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len.rosario\Desktop\"/>
    </mc:Choice>
  </mc:AlternateContent>
  <bookViews>
    <workbookView xWindow="5715" yWindow="285" windowWidth="13335" windowHeight="10515" firstSheet="2" activeTab="5"/>
  </bookViews>
  <sheets>
    <sheet name="actualizando" sheetId="11" state="hidden" r:id="rId1"/>
    <sheet name="Índice" sheetId="1" r:id="rId2"/>
    <sheet name="1.1" sheetId="3" r:id="rId3"/>
    <sheet name="1.2" sheetId="5" r:id="rId4"/>
    <sheet name="1.3" sheetId="4" r:id="rId5"/>
    <sheet name="2.1" sheetId="6" r:id="rId6"/>
    <sheet name="2.2" sheetId="7" r:id="rId7"/>
    <sheet name="3.1" sheetId="8" r:id="rId8"/>
    <sheet name="4.1" sheetId="9" r:id="rId9"/>
    <sheet name="4.2 " sheetId="10" r:id="rId10"/>
  </sheets>
  <calcPr calcId="152511"/>
</workbook>
</file>

<file path=xl/calcChain.xml><?xml version="1.0" encoding="utf-8"?>
<calcChain xmlns="http://schemas.openxmlformats.org/spreadsheetml/2006/main">
  <c r="AG13" i="6" l="1"/>
  <c r="AE13" i="6"/>
  <c r="AG9" i="4"/>
  <c r="AE9" i="4"/>
  <c r="X10" i="7" l="1"/>
  <c r="O16" i="6" l="1"/>
  <c r="A2" i="10" l="1"/>
  <c r="A2" i="7"/>
  <c r="A2" i="4"/>
  <c r="O9" i="8" l="1"/>
  <c r="M9" i="8"/>
  <c r="L9" i="8" l="1"/>
  <c r="N9" i="8" l="1"/>
  <c r="AC10" i="7" l="1"/>
  <c r="AE10" i="7" s="1"/>
  <c r="AG10" i="7" s="1"/>
  <c r="X11" i="7"/>
  <c r="Y10" i="7"/>
  <c r="Y11" i="7" s="1"/>
  <c r="Z10" i="7"/>
  <c r="Z11" i="7" s="1"/>
  <c r="W10" i="7"/>
  <c r="M11" i="7"/>
  <c r="N11" i="7" s="1"/>
  <c r="O11" i="7" s="1"/>
  <c r="N15" i="8" l="1"/>
  <c r="O15" i="8" s="1"/>
  <c r="AE17" i="8"/>
  <c r="AG17" i="8"/>
  <c r="AC17" i="8"/>
  <c r="AC16" i="8"/>
  <c r="AE16" i="8" s="1"/>
  <c r="Y22" i="8"/>
  <c r="Z22" i="8" s="1"/>
  <c r="AA19" i="8"/>
  <c r="AC10" i="8"/>
  <c r="AE11" i="8"/>
  <c r="AG11" i="8" s="1"/>
  <c r="AE12" i="8" l="1"/>
  <c r="AC12" i="8"/>
  <c r="L14" i="6" l="1"/>
  <c r="L19" i="4"/>
  <c r="M19" i="4" s="1"/>
  <c r="N19" i="4" s="1"/>
  <c r="O19" i="4" s="1"/>
  <c r="L14" i="5"/>
  <c r="M12" i="3"/>
  <c r="N12" i="3" s="1"/>
  <c r="O12" i="3" s="1"/>
  <c r="L10" i="3"/>
  <c r="L9" i="3"/>
</calcChain>
</file>

<file path=xl/comments1.xml><?xml version="1.0" encoding="utf-8"?>
<comments xmlns="http://schemas.openxmlformats.org/spreadsheetml/2006/main">
  <authors>
    <author>Yamell Peña</author>
  </authors>
  <commentList>
    <comment ref="C9" authorId="0" shapeId="0">
      <text>
        <r>
          <rPr>
            <b/>
            <sz val="9"/>
            <color indexed="81"/>
            <rFont val="Tahoma"/>
            <family val="2"/>
          </rPr>
          <t>Yamell Peña:</t>
        </r>
        <r>
          <rPr>
            <sz val="9"/>
            <color indexed="81"/>
            <rFont val="Tahoma"/>
            <family val="2"/>
          </rPr>
          <t xml:space="preserve">
Sugerido</t>
        </r>
      </text>
    </comment>
  </commentList>
</comments>
</file>

<file path=xl/comments2.xml><?xml version="1.0" encoding="utf-8"?>
<comments xmlns="http://schemas.openxmlformats.org/spreadsheetml/2006/main">
  <authors>
    <author>Rosimar Abreu Nuñez</author>
    <author>tc={AB73F7D7-C47A-4D99-B882-4938FBA720E8}</author>
  </authors>
  <commentList>
    <comment ref="Y9" authorId="0" shapeId="0">
      <text>
        <r>
          <rPr>
            <b/>
            <sz val="9"/>
            <color indexed="81"/>
            <rFont val="Tahoma"/>
            <family val="2"/>
          </rPr>
          <t>Rosimar Abreu Nuñez:</t>
        </r>
        <r>
          <rPr>
            <sz val="9"/>
            <color indexed="81"/>
            <rFont val="Tahoma"/>
            <family val="2"/>
          </rPr>
          <t xml:space="preserve">
8,11</t>
        </r>
      </text>
    </comment>
    <comment ref="M15" authorId="1" shapeId="0">
      <text>
        <r>
          <rPr>
            <sz val="11"/>
            <color theme="1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Cuantos miembros hay en los primeros tres municipios
Reply:
    105,000 dolares el primer a;o</t>
        </r>
      </text>
    </comment>
  </commentList>
</comments>
</file>

<file path=xl/sharedStrings.xml><?xml version="1.0" encoding="utf-8"?>
<sst xmlns="http://schemas.openxmlformats.org/spreadsheetml/2006/main" count="1456" uniqueCount="638">
  <si>
    <t>Eje 1: DESARROLLO DE CAPACIDADES, INSERCION PRODUCTIVA Y EMPODERAMIENTO ECONOMICO</t>
  </si>
  <si>
    <t>Objetivo estratégico 1.1</t>
  </si>
  <si>
    <t>Objetivo estratégico 1.2</t>
  </si>
  <si>
    <t>Objetivo estratégico 1.3</t>
  </si>
  <si>
    <t>Eje 2: PROTECCION DE GRUPOS VULNERABLES</t>
  </si>
  <si>
    <t>Objetivo estratégico 2.1</t>
  </si>
  <si>
    <t>Objetivo estratégico 2.2</t>
  </si>
  <si>
    <t>Objetivo estratégico 3.1</t>
  </si>
  <si>
    <t xml:space="preserve"> </t>
  </si>
  <si>
    <t>Instrumentos Nivel Planificación Global</t>
  </si>
  <si>
    <t>Resultados institucionales
PEI</t>
  </si>
  <si>
    <t>Alineación END</t>
  </si>
  <si>
    <t>Meta Objetivo de Desarrollo Sostenible directamente alineado</t>
  </si>
  <si>
    <t>Meta Otros compromisos nacionales e internacionales relacionados</t>
  </si>
  <si>
    <t>Productos Terminales (Relevantes)</t>
  </si>
  <si>
    <t>Requerimiento financiero ($)</t>
  </si>
  <si>
    <t xml:space="preserve">Medios de verificación </t>
  </si>
  <si>
    <t>Responsables</t>
  </si>
  <si>
    <t xml:space="preserve">Involucrados </t>
  </si>
  <si>
    <t>Supuestos</t>
  </si>
  <si>
    <t>Denominación</t>
  </si>
  <si>
    <t>Indicador (es)</t>
  </si>
  <si>
    <t>Línea base</t>
  </si>
  <si>
    <t xml:space="preserve">Meta </t>
  </si>
  <si>
    <t>Objetivo General END</t>
  </si>
  <si>
    <t>Objetivo Específico
END</t>
  </si>
  <si>
    <t>Línea de Acción END</t>
  </si>
  <si>
    <t>Unidad de medida</t>
  </si>
  <si>
    <t>Programación</t>
  </si>
  <si>
    <t xml:space="preserve">Valor </t>
  </si>
  <si>
    <t>Fuente financiamiento</t>
  </si>
  <si>
    <t>Política de Gobierno</t>
  </si>
  <si>
    <t>Impacto de la Política</t>
  </si>
  <si>
    <t>Denominación
Resultados 
PNPSP</t>
  </si>
  <si>
    <t>Línea Base</t>
  </si>
  <si>
    <t>Valor meta</t>
  </si>
  <si>
    <t>Componente actualizado</t>
  </si>
  <si>
    <t xml:space="preserve">Año*  </t>
  </si>
  <si>
    <t>Valor</t>
  </si>
  <si>
    <t>Años</t>
  </si>
  <si>
    <t>Año
1</t>
  </si>
  <si>
    <t>Año
2</t>
  </si>
  <si>
    <t>Año
3</t>
  </si>
  <si>
    <t>Año
4</t>
  </si>
  <si>
    <t>Hacia una política integral de creación de oportunidades</t>
  </si>
  <si>
    <t>Garantizada la igualdad de derechos y oportunidades</t>
  </si>
  <si>
    <t>Aumentada la inclusión laboral y productiva de los miembros de los hogares pobres y en condiciones de vulnerabilidad.</t>
  </si>
  <si>
    <t>Porcentaje de población en situación de pobreza multidimensional (Metodología IPM-AL)</t>
  </si>
  <si>
    <t>Inclusión Económica</t>
  </si>
  <si>
    <t>2.3.2</t>
  </si>
  <si>
    <t>2.3.2.3, 2.3.2.4</t>
  </si>
  <si>
    <t>Encuesta nacionales, ECNFT, TSS</t>
  </si>
  <si>
    <t>Dirección Capacitación</t>
  </si>
  <si>
    <t xml:space="preserve">Dirección Operaciones </t>
  </si>
  <si>
    <t>Tasa de ocupación de los participantes con ingreso laboral mayor o igual al salario minimo cotizable de las MIPYMES</t>
  </si>
  <si>
    <t>2.3.5</t>
  </si>
  <si>
    <t>2.3.5.3</t>
  </si>
  <si>
    <t>Alianzas realizadas</t>
  </si>
  <si>
    <t>Dirección de Vinculación Interinstitucional</t>
  </si>
  <si>
    <t>Dirección de Planificación</t>
  </si>
  <si>
    <t>Crecimiento y desarrollo económico en el país</t>
  </si>
  <si>
    <t>Índice de Desarrollo Humano</t>
  </si>
  <si>
    <t>Porcentaje de participantes que inician un emprendimiento productivo a partir de las capacitaciones de Supérate orientadas al emprendimiento</t>
  </si>
  <si>
    <t>3.3.1</t>
  </si>
  <si>
    <t>3.3.1.2</t>
  </si>
  <si>
    <t>Participantes que se integran a proyectos de emprendimiento</t>
  </si>
  <si>
    <t>Participantes Supérate se integran en las capacitaciones orientadas al emprendimiento</t>
  </si>
  <si>
    <t>N/A</t>
  </si>
  <si>
    <t>Acompañamiento a participantes</t>
  </si>
  <si>
    <t>Listado de personas acompañadas, encuestas de satisfacción sobre acompañamiento</t>
  </si>
  <si>
    <t>Dirección de Operaciones</t>
  </si>
  <si>
    <t>2.1.1</t>
  </si>
  <si>
    <t>2.1.1.8</t>
  </si>
  <si>
    <t>Servicios de pasantías para la inserción laboral.</t>
  </si>
  <si>
    <t>Pasantes</t>
  </si>
  <si>
    <t>Encuestas a las empresas.</t>
  </si>
  <si>
    <t>Dirección de Capacitación</t>
  </si>
  <si>
    <t>Dirección de Vinculación/  Comercio Solidario</t>
  </si>
  <si>
    <t>Accesibilidad de los participantes Supérate al mercado laboral, Funcionalidad Bolsa de Trabajo del MT</t>
  </si>
  <si>
    <t>Participantes egresados</t>
  </si>
  <si>
    <t>Listado de egresados de programas de formación</t>
  </si>
  <si>
    <t>Dirección de Vinculación</t>
  </si>
  <si>
    <t>Levantamiento de necesidades para acciones formativas</t>
  </si>
  <si>
    <t>X</t>
  </si>
  <si>
    <t>Encuestas</t>
  </si>
  <si>
    <t>Dirección de Vinculación / Dirección de Planificación</t>
  </si>
  <si>
    <t>Porcentaje de los participantes mayores de edad inscritos en servicios financieros formales</t>
  </si>
  <si>
    <t>2.3.3</t>
  </si>
  <si>
    <t>2.3.3.2 y 2.3.3.4</t>
  </si>
  <si>
    <t>8.10</t>
  </si>
  <si>
    <t>Lista de egresados de capacitaciones de educación financiera / Nómina de Beneficiarios</t>
  </si>
  <si>
    <t>Unidad de Educación Finaciera</t>
  </si>
  <si>
    <t xml:space="preserve">Dirección de Vinculación </t>
  </si>
  <si>
    <t>Accesibilidad de los sectores vulnerables de la sociedad al sistema financiero</t>
  </si>
  <si>
    <t>Acuerdos</t>
  </si>
  <si>
    <t xml:space="preserve">Dirección de Planificación </t>
  </si>
  <si>
    <t>Participantes vinculados a un producto financiero</t>
  </si>
  <si>
    <t>Participantes vinculados</t>
  </si>
  <si>
    <t>Incidencia de la pobreza general</t>
  </si>
  <si>
    <t>Variación porcentual interanual de los ingresos de los participantes</t>
  </si>
  <si>
    <t>8.3</t>
  </si>
  <si>
    <t>Número de corresponsabilidades validadas</t>
  </si>
  <si>
    <t xml:space="preserve">Reporte de corresponsabilidades </t>
  </si>
  <si>
    <t>Dirección de operaciones</t>
  </si>
  <si>
    <t>Acompañamiento Sociofamiliar</t>
  </si>
  <si>
    <t xml:space="preserve">Desarrollado un mecanismo de referencia o gestión de servicios de apoyo para acompañar a hogares salientes del Programa, producto de los procesos de refocalización, recategorización y superación de los criterios de pobreza,
</t>
  </si>
  <si>
    <t>Fortalecimiento del personal de campo/estructura operativa mediante capacitaciones y monitoreo</t>
  </si>
  <si>
    <t>Lista de asistencia de capacitaciones del personal operativo</t>
  </si>
  <si>
    <t>Dirección de RRHH</t>
  </si>
  <si>
    <t>Evaluación de participantes para recategorización o graduación del programa Supérate.</t>
  </si>
  <si>
    <t>Participantes evaluados</t>
  </si>
  <si>
    <t>Estudio de condiciones socioeconómicas de SIUBEN</t>
  </si>
  <si>
    <t xml:space="preserve">SIUBEN / Dirección General / Dirección de Planificación / Dirección Tecnologia </t>
  </si>
  <si>
    <t>Servicios de acompañamiento y referencia a hogares salientes del Programa.</t>
  </si>
  <si>
    <t>Monitoreos Supérate</t>
  </si>
  <si>
    <t>Actualización del manual operativo que detalle la nueva vision, estrategia y criterios de salida del programa</t>
  </si>
  <si>
    <t>Control de cambios de manual operativo de salida del programa.</t>
  </si>
  <si>
    <t>Dirección Operaciones</t>
  </si>
  <si>
    <t>* Indicar el año de la linea base, preferiblemente 2019, de no tenerse la disponibilidad colocar el año mas cercano a este que se tenga el dato.</t>
  </si>
  <si>
    <t>Componente Actualizado</t>
  </si>
  <si>
    <t>Aumentada la inclusión laboral y productiva de los miembros de los hogares pobres y  en condiciones de vulnerabilidad.</t>
  </si>
  <si>
    <t>Salud, Seguridad Alimentaria y Apoyo en Emergencias</t>
  </si>
  <si>
    <t>% Cobertura de elegibles ICV I  e ICV II del SIUBEN</t>
  </si>
  <si>
    <t>2.3.3.2</t>
  </si>
  <si>
    <t>Transferencia monetaria  Aliméntate</t>
  </si>
  <si>
    <t xml:space="preserve">SIUBEN / Dirección Planificación / Dirección Financiera / </t>
  </si>
  <si>
    <t>Se dispone de presupuesto para el incremento de la cobertura.</t>
  </si>
  <si>
    <t>Inclusión Educativa</t>
  </si>
  <si>
    <t>% de miembros que reciben APRENDE y AVANZA promovidos de curso.</t>
  </si>
  <si>
    <t>2.3.2.1</t>
  </si>
  <si>
    <t>Data adminsitrativa del MIRNERD y Supérate</t>
  </si>
  <si>
    <t>MINERD / Dirección General</t>
  </si>
  <si>
    <t>Se continuan las políticas públicas para la mejora de la educación en el país.</t>
  </si>
  <si>
    <t>Tasa de sobre edad en media de estudiantes en hogares Supérate</t>
  </si>
  <si>
    <t>2.3.2.2</t>
  </si>
  <si>
    <t>Base de datos levantamiento hogares participantes</t>
  </si>
  <si>
    <t>Acceso a una salud universal enfoque seguridad social</t>
  </si>
  <si>
    <t>Acceso universal a salud y seguridad social integral y de calidad</t>
  </si>
  <si>
    <t>Garantizada la cobertura de población beneficiaria de pensiones solidarias según los estándares de protección establecidos en la ley 87-01</t>
  </si>
  <si>
    <t>% de embarazadas y puérperas participantes cumplen con los controles de salud preventiva al día.</t>
  </si>
  <si>
    <t>2.2.1</t>
  </si>
  <si>
    <t>2.2.1.12</t>
  </si>
  <si>
    <t>3.d</t>
  </si>
  <si>
    <t>Disponibilidad de UNAPs para satisfacer la demanda de los beneficiarios Supérate</t>
  </si>
  <si>
    <t>% de participantes menores de 5 años cumplen con los controles de salud preventiva al día</t>
  </si>
  <si>
    <t>2.2.1.2</t>
  </si>
  <si>
    <t>Vivienda</t>
  </si>
  <si>
    <t>2.3.3.4</t>
  </si>
  <si>
    <t>Hogares participantes</t>
  </si>
  <si>
    <t>Dirección Administrativa / SIUBEN / ADESS</t>
  </si>
  <si>
    <t>Sensibilización sobre el ahorro de energía y cultura de pago.</t>
  </si>
  <si>
    <t>Participantes sensibilizados</t>
  </si>
  <si>
    <t>Dirección de Operaciones/ Dirección de Vinculación</t>
  </si>
  <si>
    <t>4.1.1</t>
  </si>
  <si>
    <t>4.1.1.11</t>
  </si>
  <si>
    <t>Sensibilización sobre la protección del medio ambiente</t>
  </si>
  <si>
    <t>Linea Base</t>
  </si>
  <si>
    <t>Aumentada la autonomía económica de los hogares pobres y en situación de vulnerabilidad</t>
  </si>
  <si>
    <t>Identifícate</t>
  </si>
  <si>
    <t>2.3.3.5</t>
  </si>
  <si>
    <t>Participantes acompañados para gestión de documentos</t>
  </si>
  <si>
    <t>Informe de monitoreo Supérate / Estudio de condiciones socioeconómicas SIUBEN</t>
  </si>
  <si>
    <t xml:space="preserve">Dirección de operaciones </t>
  </si>
  <si>
    <t>Unidad de Identificación</t>
  </si>
  <si>
    <t xml:space="preserve">Se identifican los miembros de familia sin documentos de identidad. </t>
  </si>
  <si>
    <t>Acuerdos interinstitucionales para el acceso a servicios de declaración de nacimiento y obtención de cédulas de identidad.</t>
  </si>
  <si>
    <t>Acuerdos realizados</t>
  </si>
  <si>
    <t>Acompañamiento sociofamiliar</t>
  </si>
  <si>
    <t>2.1.2</t>
  </si>
  <si>
    <t>2.1.2.3</t>
  </si>
  <si>
    <t>Derecho a la educación, artículo 63 de la constitución dominicana</t>
  </si>
  <si>
    <t>Informe de monitoreo Supérate</t>
  </si>
  <si>
    <t>Se continúan las aplicaciones de estrategias socioeducativas.</t>
  </si>
  <si>
    <t>Base levantada monitoreo de participantes</t>
  </si>
  <si>
    <t>Unida de Análisis Estadistico</t>
  </si>
  <si>
    <t>Dirección de Operaciones / Direcciones Regionales</t>
  </si>
  <si>
    <t xml:space="preserve">Se cuenta con personal calificado para la realización de los enlaces familiares. </t>
  </si>
  <si>
    <t>Igualdad de género y el empoderamiento de la mujer y la no violencia de género</t>
  </si>
  <si>
    <t>Garantizada la igualdad y equidad entre hombres y mujeres, empoderamiento y la no violencia de género.</t>
  </si>
  <si>
    <t>Mejorada la calidad de vida de las mujeres en el territorio, con énfasis en la zona rural.</t>
  </si>
  <si>
    <t>2.3.1</t>
  </si>
  <si>
    <t>2.3.1.3</t>
  </si>
  <si>
    <t>16. 1</t>
  </si>
  <si>
    <t xml:space="preserve">Se continuan las actividades socioeducativas para los hogares. </t>
  </si>
  <si>
    <t>Las familias están en la disposición de resolver sus conflictos pacíficamente ante la aparición de diferencias de criterios entre sus miembros.
Seguimiento por parte de los enlaces a las familias Supérate</t>
  </si>
  <si>
    <t>Participantes orientados</t>
  </si>
  <si>
    <t>2.6.1</t>
  </si>
  <si>
    <t>2.6.1.6</t>
  </si>
  <si>
    <t>Miembros que participan en las actividades culturales y de lectura organizadas por Supérate</t>
  </si>
  <si>
    <t xml:space="preserve">Participantes vinculados </t>
  </si>
  <si>
    <t>2.6.2</t>
  </si>
  <si>
    <t>2.6.2.1</t>
  </si>
  <si>
    <t>Acuerdo con el Ministerio de Educación, el Ministerio de Cultura e instituciones afines para facilitar el acceso de los participantes a los distintios museos nacionales y centros culturales</t>
  </si>
  <si>
    <t>Acuerdos logrados</t>
  </si>
  <si>
    <t>Proyecto Crecer en Valores</t>
  </si>
  <si>
    <t>Salud, seguridad alimentaria y apoyo en emergencias</t>
  </si>
  <si>
    <t>Participantes</t>
  </si>
  <si>
    <t>Informe de monitoreo Supérate
Listados de participación, fotos</t>
  </si>
  <si>
    <t xml:space="preserve">Dirección de capacitación </t>
  </si>
  <si>
    <t>Componentes actualizados</t>
  </si>
  <si>
    <t>Supérate Mujer</t>
  </si>
  <si>
    <t>Mujeres empoderadas cambian su entorno familiar y se incorporan activamente al mundo laboral</t>
  </si>
  <si>
    <t>2.3.1.5</t>
  </si>
  <si>
    <t>5.a</t>
  </si>
  <si>
    <t>Evaluación de Impacto de Progresando Unidos</t>
  </si>
  <si>
    <t>Se continuan las capacitaciones para inserción en el mercado laboral de los miembros de los hogares pobres y  en condiciones de vulnerabilidad.</t>
  </si>
  <si>
    <t>Porcentaje de participantes mujeres que cotizan en el regimen contributivo de la Seguridad Social</t>
  </si>
  <si>
    <t>2.3.1.8</t>
  </si>
  <si>
    <t>Mujeres participantes vinculadas a los servicios de intermediación de empleos y desarrollo del emprendimiento.</t>
  </si>
  <si>
    <t>Mujeres participantes</t>
  </si>
  <si>
    <t>Base de Datos TSS / Base de Datos de participantes en Supérate</t>
  </si>
  <si>
    <t>Garantizada la igualdad y equidad entre hombres y mujeres, empoderamiento y la no violencia de genero.</t>
  </si>
  <si>
    <t>Cantidad de mujeres que fungen como multiplicadoras de la red apoyo al fomento de la no violencia de género</t>
  </si>
  <si>
    <t>2.3.1.7</t>
  </si>
  <si>
    <t>Encuestas, testimonios en formato multimedia o escritos</t>
  </si>
  <si>
    <t>Indicador de autoestima de las mujeres víctimas</t>
  </si>
  <si>
    <t>2.3.1.4</t>
  </si>
  <si>
    <t>Mujeres víctimas que reciben acompañamiento con la nueva metodología</t>
  </si>
  <si>
    <t>Mujeres acompañadas</t>
  </si>
  <si>
    <t>Mujeres que reciben la TM Supérate Mujer</t>
  </si>
  <si>
    <t>Acompañamiento Socio Familiar</t>
  </si>
  <si>
    <t>2.2.1.2 y 2,2,1.19</t>
  </si>
  <si>
    <t xml:space="preserve">Participantes Supérate se integran en las programas orientados al empoderamiento y educación sexual </t>
  </si>
  <si>
    <t>Programas diseñados</t>
  </si>
  <si>
    <t>Indice de Desarrollo Humano</t>
  </si>
  <si>
    <t>Jóvenes participantes</t>
  </si>
  <si>
    <t>Los jóvenes y adolescentes de familias Supérate reconocen la importancia de concentrarse en sus estudios y postergar la maternidad o paternidad.</t>
  </si>
  <si>
    <t>Jóvenes participantes orientados en temas de salud sexual, reproductiva integral y prevención de uniones tempranas.</t>
  </si>
  <si>
    <t>% de transferencias monetarias del programa destinadas a hogares con personas con discapacidad</t>
  </si>
  <si>
    <t>2.3.6</t>
  </si>
  <si>
    <t>2.3.6.2</t>
  </si>
  <si>
    <t>Base de datos nómina participantes Supérate</t>
  </si>
  <si>
    <t># de miembros envejecientes o con algún impedimento físico que asisten y se integran a
actividades fuera de sus hogares para incentivar su inclusión.</t>
  </si>
  <si>
    <t>2.3.6, 2,2,3 y 2.3.6.2</t>
  </si>
  <si>
    <t>CCPP con infraestructura inclusiva</t>
  </si>
  <si>
    <t>Listados de asistencia a actividades,  Fotografías</t>
  </si>
  <si>
    <t>Se crean las actividades orientas a la inclusión de los más envejecidos.</t>
  </si>
  <si>
    <t>Capacitaciones ofrecidas de forma inclusivas</t>
  </si>
  <si>
    <t xml:space="preserve">Acompamiento Sociofamiliar </t>
  </si>
  <si>
    <t>Sensibilización a los colaboradores de Supérate sobre los grupos vulnerables y la importancia de la diversidad</t>
  </si>
  <si>
    <t>Prevalencia de desnutrición (%)</t>
  </si>
  <si>
    <t>2.3.4</t>
  </si>
  <si>
    <t>2.3.4.13</t>
  </si>
  <si>
    <t>Embarazadas, niños, niñas entre 6 y 59 meses,  y envejecientes recibieron micronutrientes en polvo</t>
  </si>
  <si>
    <t>Impacto del componente de nutrición, Progresando con Solidaridad 2018.</t>
  </si>
  <si>
    <t xml:space="preserve">Se cuenta con los recursos que garantizan alimentación adecuada a los niños,  niñas, embarazadas y envejecientes pertenecientes a familias Supérate. </t>
  </si>
  <si>
    <t>Desnutrición global (%)</t>
  </si>
  <si>
    <t>2.3.</t>
  </si>
  <si>
    <t>Componente</t>
  </si>
  <si>
    <t>2.5.1</t>
  </si>
  <si>
    <t>2.5.1.2,  2.5.1.11,  2.5.1.12</t>
  </si>
  <si>
    <t>Unidad de Infraestructura / Dirección Administrativa</t>
  </si>
  <si>
    <t>Se dispone del presupuesto para la reconstrucción y asignación de nuevas viviendas.</t>
  </si>
  <si>
    <t>2.5.1.1</t>
  </si>
  <si>
    <t xml:space="preserve">Dirección de planificación </t>
  </si>
  <si>
    <t xml:space="preserve">Dirección General </t>
  </si>
  <si>
    <t xml:space="preserve">Acompañamiento Socio Familiar </t>
  </si>
  <si>
    <t>Igualdad de género y empoderamiento de la mujer</t>
  </si>
  <si>
    <t>Propiciar la equidad laboral entre hombres y mujeres</t>
  </si>
  <si>
    <t>Cuidados</t>
  </si>
  <si>
    <t>2.3.3.3</t>
  </si>
  <si>
    <t>(en articulación con MEPYD, MINMUJER, INAIPI, CONAPE, MT, INFOTEP, PROPEEP y CONADIS).</t>
  </si>
  <si>
    <t>Acuerdos con la sociedad civil para sensibilizar a la comunidad en los cuidados (junta de vecinos, grupo de mujeres, grupo de madres, etc.)</t>
  </si>
  <si>
    <t>Modulos diseñados e implementados</t>
  </si>
  <si>
    <t>Las participantes refieren personas que necesiten del servicio de cuidados.</t>
  </si>
  <si>
    <t>Se cuenta con los recursos para realizar la evaluación de impacto.</t>
  </si>
  <si>
    <t>Estrategias implementada</t>
  </si>
  <si>
    <t>Certificación de cuidadores/as en coordinación con instancias rectoras.</t>
  </si>
  <si>
    <t>Normativa diseñada</t>
  </si>
  <si>
    <t>Protocolo diseñado</t>
  </si>
  <si>
    <t xml:space="preserve">Red de cuidadores/as certificados
</t>
  </si>
  <si>
    <t>Cuidadores/as registrados/as</t>
  </si>
  <si>
    <t xml:space="preserve">Hacia un Estado Moderno e Institucional </t>
  </si>
  <si>
    <t>Apoyo sostenido a la administración pública eficiente, transparente y orientada a resultados</t>
  </si>
  <si>
    <t xml:space="preserve">Aumentada el uso de las TICs y el e-GOB en las instituciones del gobierno central y gobierno local.  </t>
  </si>
  <si>
    <t>Fortalecimiento Institucional</t>
  </si>
  <si>
    <t>Aumentada la productividad, eficiencia y eficacia de la institución</t>
  </si>
  <si>
    <t>1.1.1</t>
  </si>
  <si>
    <t>1.1.1.4  y 1.1.1.15</t>
  </si>
  <si>
    <t>Reporte de auditoría</t>
  </si>
  <si>
    <t>Direcciones de Supérate</t>
  </si>
  <si>
    <t xml:space="preserve"> Dirección General</t>
  </si>
  <si>
    <t>Se obtiene un buen desempeño en las auditorías internacionales.</t>
  </si>
  <si>
    <t>Aumentadas las transparencia en las operaciones del Estado</t>
  </si>
  <si>
    <t>% del gasto ejecutado según planificación</t>
  </si>
  <si>
    <t>1.1.1.4</t>
  </si>
  <si>
    <t>Reportes del sistema de contabilidad AFM</t>
  </si>
  <si>
    <t xml:space="preserve">Se efectúan asignaciones de recursos de manera óptima. </t>
  </si>
  <si>
    <t>%  de requerimientos oportunamente atendidos</t>
  </si>
  <si>
    <t>1.1.1.4, y 1.1.1.15</t>
  </si>
  <si>
    <t>Automatización de procesos en el SIP.</t>
  </si>
  <si>
    <t>Lista de procesos realizables por el SIPS</t>
  </si>
  <si>
    <t>UTP / Dirección Administrativa / Dirección de Operaciones</t>
  </si>
  <si>
    <t xml:space="preserve">Se formulan y ejecutan las encuestas anuales de evaluación de procesos. </t>
  </si>
  <si>
    <t>Mejorada la calidad de los servicios públicos</t>
  </si>
  <si>
    <t>1.1.1.4, y 1.1.1.14</t>
  </si>
  <si>
    <t>Dirección de Tecnología</t>
  </si>
  <si>
    <t xml:space="preserve">Se posee personal calificado. </t>
  </si>
  <si>
    <t>1.1.1.7</t>
  </si>
  <si>
    <t>Colaboradores que reciben al menos una capacitacion al año en habilidades relacionadas a su función</t>
  </si>
  <si>
    <t>Listado de participantes de capacitaciones</t>
  </si>
  <si>
    <t xml:space="preserve">Dirección de Recursos Humanos </t>
  </si>
  <si>
    <t xml:space="preserve">Grado de sastifacción del clima laboral </t>
  </si>
  <si>
    <t>Empleados participan en actividades de integración</t>
  </si>
  <si>
    <t>Listado de participantes de actividades de integración - Fotos - Encuesta de satisfacción de clima laboral.</t>
  </si>
  <si>
    <t>Direccción de Recursos Humanos</t>
  </si>
  <si>
    <t xml:space="preserve">Se realizaron múltiples actividades para todo el personal. </t>
  </si>
  <si>
    <t xml:space="preserve">Fortalecida las decisiones sustendas en las evidencias aportadas por las técnicas de minería de datos e investigaciones científicas </t>
  </si>
  <si>
    <t># de investigaciones, encuestas y estudios realizados para detectar oportunidades de mejora para la implementación de políticas públicas de Protección Social</t>
  </si>
  <si>
    <t>Informes de línea media y final de evaluación de impactos realizados</t>
  </si>
  <si>
    <t>Evaluaciones de impactos realizadas</t>
  </si>
  <si>
    <t>Informes de evaluación de impacto</t>
  </si>
  <si>
    <t xml:space="preserve">SIUBEN /Dirección de Vinculación Interinstitucional / Dirección de Planificación </t>
  </si>
  <si>
    <t>Se formulan las encuestas para recopilación de datos.</t>
  </si>
  <si>
    <t xml:space="preserve">Estudios realizados </t>
  </si>
  <si>
    <t>Medios de prensa.</t>
  </si>
  <si>
    <t xml:space="preserve">Se realizan los estudios de políticas públicas. </t>
  </si>
  <si>
    <t>Acciones coordinadas y ejecutadas en los mecanismos de coordinación interinstitucional</t>
  </si>
  <si>
    <t xml:space="preserve"> Acciones implementadas </t>
  </si>
  <si>
    <t>Informes de actividades de vinculación interinstitucional</t>
  </si>
  <si>
    <t xml:space="preserve">Se formulan los lineamientos de acción a ejecutar. </t>
  </si>
  <si>
    <t>Encuestas de monitoreo a la gestión operativa y a los resultados del programa aplicadas</t>
  </si>
  <si>
    <t>Registro de encuestas</t>
  </si>
  <si>
    <t xml:space="preserve">Se formulan las encuestas para seguimientos a la gestión de operaciones. </t>
  </si>
  <si>
    <t># de publicaciones sobre los resultados de las investigaciones realizadas con la minería de datos</t>
  </si>
  <si>
    <t>1.1.1.14 7 1.1.1.15</t>
  </si>
  <si>
    <t>Informe de mantenimiento -Fotografías de cambio de hardware</t>
  </si>
  <si>
    <t>Dirección Administrativa</t>
  </si>
  <si>
    <t xml:space="preserve">Se cuenta con capital humano especializado e infrastructura tecnológica. </t>
  </si>
  <si>
    <t xml:space="preserve">Informes de formulación </t>
  </si>
  <si>
    <t>Dirección de Tecnologia</t>
  </si>
  <si>
    <t xml:space="preserve">Se diseñan plan de técnicas de utilización de minería de datos y otras técnologías. </t>
  </si>
  <si>
    <t>Dirección URL de la nueva plataforma digital</t>
  </si>
  <si>
    <t>Fortalecimiento  Institucional</t>
  </si>
  <si>
    <t>Percepción de la imagen institucional aplicados a los ciudadanos</t>
  </si>
  <si>
    <t>Estrategias diseñadas y ejecutadas</t>
  </si>
  <si>
    <t>x</t>
  </si>
  <si>
    <t>Resultados de encuestas</t>
  </si>
  <si>
    <t>Dirección de Comunicación</t>
  </si>
  <si>
    <t>Se realizan seguimientos, encuestas y estudios que recopilen la información</t>
  </si>
  <si>
    <t>Dirección de  Planificación</t>
  </si>
  <si>
    <t>1.1.1.11</t>
  </si>
  <si>
    <t xml:space="preserve">Actualización de plan de vinculación interinstucional que tome en cuenta las nuevas necesidades identificadas </t>
  </si>
  <si>
    <t>Informes de convenios.</t>
  </si>
  <si>
    <t>Se mantienen buenas relaciones a nivel interinstitucional</t>
  </si>
  <si>
    <t xml:space="preserve">Aumentada rendición de cuentas y transparencia de las instituciones públicas </t>
  </si>
  <si>
    <t>Protocolo de convenios que instruya el diseño de metas, propósitos y responsables de forma clara</t>
  </si>
  <si>
    <t>Informe de seguimiento de las metas del convenio</t>
  </si>
  <si>
    <t>Creación del protocolo de convenios que instruya el diseño de metas, propositos y responsables de forma clara</t>
  </si>
  <si>
    <t># de proyectos implementados en conjunto con organismos internacionales</t>
  </si>
  <si>
    <t>Proyectos y cooperaciones puestas en marcha con la comunidad internacional</t>
  </si>
  <si>
    <t>Planes de trabajos, ayuda de memorias</t>
  </si>
  <si>
    <t xml:space="preserve">Relaciones Internacionales </t>
  </si>
  <si>
    <t>Interés internacional de participar en proyectos con la institución</t>
  </si>
  <si>
    <t># foros y actividades internacionales con participación de Supérate</t>
  </si>
  <si>
    <t>Listado de participantes, fotos</t>
  </si>
  <si>
    <t>Satisfacción del usuario (%)</t>
  </si>
  <si>
    <t>Zonas de Servicios Supérate en buen funcionamiento</t>
  </si>
  <si>
    <t>Infraestructura física y tecnológica de Supérate mejorada</t>
  </si>
  <si>
    <t>Dirección de tecnología</t>
  </si>
  <si>
    <t>Garantizada la igualdad de genero en la institución</t>
  </si>
  <si>
    <t>Recertificación en norma de género (ISO G:38)</t>
  </si>
  <si>
    <t>Conformación de equipo referente de género</t>
  </si>
  <si>
    <t>Equipos conformados</t>
  </si>
  <si>
    <t>Certificado</t>
  </si>
  <si>
    <t>DIrección de Género</t>
  </si>
  <si>
    <t>Sistema de Gestión  Integrada / Dirección de Planificación /Diección General / Dirección de Recursos Humanos</t>
  </si>
  <si>
    <t>Tener un buen desempeño en las auditorias internacionales</t>
  </si>
  <si>
    <t>Actualización de la política de género</t>
  </si>
  <si>
    <t>Resultados de encuestas, análisis de encuestas</t>
  </si>
  <si>
    <t>Dirección de Género</t>
  </si>
  <si>
    <t>Dirección de Planificación /Dirección General</t>
  </si>
  <si>
    <t>Se formulan las encuestas y los colaboradores la completan</t>
  </si>
  <si>
    <t>Servidores públicos/colaboradores sensibilizados en género y derecho humanos</t>
  </si>
  <si>
    <t>Servidores públicos/ colaboradores sensibilizados</t>
  </si>
  <si>
    <t>Todo el personal de sede, regionales y supevisores de enlaces</t>
  </si>
  <si>
    <t>Todo el personal de sede, regionales, supevisores de enlaces y enlaces</t>
  </si>
  <si>
    <t>Dirección de Recursos Humanos</t>
  </si>
  <si>
    <t>Transversalización del enfoque de género en Supérate</t>
  </si>
  <si>
    <t>% de areas y proyectos que incorporan elementos transformadores de genero</t>
  </si>
  <si>
    <t>Diseño e implementación de la estrategia de género de la institución</t>
  </si>
  <si>
    <t>Certificación en normas de género</t>
  </si>
  <si>
    <t>Se formula e implementa la estrategia de genero institucional</t>
  </si>
  <si>
    <t>% de colaboradores de la institución que participan en actividades de responsabilidad social</t>
  </si>
  <si>
    <t>Implementado el Departemento de Responsabilidad Social</t>
  </si>
  <si>
    <t>Listado de participantes, fotos, reportes</t>
  </si>
  <si>
    <t>Dirección General</t>
  </si>
  <si>
    <t>Drección Genral / Dirección de Planificación / Unidad de Calidad</t>
  </si>
  <si>
    <t>Objetivo estratégico 4.1</t>
  </si>
  <si>
    <t>Objetivo estratégico 4.2</t>
  </si>
  <si>
    <t>Eje 4: INNOVACION Y DESARROLLO PARA LA EFICIENCIA INSTITUCIONAL</t>
  </si>
  <si>
    <t>Eje 3: SISTEMA DE CUIDADOS</t>
  </si>
  <si>
    <t>Horas diarias promedio dedicadas al trabajo de cuidados no remunerado (TCNR)</t>
  </si>
  <si>
    <t>Porcentaje de referencias (solicitudes) de participantes oportunamente atendidas</t>
  </si>
  <si>
    <t xml:space="preserve">Acuerdos interinstitucionales con entidades encargadas de servicios de cuidado para la ampliación de la cobertura de hogares pobres y vulnerables.   </t>
  </si>
  <si>
    <t>Los cuidados son reconocidos por la sociedad por su importancia al resto de la economia</t>
  </si>
  <si>
    <t>Evaluación de impactos y resultados económicos y sociales de la Política de Cuidados.</t>
  </si>
  <si>
    <t>Estrategia de comunicación, divulgación y sensibilización sobre cuidados.</t>
  </si>
  <si>
    <t>Evaluaciones de impacto realizadas</t>
  </si>
  <si>
    <t>Diseño del programa de certificación de cuidadores/as.</t>
  </si>
  <si>
    <t>Porcentaje de satisfacción de usarios de la red de cuidadoras</t>
  </si>
  <si>
    <r>
      <t xml:space="preserve">Cantidad adolescentes en los hogares participantes del Programa empoderados/as y con acceso a educación en salud sexual y reproductiva y para la </t>
    </r>
    <r>
      <rPr>
        <b/>
        <sz val="11"/>
        <color theme="1"/>
        <rFont val="Calibri"/>
        <family val="2"/>
        <scheme val="minor"/>
      </rPr>
      <t xml:space="preserve">prevención del embarazo </t>
    </r>
  </si>
  <si>
    <t xml:space="preserve">Componente </t>
  </si>
  <si>
    <t xml:space="preserve"> % de miembros menores de 18 años que obtienen su acta de nacimiento a partir del acompañamiento de Supérate</t>
  </si>
  <si>
    <t xml:space="preserve"> % de miembros mayores de 18 años que obtienen Cédula de Identidad y Electoral a partir del acompañamiento de Supérate</t>
  </si>
  <si>
    <r>
      <t xml:space="preserve">% de mujeres participantes reportaron que en el último año </t>
    </r>
    <r>
      <rPr>
        <b/>
        <sz val="11"/>
        <color theme="1"/>
        <rFont val="Calibri"/>
        <family val="2"/>
        <scheme val="minor"/>
      </rPr>
      <t>no ha sido victima</t>
    </r>
    <r>
      <rPr>
        <sz val="11"/>
        <color theme="1"/>
        <rFont val="Calibri"/>
        <family val="2"/>
        <scheme val="minor"/>
      </rPr>
      <t xml:space="preserve"> de agresión física por parte de su pareja</t>
    </r>
  </si>
  <si>
    <r>
      <t>Tasa de ocupación de</t>
    </r>
    <r>
      <rPr>
        <b/>
        <sz val="11"/>
        <color theme="1"/>
        <rFont val="Calibri"/>
        <family val="2"/>
        <scheme val="minor"/>
      </rPr>
      <t xml:space="preserve"> las</t>
    </r>
    <r>
      <rPr>
        <sz val="11"/>
        <color theme="1"/>
        <rFont val="Calibri"/>
        <family val="2"/>
        <scheme val="minor"/>
      </rPr>
      <t xml:space="preserve"> participantes con ingreso laboral mayor o igual al salario mínimo cotizable de las MIPYMES</t>
    </r>
  </si>
  <si>
    <r>
      <t xml:space="preserve">% de miembros adolescentes de 12 -18 años </t>
    </r>
    <r>
      <rPr>
        <b/>
        <sz val="11"/>
        <color theme="1"/>
        <rFont val="Calibri"/>
        <family val="2"/>
        <scheme val="minor"/>
      </rPr>
      <t>que han tenido un nacido vivo o estan embarazadas</t>
    </r>
    <r>
      <rPr>
        <sz val="11"/>
        <color theme="1"/>
        <rFont val="Calibri"/>
        <family val="2"/>
        <scheme val="minor"/>
      </rPr>
      <t xml:space="preserve"> por primera vez</t>
    </r>
  </si>
  <si>
    <r>
      <t xml:space="preserve">
Reducida la brecha de cobertura del Programa a hogares con persona</t>
    </r>
    <r>
      <rPr>
        <b/>
        <sz val="11"/>
        <color theme="1"/>
        <rFont val="Calibri"/>
        <family val="2"/>
        <scheme val="minor"/>
      </rPr>
      <t>s con discapacidad</t>
    </r>
    <r>
      <rPr>
        <sz val="11"/>
        <color theme="1"/>
        <rFont val="Calibri"/>
        <family val="2"/>
        <scheme val="minor"/>
      </rPr>
      <t xml:space="preserve"> u otras condiciones de vulnerabilidad </t>
    </r>
  </si>
  <si>
    <t xml:space="preserve">5.c </t>
  </si>
  <si>
    <t>5.c</t>
  </si>
  <si>
    <t>2.3.1.9</t>
  </si>
  <si>
    <t xml:space="preserve">Se cuenta con la disponibilidad presupuestaria. </t>
  </si>
  <si>
    <t xml:space="preserve">Existe interés suficiente para garantizar la oferta de cuidadores y cuidadoras. </t>
  </si>
  <si>
    <t xml:space="preserve">Las instituciones están en disposición de pautar acuerdos. </t>
  </si>
  <si>
    <t>Continuidad de la coordinación intersectorial de cuidados.</t>
  </si>
  <si>
    <t xml:space="preserve">Las familias con alto índice de dependencia acceden a utilizar los servicios de cuidados. </t>
  </si>
  <si>
    <t xml:space="preserve">Se cuenta con los medios de largo alcance. </t>
  </si>
  <si>
    <t>Se cuenta con los recursos necesarios para realizar una evaluación de impacto del sistema de cuidados.</t>
  </si>
  <si>
    <t>Se formulan nomativas  que garantizan solidez institucional.</t>
  </si>
  <si>
    <t xml:space="preserve">Se cumplen con los protocolos de servicios de cuidados. </t>
  </si>
  <si>
    <t xml:space="preserve">Las instituciones están en disposición de realizar acuerdos. </t>
  </si>
  <si>
    <t xml:space="preserve">Se diseña programa de certificación de cuidadores con miras en garantizar atención profesional. </t>
  </si>
  <si>
    <t xml:space="preserve">Participantes se integran y concluyen  capacitaciones en cuidados. </t>
  </si>
  <si>
    <t xml:space="preserve">Participantes  reciben orientación sobre salud sexual y reproductiva, y prevención de VIH e ITS/SIDA. </t>
  </si>
  <si>
    <t>Servicios de cuidados domiciliarios</t>
  </si>
  <si>
    <t xml:space="preserve">Cuidadores/as Certificados </t>
  </si>
  <si>
    <t>Porcentaje de participantes de la red de cuidadores/as incorporadas al sector laboral</t>
  </si>
  <si>
    <t>Fondo ODS</t>
  </si>
  <si>
    <t>BID</t>
  </si>
  <si>
    <t>INFOTEP</t>
  </si>
  <si>
    <t>Hogares sensibilizados en cuidados</t>
  </si>
  <si>
    <t>N//A</t>
  </si>
  <si>
    <t>Cantidad de viviendas que han sido reconstruidos en alguna necesidad (piso,techo,saneamiento) causadas por fenómenos naturales o condiciones de habitabilidad subóptimas</t>
  </si>
  <si>
    <r>
      <t>Aumentada la i</t>
    </r>
    <r>
      <rPr>
        <b/>
        <sz val="11"/>
        <rFont val="Calibri"/>
        <family val="2"/>
        <scheme val="minor"/>
      </rPr>
      <t xml:space="preserve">nclusión laboral y productiva </t>
    </r>
    <r>
      <rPr>
        <sz val="11"/>
        <rFont val="Calibri"/>
        <family val="2"/>
        <scheme val="minor"/>
      </rPr>
      <t>de los miembros de los hogares pobres y en condiciones de vulnerabilidad.</t>
    </r>
  </si>
  <si>
    <r>
      <t xml:space="preserve">Porcentaje de empresas que afirman que los </t>
    </r>
    <r>
      <rPr>
        <b/>
        <sz val="11"/>
        <rFont val="Calibri"/>
        <family val="2"/>
        <scheme val="minor"/>
      </rPr>
      <t xml:space="preserve">pasantes Supérate </t>
    </r>
    <r>
      <rPr>
        <sz val="11"/>
        <rFont val="Calibri"/>
        <family val="2"/>
        <scheme val="minor"/>
      </rPr>
      <t>cuentan con las competencias necesarias para la labor requerida</t>
    </r>
  </si>
  <si>
    <t>Ministerio de Ttrabajo</t>
  </si>
  <si>
    <t>Mujeres formadas</t>
  </si>
  <si>
    <t>Cantidad de mujeres que reciben la transferencia Supérate Mujer</t>
  </si>
  <si>
    <t>Subsidio focalizado Bonogas.</t>
  </si>
  <si>
    <t>Subsidio focalizado Bono Luz.</t>
  </si>
  <si>
    <t>Mejorada la cultura de pago y ahorro de servicios energéticos de los hogares participantes .</t>
  </si>
  <si>
    <t>Reducido el uso del carbón o leña como combustible para cocinar en los hogares participantes.</t>
  </si>
  <si>
    <t>Aumentado el acceso oportuno de los miembros de hogares en situación de pobreza y dependencia (primera infancia, personas adultas mayores y con discapacidad) a servicios de cuidado de calidad</t>
  </si>
  <si>
    <t>Impulsada una red articulada de cuidadores/as calificados a nivel comunitario con énfasis en la inserción laboral de mujeres en situación de pobreza.</t>
  </si>
  <si>
    <t>Piloto de Cuidados en territorios priorizados implementado</t>
  </si>
  <si>
    <t>Territorios priorizados</t>
  </si>
  <si>
    <t xml:space="preserve">Alianzas público-privadas para el desarrollo de proyectos productivos y emprendimientos con viabilidad económica. </t>
  </si>
  <si>
    <t xml:space="preserve">Participantes integrados  </t>
  </si>
  <si>
    <t>Acompañamiento a participantes para la sostenibilidad de emprendimientos.</t>
  </si>
  <si>
    <t>Participantes reciben capacitación en educación financiera.</t>
  </si>
  <si>
    <t xml:space="preserve">Participantes capacitados </t>
  </si>
  <si>
    <t>Participantes en situación de pobreza reciben formación técnica profesional</t>
  </si>
  <si>
    <t>Acuerdos con entidades financieras públicas y privadas para facilitar el acceso al crédito a emprendedores/as de hogares participantes.</t>
  </si>
  <si>
    <t>Hogares graduados del programa</t>
  </si>
  <si>
    <t>Participantes reciben acompañamiento en la gestión de documentos de identidad.</t>
  </si>
  <si>
    <t>Jóvenes orientados</t>
  </si>
  <si>
    <t>Hogares que son orientadas en temas socioeducativos a través de Visitas Dominiciliarias</t>
  </si>
  <si>
    <t>Hogares orientados</t>
  </si>
  <si>
    <t>Hogares se integran a las Escuelas de Familia donde se abordan temas culturales</t>
  </si>
  <si>
    <t xml:space="preserve">Participantes reciben orientación en temas de salud preventiva  (Prevención de Enfermedades, Hábitos de vida saludable, Lactancia Materna Exclusiva y Cita Médica) </t>
  </si>
  <si>
    <t>Aumentado el número de participantes de hogares en situación de pobreza y vulnerabilidad que poseen sus documentos de identidad.</t>
  </si>
  <si>
    <t>Aumentando el número de participantes que cambian sus actitudes y comportamientos de forma positiva</t>
  </si>
  <si>
    <t xml:space="preserve"> % de participantes que adquieren hábitos positivos a partir de las estrategias de acompañamiento socioeducativo</t>
  </si>
  <si>
    <t xml:space="preserve"> % de hogares cuyos miembros reportaron que en el último año en sus hogares no ha ocurrido un episodio de violencia</t>
  </si>
  <si>
    <t>% de hogares cuyos padres usan disciplina positiva al corregir a sus hijos.</t>
  </si>
  <si>
    <r>
      <t xml:space="preserve">Episodios de </t>
    </r>
    <r>
      <rPr>
        <b/>
        <sz val="11"/>
        <color theme="1"/>
        <rFont val="Calibri"/>
        <family val="2"/>
        <scheme val="minor"/>
      </rPr>
      <t xml:space="preserve">violencia reducidos </t>
    </r>
    <r>
      <rPr>
        <sz val="11"/>
        <color theme="1"/>
        <rFont val="Calibri"/>
        <family val="2"/>
        <scheme val="minor"/>
      </rPr>
      <t>en hogares participantes.</t>
    </r>
  </si>
  <si>
    <t>Aumentado el número de participantes que se integran a actividades culturales y lúdicas.</t>
  </si>
  <si>
    <t>Aumentado el porcentaje de participantes orientados en salud sexual, reproductiva y hábitos de vida saludable.</t>
  </si>
  <si>
    <t>% de miembros de hogares que visitan los distintos museos nacionales, centros culturales o participan actividades culturales</t>
  </si>
  <si>
    <t>% de participantes orientados en salud preventiva</t>
  </si>
  <si>
    <t>Hogares orientados en temas de resolución pacífica de conflictos y cultura de paz</t>
  </si>
  <si>
    <t>% de miembros con edades de 5 a 17 años que dedican al menos una hora de la semana a actividades culturales y/o la dedican a la lectura de libros.</t>
  </si>
  <si>
    <t>Hogares con corresponsabilidades verificadas</t>
  </si>
  <si>
    <t>Verificación del cumplimiento de corresponsabilidadees de salud a embarazadas y puérperas pertenecientes a hogares Supérate.</t>
  </si>
  <si>
    <t>Verificación del cumplimiento de corresponsabilidades de salud a hogares Supérate con niños/as de 0 a 5 años.</t>
  </si>
  <si>
    <t>Mejorado el estado de salud de los miembros de hogares Supérate menores de 5 años, embarazadas y puérperas.</t>
  </si>
  <si>
    <t xml:space="preserve">Aumentada la autonomía económica de los hogares pobres y en situación de vulnerabilidad.  </t>
  </si>
  <si>
    <t xml:space="preserve">Diseño de programa para identificar e incluir personas con discapacidad y otras vulnerabilidades a Supérate. </t>
  </si>
  <si>
    <t xml:space="preserve"> Infraestructuras inclusivas</t>
  </si>
  <si>
    <t>Capacitaciones inclusivas</t>
  </si>
  <si>
    <t>Colaboradores sensibilizados</t>
  </si>
  <si>
    <t>Participantes recibieron orientación sobre nutrición y seguridad alimentaria</t>
  </si>
  <si>
    <r>
      <t>Reducido embarazo en las adolescente</t>
    </r>
    <r>
      <rPr>
        <sz val="11"/>
        <color theme="1"/>
        <rFont val="Calibri"/>
        <family val="2"/>
        <scheme val="minor"/>
      </rPr>
      <t xml:space="preserve"> participantes en edades comprendidas entre 12 a 18 años</t>
    </r>
  </si>
  <si>
    <t>Mejorado el estado nutricional de niños, niñas, embarazadas y envejecientes pertenecientes a hogares participantes</t>
  </si>
  <si>
    <t>Número de hogares participantes que adquieren una vivienda social</t>
  </si>
  <si>
    <t xml:space="preserve">Número de hogares beneficiarios  de una vivienda social que cumplen con sus corresponsabilidades </t>
  </si>
  <si>
    <t>Hogares priorizados y seleccionados en el programa Vivienda Feliz</t>
  </si>
  <si>
    <t>Acompañamiento en la intervención psicosocial de las hogares beneficiados por el Plan Nacional de Viviendas Familias Feliz.</t>
  </si>
  <si>
    <t>Hogares acompañados</t>
  </si>
  <si>
    <t>Aumentado el acceso de los hogares participantes en situación de pobreza y vulnerabilidad a viviendas dignas.</t>
  </si>
  <si>
    <t>Procesos institucionales completados</t>
  </si>
  <si>
    <t xml:space="preserve"> Implementación de un modelo de presupuesto por resultados.</t>
  </si>
  <si>
    <t>Modelo implementado.</t>
  </si>
  <si>
    <t>Procesos automatizados.</t>
  </si>
  <si>
    <t>Implementación de sistema digital de requerimientos y solicitudes.</t>
  </si>
  <si>
    <t>Sistema implementado.</t>
  </si>
  <si>
    <t>Empleados capacitados.</t>
  </si>
  <si>
    <t>Encuestas de aplicadas</t>
  </si>
  <si>
    <t xml:space="preserve">Diseño de plan de utilización de técnicas de mineria de datos y otras tecnologías </t>
  </si>
  <si>
    <t>Tablero estadístico diseñado e implementado</t>
  </si>
  <si>
    <t>Porcentaje (tasa) de eficacia general del SGI</t>
  </si>
  <si>
    <t xml:space="preserve">Diseño e implementación de estrategia de comunicación </t>
  </si>
  <si>
    <t>Plan actualizado</t>
  </si>
  <si>
    <t>Infraestructuras física y tecnológica mejoradas.</t>
  </si>
  <si>
    <t>Departamento integrado</t>
  </si>
  <si>
    <t>Institución recertificada</t>
  </si>
  <si>
    <t>Recertificación en norma de Responsabilidad Social</t>
  </si>
  <si>
    <t xml:space="preserve">Aumentado el reconocimiento positivo de Supérate en la población. </t>
  </si>
  <si>
    <t>Fortalecida la sinergia institucional  e intersectorial de Supérate.</t>
  </si>
  <si>
    <t xml:space="preserve">Porcentaje de cumplimiento de metas en acuerdos institucionales </t>
  </si>
  <si>
    <t xml:space="preserve">Fortalecida cooperación internacional </t>
  </si>
  <si>
    <t>Fortalecida la responsabilidad social de la institución</t>
  </si>
  <si>
    <t>% de niños y niñas miembros de hogares reciben todas las vacunas del esquema</t>
  </si>
  <si>
    <t>% de hogares participantes en el programa que pagan su factura de luz.</t>
  </si>
  <si>
    <t>% de hogares que utilizan carbón o leña como combustible para cocinar.</t>
  </si>
  <si>
    <t>Formulación de planes locales en municipios priorizados</t>
  </si>
  <si>
    <t>Diseño del sistema de referencia y contra referencia para cuidado.</t>
  </si>
  <si>
    <t>Planes locales formulados</t>
  </si>
  <si>
    <t>Hogares Supérate atendidos</t>
  </si>
  <si>
    <t>Conformación  de mesas instersectoriales de cuidados</t>
  </si>
  <si>
    <t>Mesas intersectoriales conformadas</t>
  </si>
  <si>
    <t xml:space="preserve">Diseño de normativa sobre servicios de cuidados.
</t>
  </si>
  <si>
    <t>Diseño de protocolos sobre servicios de cuidados.</t>
  </si>
  <si>
    <t xml:space="preserve">Eje estratégico PEI: Desarrollo de capacidades, inserción productiva y empoderamiento económico. </t>
  </si>
  <si>
    <t>Objetivo estratégico:  Contribuir a la autonomía económica de las familias en situación de pobreza extrema o pobreza moderada, mediante el desarrollo de capacidades que faciliten la inserción laboral y el acompañamiento a iniciativas de emprendedurismo.</t>
  </si>
  <si>
    <t>Objetivo estratégico: Inclusión y desarrollo social de las familias participantes a través del acompañamiento psicosocial.</t>
  </si>
  <si>
    <t>Objetivo estratégico: Reducir la pobreza y las desigualdades de las familias categorizadas con ICV I y II a través de transferencias monetarias condicionadas y subsidios focalizados.</t>
  </si>
  <si>
    <t>Eje estratégico PEI: Protección de grupos vulnerables.</t>
  </si>
  <si>
    <t xml:space="preserve">Objetivo estratégico: Contribuir al fortalecimiento del Sistema Nacional para el Cuidado de Niños y Niñas Preescolares, personas con discapacidad y adultos mayores en todo el territorio nacional (para facilitar promover su inclusión y la equidad en el acceso al trabajo remunerado y no remunerado)
</t>
  </si>
  <si>
    <t xml:space="preserve">Objetivo estratégico: Mejorar la calidad de vida y garantizar la habitabilidad de los grupos vulnerables a través de la coordinación del sector público-privado y la sociedad civil. 
</t>
  </si>
  <si>
    <t>Eje estrátegico PEI: Sistemas de Cuidados</t>
  </si>
  <si>
    <t xml:space="preserve">Objetivo estratégico: Mejorar la calidad de vida de los hogares en situación de pobreza y vulnerabilidad a través de oferta de servicios de cuidado para la primera infancia, adultos mayores y personas con discapacidad en situación de dependencia.
</t>
  </si>
  <si>
    <t xml:space="preserve">Eje estratégico: Innovación y desarrollo para la eficiencia institucional </t>
  </si>
  <si>
    <t>Objetivo estratégico: Utilización de la innovación, tecnología y desarrollo de capacidades humanas para la eficiencia y eficacia en la gestión.</t>
  </si>
  <si>
    <t xml:space="preserve">Objetivo estratégico: Ejecutar estrategia institucional de posicionamiento interno y externo. </t>
  </si>
  <si>
    <t>Porcentaje de participantes que mantienen  el emprendimiento productivo que iniciaron a partir de capacitaciones de Supérate orientadas al emprendimiento</t>
  </si>
  <si>
    <t>Porcentaje de participantes que cotizan en el régimen contributivo de la Seguridad Social</t>
  </si>
  <si>
    <t>Participantes se le verfica y cumplen su corresponsabilidad de capacidad técnica-profesional</t>
  </si>
  <si>
    <t>Capacitación técnico profesional continúa de los participantes Supérate</t>
  </si>
  <si>
    <t xml:space="preserve">Dirección de Planificación (Unidad de Calidad) </t>
  </si>
  <si>
    <t>Porcentaje de hogares que salen del Programa, por ser recategorizados como no-pobres, cubiertos por el nuevo mecanismo de acompañamiento (o graduación) del Programa</t>
  </si>
  <si>
    <t>Mejora de la infraestructura tecnológica  (Data‐center, motores de bases de datos, conectividad entre áreas y seguridad informática, sistemas operativos).</t>
  </si>
  <si>
    <t>Infraestructura tecnológica mejorada</t>
  </si>
  <si>
    <t>Plan diseñado</t>
  </si>
  <si>
    <t>% promedio de la evaluación de desempeño de los empleados de Supérate</t>
  </si>
  <si>
    <r>
      <t>Diseño e implementación de tablero</t>
    </r>
    <r>
      <rPr>
        <sz val="11"/>
        <color theme="1"/>
        <rFont val="Calibri"/>
        <family val="2"/>
        <scheme val="minor"/>
      </rPr>
      <t xml:space="preserve"> de monitoreo estadístico.</t>
    </r>
  </si>
  <si>
    <t>Aumentada y fortalecida la capacitación, desempeño y clima laboral de los recursos humanos</t>
  </si>
  <si>
    <t xml:space="preserve">Enlaces certificados </t>
  </si>
  <si>
    <t xml:space="preserve">Supérate genera un impacto positivo en las comunidades. </t>
  </si>
  <si>
    <t xml:space="preserve">Jóvenes en situación de pobreza y vulnerabilidad  reciben orientaciones socieducativas a través de la metodología de joven a joven </t>
  </si>
  <si>
    <t xml:space="preserve">
 Ampliada la cobertura de los hogares categorizados ICVI e ICVII </t>
  </si>
  <si>
    <t>Transferencia monetaria Aprende</t>
  </si>
  <si>
    <t>Verificación del cumplimiento de corresponsabilidades de educación (Aprende).</t>
  </si>
  <si>
    <t>Transferencia monetaria Avanza</t>
  </si>
  <si>
    <t>Verificación del cumplimiento de corresponsabilidades de educación (Avanza).</t>
  </si>
  <si>
    <t>El Programa continua con la administración de los fondos de Bonoluz</t>
  </si>
  <si>
    <t>Jóvenes que promueven la salud sexual integral a través de la formación de la red de jóvenes</t>
  </si>
  <si>
    <t>Se dispone del presupuesto para el incremento del alcance del Programa.</t>
  </si>
  <si>
    <t xml:space="preserve">Los hogares beneficiarios del PNVFF cumplen con sus corresponsabilidades. </t>
  </si>
  <si>
    <t xml:space="preserve"># de acuerdos y/o convenios interinstitucionales establecidos o renovados para fortalecer las estrategias del programa. </t>
  </si>
  <si>
    <t xml:space="preserve">Mejorada la calidad de los servicios. </t>
  </si>
  <si>
    <t>1.1.1.1</t>
  </si>
  <si>
    <t xml:space="preserve">Acuerdo con el CNSS y el Ministerio de Trabajo para impulsar el cumplimiento de normativas (convenio 189 OIT), para dignificación del trabajo doméstico remunerado.
</t>
  </si>
  <si>
    <t>Aumentada la inclusión laboral de los hogares pobres y vulnerables</t>
  </si>
  <si>
    <t>Aumentado el empleo formal y digno</t>
  </si>
  <si>
    <t>Aumentada la participación de las mujeres en el mercado laboral</t>
  </si>
  <si>
    <t>Participantes de Supérate vinculados a los servicios de intermediación de empleos y desarrollo del emprendimientos.</t>
  </si>
  <si>
    <t xml:space="preserve"> Mujeres acceden a programas de formación técnico-profesional alineadas con las necesidades del mercado laboral</t>
  </si>
  <si>
    <t xml:space="preserve">Zonas de servicios disponibles </t>
  </si>
  <si>
    <t>% promedio de calificación en evaluación de género</t>
  </si>
  <si>
    <t>Desarrollado de programa para formalizar microemprendimientos</t>
  </si>
  <si>
    <t xml:space="preserve">Comercio Solidario/Agricultura Familiar </t>
  </si>
  <si>
    <t xml:space="preserve">Dirección de Coordinación Regional / Dirección de Vinculación Interinstitucional / Dirección de Capacitación/ Dirección de Planificación </t>
  </si>
  <si>
    <t xml:space="preserve">Unidad de Educación Finaciera </t>
  </si>
  <si>
    <t>Dirección de Capacitación  / Dirección de Vinculación / Dirección de Coordinación Regional</t>
  </si>
  <si>
    <t>Dirección de Vinculación/Dirección de Coordinación Regional/ Comercio Solidario/Agricultura Familiar</t>
  </si>
  <si>
    <t>Dirección de Planificación /Unidad de Educación Finaciera</t>
  </si>
  <si>
    <t>Dirección de Planificación / Dirección de Vinculación</t>
  </si>
  <si>
    <t>Dirección de capacitación</t>
  </si>
  <si>
    <t xml:space="preserve"> Dirección de Capacitación</t>
  </si>
  <si>
    <t>Dirección General / Direccion de Vinculacion Interinstitucional</t>
  </si>
  <si>
    <t>Proyecto vuelvo a empezar / Dirección de Jóvenes Supérate</t>
  </si>
  <si>
    <t>Familias en Paz/ Cultura Ciudadana/ Proyecto Crecer en Valores</t>
  </si>
  <si>
    <t>Dirección de Coordinación Regional</t>
  </si>
  <si>
    <t>Biblioteca Infantil y Juvenil República Dominicana</t>
  </si>
  <si>
    <t>Unidad de Educación y Prevención en Salud</t>
  </si>
  <si>
    <t>Dirección de Capacitación /Dirección de Jóvenes / Dirección Regionales</t>
  </si>
  <si>
    <t>Dirección Planificación</t>
  </si>
  <si>
    <t>Dirección de Planificación / Dirección Financiera</t>
  </si>
  <si>
    <t xml:space="preserve">Dirección de Planificación / Dirección Financiera </t>
  </si>
  <si>
    <t>Agricultura Familiar/ Dirección de Jóvenes</t>
  </si>
  <si>
    <t xml:space="preserve">Dirección de Coordinación Regional /  Dirección de Capacitación y Desarrollo </t>
  </si>
  <si>
    <t>Data SIPS y SIUBEN</t>
  </si>
  <si>
    <t>Base de datos levantamiento hogares participantes/ Reportes monitoreo Supérate</t>
  </si>
  <si>
    <t xml:space="preserve"> Dirección de coordinación Regional</t>
  </si>
  <si>
    <t xml:space="preserve"> Unidad de Educación e Inclusión Financiera</t>
  </si>
  <si>
    <t>Dirección de Planificación / Dirección de Capacitación / Dirección de Vinculación Interinstitucional / Dirección de Coordinación Regional</t>
  </si>
  <si>
    <t xml:space="preserve"> Red Fraternidad de Mujeres Supérate</t>
  </si>
  <si>
    <t xml:space="preserve"> Dirección de Coordinación Regional / Dirección de Operaciones</t>
  </si>
  <si>
    <t>Ministerio de la Mujer</t>
  </si>
  <si>
    <t>Dirección de Jóvenes Supérate</t>
  </si>
  <si>
    <t>Dirección de Capacitación / Unidad de Educación y Prevención en Salud</t>
  </si>
  <si>
    <t>Dirección de Jóvenes Supérate/ MIUT</t>
  </si>
  <si>
    <t xml:space="preserve"> Dirección de Operaciones</t>
  </si>
  <si>
    <t xml:space="preserve">Dirección de Coordinación Regional </t>
  </si>
  <si>
    <t>PMA</t>
  </si>
  <si>
    <t>Dirección de Capacitación  / Dirección de Jóvenes Supérate / Dirección de Coordinación Regional</t>
  </si>
  <si>
    <t>Familias en Paz y Familia Feliz</t>
  </si>
  <si>
    <t xml:space="preserve">Implementación de sistema de gestión de procesos institucionales eficiente y eficaz </t>
  </si>
  <si>
    <t>Dirección de Finanzas</t>
  </si>
  <si>
    <t>Dirección de Planificación /  Dirección Administrativa/ Dirección de Compras</t>
  </si>
  <si>
    <t>Investigaciones y estudios de las politicas de protección social publicados</t>
  </si>
  <si>
    <t>Dirección de Planificación y Seguimiento / Dirección General</t>
  </si>
  <si>
    <t>Servicios Generales</t>
  </si>
  <si>
    <t>Dirección de Igualdad de Género y Desarrollo</t>
  </si>
  <si>
    <t xml:space="preserve">Dirección de Recursos Humanos/ Dirección de Coordinación Regional </t>
  </si>
  <si>
    <t>Dirección de Recursos Humanos / Dirección General/ Dirección de Planificación</t>
  </si>
  <si>
    <t xml:space="preserve">La institución continúa ejecutando acciones que contribuyen al desarrollo sostenible. </t>
  </si>
  <si>
    <t>Hogares integrados</t>
  </si>
  <si>
    <t>Programa diseñado en conjunto con las entidades del sector salud y educación u otros vinculados para la prevención del embarazo adolescente  en los hogares participantes .</t>
  </si>
  <si>
    <t xml:space="preserve">Jóvenes orientados </t>
  </si>
  <si>
    <t>Programa diseñado</t>
  </si>
  <si>
    <t>Hogares seleccionadas</t>
  </si>
  <si>
    <t>Hogares vinculados</t>
  </si>
  <si>
    <t>Hogares vinculados programa Dominicana se Reconstruye</t>
  </si>
  <si>
    <t>Mujeres embarazadas y puérperas con corresponsabilidades verificadas</t>
  </si>
  <si>
    <t>Empleados participantes en actividades</t>
  </si>
  <si>
    <t>Protocolo actualizado</t>
  </si>
  <si>
    <t xml:space="preserve"> Proyectos y cooperaciones iniciados</t>
  </si>
  <si>
    <t>Norma actualizada</t>
  </si>
  <si>
    <t>Estrategia diseñada e implementada</t>
  </si>
  <si>
    <t xml:space="preserve"> Manual actualizado</t>
  </si>
  <si>
    <t>Corresponsabilidades validadas</t>
  </si>
  <si>
    <t>Levantamiento realizado</t>
  </si>
  <si>
    <t>Miembros en edad escolar de los hogares  sumaron años de escolaridad.</t>
  </si>
  <si>
    <t>Participantes  con Tuberculosis con factores de baja adherencia para acceden a soportes nutricionales a través de kits de alimentación</t>
  </si>
  <si>
    <t>Pacientes TB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</si>
</sst>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0.000"/>
    <numFmt numFmtId="167" formatCode="0.0"/>
    <numFmt numFmtId="168" formatCode="_-* #,##0.00_-;\-* #,##0.00_-;_-* &quot;-&quot;??_-;_-@"/>
    <numFmt numFmtId="169" formatCode="&quot;$&quot;#,##0.00"/>
  </numFmts>
  <fonts count="44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1F3864"/>
      <name val="Calibri"/>
      <family val="2"/>
      <scheme val="minor"/>
    </font>
    <font>
      <sz val="1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1F386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0000"/>
      <name val="Arial"/>
      <family val="2"/>
    </font>
    <font>
      <sz val="11"/>
      <color rgb="FF0070C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5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DD6EE"/>
        <bgColor rgb="FFBDD6EE"/>
      </patternFill>
    </fill>
    <fill>
      <patternFill patternType="solid">
        <fgColor rgb="FF1F3864"/>
        <bgColor rgb="FF1F38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 style="thin">
        <color rgb="FF1C4587"/>
      </left>
      <right/>
      <top style="thin">
        <color rgb="FF1C4587"/>
      </top>
      <bottom style="thin">
        <color rgb="FF1C4587"/>
      </bottom>
      <diagonal/>
    </border>
    <border>
      <left/>
      <right/>
      <top style="thin">
        <color rgb="FF1C4587"/>
      </top>
      <bottom style="thin">
        <color rgb="FF1C4587"/>
      </bottom>
      <diagonal/>
    </border>
    <border>
      <left/>
      <right style="thin">
        <color rgb="FF1C4587"/>
      </right>
      <top style="thin">
        <color rgb="FF1C4587"/>
      </top>
      <bottom style="thin">
        <color rgb="FF1C4587"/>
      </bottom>
      <diagonal/>
    </border>
    <border>
      <left style="thin">
        <color rgb="FF1C4587"/>
      </left>
      <right style="thin">
        <color rgb="FF1C4587"/>
      </right>
      <top style="thin">
        <color rgb="FF1C4587"/>
      </top>
      <bottom style="thin">
        <color rgb="FF1C4587"/>
      </bottom>
      <diagonal/>
    </border>
    <border>
      <left style="thin">
        <color rgb="FF1C4587"/>
      </left>
      <right style="thin">
        <color rgb="FF1C4587"/>
      </right>
      <top style="thin">
        <color rgb="FF1C4587"/>
      </top>
      <bottom/>
      <diagonal/>
    </border>
    <border>
      <left style="thin">
        <color rgb="FF1C4587"/>
      </left>
      <right/>
      <top style="thin">
        <color rgb="FF1C4587"/>
      </top>
      <bottom/>
      <diagonal/>
    </border>
    <border>
      <left/>
      <right/>
      <top style="thin">
        <color rgb="FF1C4587"/>
      </top>
      <bottom/>
      <diagonal/>
    </border>
    <border>
      <left/>
      <right style="thin">
        <color rgb="FF1C4587"/>
      </right>
      <top style="thin">
        <color rgb="FF1C4587"/>
      </top>
      <bottom/>
      <diagonal/>
    </border>
    <border>
      <left style="thin">
        <color rgb="FF1C4587"/>
      </left>
      <right style="thin">
        <color rgb="FF1C4587"/>
      </right>
      <top/>
      <bottom/>
      <diagonal/>
    </border>
    <border>
      <left style="thin">
        <color rgb="FF1C4587"/>
      </left>
      <right/>
      <top/>
      <bottom style="thin">
        <color rgb="FF1C4587"/>
      </bottom>
      <diagonal/>
    </border>
    <border>
      <left/>
      <right/>
      <top/>
      <bottom style="thin">
        <color rgb="FF1C4587"/>
      </bottom>
      <diagonal/>
    </border>
    <border>
      <left/>
      <right style="thin">
        <color rgb="FF1C4587"/>
      </right>
      <top/>
      <bottom style="thin">
        <color rgb="FF1C4587"/>
      </bottom>
      <diagonal/>
    </border>
    <border>
      <left style="thin">
        <color rgb="FF1C4587"/>
      </left>
      <right style="thin">
        <color rgb="FF1C4587"/>
      </right>
      <top/>
      <bottom style="thin">
        <color rgb="FF1C4587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2F549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/>
      <bottom style="thin">
        <color rgb="FF2F5496"/>
      </bottom>
      <diagonal/>
    </border>
    <border>
      <left/>
      <right style="thin">
        <color rgb="FFBFBFBF"/>
      </right>
      <top/>
      <bottom style="thin">
        <color rgb="FF2F5496"/>
      </bottom>
      <diagonal/>
    </border>
    <border>
      <left style="thin">
        <color rgb="FF2F5496"/>
      </left>
      <right style="thin">
        <color rgb="FF2F5496"/>
      </right>
      <top style="thin">
        <color rgb="FF2F5496"/>
      </top>
      <bottom/>
      <diagonal/>
    </border>
    <border>
      <left style="thin">
        <color rgb="FF2F5496"/>
      </left>
      <right style="thin">
        <color rgb="FF2F5496"/>
      </right>
      <top style="thin">
        <color rgb="FF2F5496"/>
      </top>
      <bottom style="thin">
        <color rgb="FF2F5496"/>
      </bottom>
      <diagonal/>
    </border>
    <border>
      <left style="thin">
        <color rgb="FF2F5496"/>
      </left>
      <right style="thin">
        <color rgb="FF2F5496"/>
      </right>
      <top/>
      <bottom style="thin">
        <color rgb="FF2F5496"/>
      </bottom>
      <diagonal/>
    </border>
    <border>
      <left style="thin">
        <color rgb="FF2F5496"/>
      </left>
      <right style="thin">
        <color rgb="FF2F5496"/>
      </right>
      <top/>
      <bottom/>
      <diagonal/>
    </border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1C4587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rgb="FF1C4587"/>
      </left>
      <right style="thin">
        <color theme="4" tint="-0.249977111117893"/>
      </right>
      <top/>
      <bottom/>
      <diagonal/>
    </border>
    <border>
      <left style="thin">
        <color rgb="FF1C4587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1C4587"/>
      </left>
      <right/>
      <top/>
      <bottom/>
      <diagonal/>
    </border>
    <border>
      <left/>
      <right style="thin">
        <color rgb="FF1C4587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">
    <xf numFmtId="0" fontId="0" fillId="0" borderId="0"/>
    <xf numFmtId="0" fontId="24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4" fontId="34" fillId="0" borderId="0" applyFont="0" applyFill="0" applyBorder="0" applyAlignment="0" applyProtection="0"/>
  </cellStyleXfs>
  <cellXfs count="400">
    <xf numFmtId="0" fontId="0" fillId="0" borderId="0" xfId="0" applyFont="1" applyAlignment="1"/>
    <xf numFmtId="0" fontId="28" fillId="2" borderId="4" xfId="0" applyFont="1" applyFill="1" applyBorder="1" applyAlignment="1">
      <alignment horizontal="center" vertical="center" wrapText="1"/>
    </xf>
    <xf numFmtId="0" fontId="23" fillId="0" borderId="0" xfId="0" applyFont="1" applyAlignment="1"/>
    <xf numFmtId="0" fontId="27" fillId="3" borderId="4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 wrapText="1"/>
    </xf>
    <xf numFmtId="0" fontId="28" fillId="2" borderId="24" xfId="0" applyFont="1" applyFill="1" applyBorder="1" applyAlignment="1">
      <alignment horizontal="center" vertical="center" wrapText="1"/>
    </xf>
    <xf numFmtId="0" fontId="28" fillId="2" borderId="25" xfId="0" applyFont="1" applyFill="1" applyBorder="1" applyAlignment="1">
      <alignment horizontal="center" vertical="center" wrapText="1"/>
    </xf>
    <xf numFmtId="0" fontId="23" fillId="4" borderId="14" xfId="0" applyFont="1" applyFill="1" applyBorder="1" applyAlignment="1">
      <alignment horizontal="center" vertical="center" wrapText="1"/>
    </xf>
    <xf numFmtId="0" fontId="27" fillId="3" borderId="24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horizontal="center" vertical="center" wrapText="1"/>
    </xf>
    <xf numFmtId="0" fontId="27" fillId="3" borderId="41" xfId="0" applyFont="1" applyFill="1" applyBorder="1" applyAlignment="1">
      <alignment horizontal="center" vertical="center" wrapText="1"/>
    </xf>
    <xf numFmtId="0" fontId="23" fillId="4" borderId="49" xfId="0" applyFont="1" applyFill="1" applyBorder="1" applyAlignment="1">
      <alignment horizontal="center" vertical="center" wrapText="1"/>
    </xf>
    <xf numFmtId="0" fontId="28" fillId="2" borderId="19" xfId="0" applyFont="1" applyFill="1" applyBorder="1" applyAlignment="1">
      <alignment horizontal="center" vertical="center" wrapText="1"/>
    </xf>
    <xf numFmtId="0" fontId="27" fillId="3" borderId="25" xfId="0" applyFont="1" applyFill="1" applyBorder="1" applyAlignment="1">
      <alignment horizontal="center" vertical="center" wrapText="1"/>
    </xf>
    <xf numFmtId="0" fontId="30" fillId="3" borderId="25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8" fillId="4" borderId="14" xfId="0" applyFont="1" applyFill="1" applyBorder="1" applyAlignment="1">
      <alignment horizontal="center" vertical="center" wrapText="1"/>
    </xf>
    <xf numFmtId="0" fontId="28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7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left" vertical="center"/>
    </xf>
    <xf numFmtId="0" fontId="27" fillId="4" borderId="14" xfId="0" applyFont="1" applyFill="1" applyBorder="1" applyAlignment="1">
      <alignment horizontal="center" vertical="center" wrapText="1"/>
    </xf>
    <xf numFmtId="0" fontId="26" fillId="0" borderId="0" xfId="0" applyFont="1"/>
    <xf numFmtId="0" fontId="32" fillId="0" borderId="0" xfId="0" applyFont="1"/>
    <xf numFmtId="0" fontId="26" fillId="0" borderId="0" xfId="0" applyFont="1" applyAlignment="1"/>
    <xf numFmtId="0" fontId="32" fillId="0" borderId="49" xfId="1" applyFont="1" applyBorder="1"/>
    <xf numFmtId="0" fontId="22" fillId="0" borderId="4" xfId="0" applyFont="1" applyFill="1" applyBorder="1" applyAlignment="1">
      <alignment horizontal="center" vertical="center" wrapText="1"/>
    </xf>
    <xf numFmtId="165" fontId="22" fillId="0" borderId="4" xfId="0" applyNumberFormat="1" applyFont="1" applyFill="1" applyBorder="1" applyAlignment="1">
      <alignment horizontal="center" vertical="center" wrapText="1"/>
    </xf>
    <xf numFmtId="43" fontId="22" fillId="0" borderId="4" xfId="0" applyNumberFormat="1" applyFont="1" applyFill="1" applyBorder="1" applyAlignment="1">
      <alignment horizontal="center" vertical="center" wrapText="1"/>
    </xf>
    <xf numFmtId="0" fontId="22" fillId="0" borderId="0" xfId="0" applyFont="1" applyAlignment="1"/>
    <xf numFmtId="168" fontId="22" fillId="0" borderId="4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/>
    <xf numFmtId="0" fontId="22" fillId="0" borderId="46" xfId="0" applyFont="1" applyFill="1" applyBorder="1" applyAlignment="1">
      <alignment horizontal="center" vertical="center" wrapText="1"/>
    </xf>
    <xf numFmtId="3" fontId="22" fillId="0" borderId="46" xfId="0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2" fillId="0" borderId="54" xfId="0" applyFont="1" applyFill="1" applyBorder="1" applyAlignment="1">
      <alignment vertical="center"/>
    </xf>
    <xf numFmtId="0" fontId="22" fillId="0" borderId="54" xfId="0" applyFont="1" applyFill="1" applyBorder="1" applyAlignment="1"/>
    <xf numFmtId="43" fontId="22" fillId="0" borderId="54" xfId="0" applyNumberFormat="1" applyFont="1" applyFill="1" applyBorder="1" applyAlignment="1">
      <alignment horizontal="center" vertical="center" wrapText="1"/>
    </xf>
    <xf numFmtId="165" fontId="22" fillId="0" borderId="54" xfId="0" applyNumberFormat="1" applyFont="1" applyFill="1" applyBorder="1" applyAlignment="1">
      <alignment horizontal="center" vertical="center" wrapText="1"/>
    </xf>
    <xf numFmtId="43" fontId="22" fillId="0" borderId="54" xfId="0" applyNumberFormat="1" applyFont="1" applyFill="1" applyBorder="1" applyAlignment="1">
      <alignment vertical="center" wrapText="1"/>
    </xf>
    <xf numFmtId="0" fontId="22" fillId="0" borderId="54" xfId="0" applyFont="1" applyFill="1" applyBorder="1" applyAlignment="1">
      <alignment vertical="center" wrapText="1"/>
    </xf>
    <xf numFmtId="2" fontId="22" fillId="0" borderId="54" xfId="0" applyNumberFormat="1" applyFont="1" applyFill="1" applyBorder="1" applyAlignment="1">
      <alignment horizontal="center" vertical="center"/>
    </xf>
    <xf numFmtId="165" fontId="26" fillId="0" borderId="54" xfId="0" applyNumberFormat="1" applyFont="1" applyFill="1" applyBorder="1" applyAlignment="1">
      <alignment horizontal="center" vertical="center" wrapText="1"/>
    </xf>
    <xf numFmtId="3" fontId="22" fillId="0" borderId="54" xfId="0" applyNumberFormat="1" applyFont="1" applyFill="1" applyBorder="1" applyAlignment="1">
      <alignment vertical="center"/>
    </xf>
    <xf numFmtId="0" fontId="22" fillId="0" borderId="54" xfId="0" applyFont="1" applyFill="1" applyBorder="1" applyAlignment="1">
      <alignment horizontal="center"/>
    </xf>
    <xf numFmtId="1" fontId="22" fillId="0" borderId="54" xfId="0" applyNumberFormat="1" applyFont="1" applyFill="1" applyBorder="1" applyAlignment="1">
      <alignment horizontal="center" vertical="center"/>
    </xf>
    <xf numFmtId="169" fontId="22" fillId="0" borderId="54" xfId="0" applyNumberFormat="1" applyFont="1" applyFill="1" applyBorder="1" applyAlignment="1">
      <alignment horizontal="center" vertical="center" wrapText="1"/>
    </xf>
    <xf numFmtId="3" fontId="22" fillId="0" borderId="54" xfId="0" applyNumberFormat="1" applyFont="1" applyFill="1" applyBorder="1" applyAlignment="1">
      <alignment horizontal="center" vertical="center" wrapText="1"/>
    </xf>
    <xf numFmtId="3" fontId="22" fillId="0" borderId="54" xfId="0" applyNumberFormat="1" applyFont="1" applyFill="1" applyBorder="1" applyAlignment="1">
      <alignment vertical="center" wrapText="1"/>
    </xf>
    <xf numFmtId="4" fontId="22" fillId="0" borderId="54" xfId="0" applyNumberFormat="1" applyFont="1" applyFill="1" applyBorder="1" applyAlignment="1">
      <alignment horizontal="center" vertical="center" wrapText="1"/>
    </xf>
    <xf numFmtId="0" fontId="21" fillId="0" borderId="0" xfId="0" applyFont="1" applyAlignment="1"/>
    <xf numFmtId="0" fontId="21" fillId="0" borderId="0" xfId="0" applyFont="1" applyAlignment="1">
      <alignment horizontal="center" vertical="center" wrapText="1"/>
    </xf>
    <xf numFmtId="0" fontId="23" fillId="0" borderId="60" xfId="0" applyFont="1" applyBorder="1" applyAlignment="1"/>
    <xf numFmtId="0" fontId="23" fillId="0" borderId="61" xfId="0" applyFont="1" applyBorder="1" applyAlignment="1"/>
    <xf numFmtId="0" fontId="27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43" fontId="21" fillId="0" borderId="0" xfId="2" applyFont="1" applyAlignment="1">
      <alignment horizontal="center" vertical="center" wrapText="1"/>
    </xf>
    <xf numFmtId="0" fontId="22" fillId="0" borderId="45" xfId="0" applyFont="1" applyFill="1" applyBorder="1" applyAlignment="1">
      <alignment horizontal="center" vertical="center" wrapText="1"/>
    </xf>
    <xf numFmtId="2" fontId="22" fillId="0" borderId="45" xfId="0" applyNumberFormat="1" applyFont="1" applyFill="1" applyBorder="1" applyAlignment="1">
      <alignment horizontal="center" vertical="center" wrapText="1"/>
    </xf>
    <xf numFmtId="10" fontId="22" fillId="0" borderId="45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/>
    <xf numFmtId="0" fontId="20" fillId="0" borderId="46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9" fillId="0" borderId="51" xfId="0" applyFont="1" applyFill="1" applyBorder="1" applyAlignment="1">
      <alignment horizontal="center" vertical="center"/>
    </xf>
    <xf numFmtId="0" fontId="29" fillId="0" borderId="50" xfId="0" applyFont="1" applyFill="1" applyBorder="1" applyAlignment="1">
      <alignment horizontal="center" vertical="center" wrapText="1"/>
    </xf>
    <xf numFmtId="0" fontId="29" fillId="0" borderId="62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 wrapText="1"/>
    </xf>
    <xf numFmtId="0" fontId="29" fillId="0" borderId="0" xfId="0" applyFont="1" applyFill="1" applyAlignment="1"/>
    <xf numFmtId="0" fontId="36" fillId="0" borderId="55" xfId="0" applyFont="1" applyFill="1" applyBorder="1" applyAlignment="1">
      <alignment horizontal="center" vertical="center" wrapText="1"/>
    </xf>
    <xf numFmtId="0" fontId="29" fillId="0" borderId="64" xfId="0" applyFont="1" applyFill="1" applyBorder="1" applyAlignment="1">
      <alignment horizontal="center" vertical="center" wrapText="1"/>
    </xf>
    <xf numFmtId="0" fontId="29" fillId="0" borderId="51" xfId="0" applyFont="1" applyFill="1" applyBorder="1" applyAlignment="1">
      <alignment horizontal="center" vertical="center" wrapText="1"/>
    </xf>
    <xf numFmtId="43" fontId="29" fillId="0" borderId="63" xfId="2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/>
    </xf>
    <xf numFmtId="165" fontId="35" fillId="0" borderId="54" xfId="2" applyNumberFormat="1" applyFont="1" applyFill="1" applyBorder="1" applyAlignment="1">
      <alignment vertical="center" wrapText="1"/>
    </xf>
    <xf numFmtId="165" fontId="35" fillId="0" borderId="54" xfId="2" applyNumberFormat="1" applyFont="1" applyFill="1" applyBorder="1" applyAlignment="1">
      <alignment horizontal="center" vertical="center" wrapText="1"/>
    </xf>
    <xf numFmtId="0" fontId="29" fillId="0" borderId="54" xfId="0" applyFont="1" applyFill="1" applyBorder="1" applyAlignment="1"/>
    <xf numFmtId="43" fontId="29" fillId="0" borderId="54" xfId="0" applyNumberFormat="1" applyFont="1" applyFill="1" applyBorder="1" applyAlignment="1">
      <alignment horizontal="center" vertical="center"/>
    </xf>
    <xf numFmtId="8" fontId="35" fillId="0" borderId="65" xfId="0" applyNumberFormat="1" applyFont="1" applyFill="1" applyBorder="1" applyAlignment="1">
      <alignment vertical="center"/>
    </xf>
    <xf numFmtId="43" fontId="29" fillId="0" borderId="50" xfId="0" applyNumberFormat="1" applyFont="1" applyFill="1" applyBorder="1" applyAlignment="1">
      <alignment horizontal="center" vertical="center"/>
    </xf>
    <xf numFmtId="0" fontId="35" fillId="0" borderId="56" xfId="0" applyFont="1" applyFill="1" applyBorder="1" applyAlignment="1">
      <alignment horizontal="center" vertical="center" wrapText="1"/>
    </xf>
    <xf numFmtId="0" fontId="29" fillId="0" borderId="49" xfId="0" applyFont="1" applyFill="1" applyBorder="1" applyAlignment="1"/>
    <xf numFmtId="43" fontId="29" fillId="0" borderId="53" xfId="2" applyFont="1" applyFill="1" applyBorder="1" applyAlignment="1">
      <alignment horizontal="center" vertical="center" wrapText="1"/>
    </xf>
    <xf numFmtId="43" fontId="29" fillId="0" borderId="50" xfId="2" applyFont="1" applyFill="1" applyBorder="1" applyAlignment="1">
      <alignment horizontal="center" vertical="center" wrapText="1"/>
    </xf>
    <xf numFmtId="0" fontId="29" fillId="0" borderId="63" xfId="0" applyFont="1" applyFill="1" applyBorder="1" applyAlignment="1">
      <alignment horizontal="center" vertical="center" wrapText="1"/>
    </xf>
    <xf numFmtId="43" fontId="29" fillId="0" borderId="50" xfId="0" applyNumberFormat="1" applyFont="1" applyFill="1" applyBorder="1" applyAlignment="1">
      <alignment horizontal="center" vertical="center" wrapText="1"/>
    </xf>
    <xf numFmtId="8" fontId="35" fillId="0" borderId="49" xfId="0" applyNumberFormat="1" applyFont="1" applyFill="1" applyBorder="1" applyAlignment="1">
      <alignment vertical="center"/>
    </xf>
    <xf numFmtId="0" fontId="29" fillId="0" borderId="53" xfId="0" applyFont="1" applyFill="1" applyBorder="1" applyAlignment="1">
      <alignment horizontal="center" vertical="center" wrapText="1"/>
    </xf>
    <xf numFmtId="165" fontId="29" fillId="0" borderId="50" xfId="2" applyNumberFormat="1" applyFont="1" applyFill="1" applyBorder="1" applyAlignment="1">
      <alignment horizontal="center" vertical="center" wrapText="1"/>
    </xf>
    <xf numFmtId="165" fontId="29" fillId="0" borderId="50" xfId="0" applyNumberFormat="1" applyFont="1" applyFill="1" applyBorder="1" applyAlignment="1">
      <alignment horizontal="center" vertical="center" wrapText="1"/>
    </xf>
    <xf numFmtId="43" fontId="22" fillId="0" borderId="46" xfId="2" applyFont="1" applyFill="1" applyBorder="1" applyAlignment="1">
      <alignment horizontal="center" vertical="center" wrapText="1"/>
    </xf>
    <xf numFmtId="165" fontId="22" fillId="0" borderId="46" xfId="2" applyNumberFormat="1" applyFont="1" applyFill="1" applyBorder="1" applyAlignment="1">
      <alignment horizontal="center" vertical="center" wrapText="1"/>
    </xf>
    <xf numFmtId="165" fontId="22" fillId="0" borderId="46" xfId="0" applyNumberFormat="1" applyFont="1" applyFill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 wrapText="1"/>
    </xf>
    <xf numFmtId="0" fontId="17" fillId="0" borderId="54" xfId="0" applyFont="1" applyFill="1" applyBorder="1" applyAlignment="1">
      <alignment horizontal="center" vertical="center" wrapText="1"/>
    </xf>
    <xf numFmtId="14" fontId="0" fillId="0" borderId="0" xfId="0" applyNumberFormat="1" applyFont="1" applyAlignment="1"/>
    <xf numFmtId="0" fontId="15" fillId="0" borderId="54" xfId="0" applyFont="1" applyFill="1" applyBorder="1" applyAlignment="1">
      <alignment horizontal="center" vertical="center" wrapText="1"/>
    </xf>
    <xf numFmtId="0" fontId="15" fillId="0" borderId="46" xfId="0" applyFont="1" applyFill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3" fillId="0" borderId="0" xfId="0" applyFont="1" applyAlignment="1"/>
    <xf numFmtId="0" fontId="22" fillId="0" borderId="54" xfId="0" applyFont="1" applyFill="1" applyBorder="1" applyAlignment="1">
      <alignment horizontal="center" vertical="center" wrapText="1"/>
    </xf>
    <xf numFmtId="0" fontId="27" fillId="3" borderId="54" xfId="0" applyFont="1" applyFill="1" applyBorder="1" applyAlignment="1">
      <alignment horizontal="center" vertical="center" wrapText="1"/>
    </xf>
    <xf numFmtId="167" fontId="22" fillId="0" borderId="54" xfId="0" applyNumberFormat="1" applyFont="1" applyFill="1" applyBorder="1" applyAlignment="1">
      <alignment horizontal="center" vertical="center"/>
    </xf>
    <xf numFmtId="0" fontId="30" fillId="3" borderId="54" xfId="0" applyFont="1" applyFill="1" applyBorder="1" applyAlignment="1">
      <alignment horizontal="center" vertical="center" wrapText="1"/>
    </xf>
    <xf numFmtId="0" fontId="21" fillId="0" borderId="0" xfId="0" applyFont="1" applyAlignment="1"/>
    <xf numFmtId="0" fontId="29" fillId="0" borderId="54" xfId="0" applyFont="1" applyFill="1" applyBorder="1" applyAlignment="1">
      <alignment horizontal="center" vertical="center" wrapText="1"/>
    </xf>
    <xf numFmtId="0" fontId="14" fillId="0" borderId="0" xfId="0" applyFont="1" applyAlignment="1"/>
    <xf numFmtId="0" fontId="26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40" fillId="0" borderId="0" xfId="0" applyFont="1" applyAlignment="1"/>
    <xf numFmtId="0" fontId="23" fillId="0" borderId="49" xfId="0" applyFont="1" applyBorder="1" applyAlignment="1"/>
    <xf numFmtId="0" fontId="26" fillId="0" borderId="49" xfId="0" applyFont="1" applyBorder="1" applyAlignment="1">
      <alignment vertical="center"/>
    </xf>
    <xf numFmtId="0" fontId="26" fillId="0" borderId="49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8" fillId="2" borderId="54" xfId="0" applyFont="1" applyFill="1" applyBorder="1" applyAlignment="1">
      <alignment horizontal="center" vertical="center" wrapText="1"/>
    </xf>
    <xf numFmtId="164" fontId="29" fillId="0" borderId="54" xfId="0" applyNumberFormat="1" applyFont="1" applyFill="1" applyBorder="1" applyAlignment="1">
      <alignment horizontal="center" vertical="center" wrapText="1"/>
    </xf>
    <xf numFmtId="0" fontId="29" fillId="5" borderId="54" xfId="0" applyFont="1" applyFill="1" applyBorder="1" applyAlignment="1">
      <alignment horizontal="center" vertical="center" wrapText="1"/>
    </xf>
    <xf numFmtId="43" fontId="29" fillId="0" borderId="54" xfId="0" applyNumberFormat="1" applyFont="1" applyFill="1" applyBorder="1" applyAlignment="1">
      <alignment horizontal="center" vertical="center" wrapText="1"/>
    </xf>
    <xf numFmtId="165" fontId="29" fillId="0" borderId="54" xfId="0" applyNumberFormat="1" applyFont="1" applyFill="1" applyBorder="1" applyAlignment="1">
      <alignment horizontal="center" vertical="center" wrapText="1"/>
    </xf>
    <xf numFmtId="167" fontId="29" fillId="0" borderId="54" xfId="0" applyNumberFormat="1" applyFont="1" applyFill="1" applyBorder="1" applyAlignment="1">
      <alignment horizontal="center" vertical="center" wrapText="1"/>
    </xf>
    <xf numFmtId="3" fontId="29" fillId="0" borderId="54" xfId="0" applyNumberFormat="1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vertical="center" wrapText="1"/>
    </xf>
    <xf numFmtId="9" fontId="22" fillId="0" borderId="54" xfId="0" applyNumberFormat="1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14" fillId="0" borderId="54" xfId="0" applyFont="1" applyFill="1" applyBorder="1"/>
    <xf numFmtId="9" fontId="14" fillId="0" borderId="54" xfId="0" applyNumberFormat="1" applyFont="1" applyFill="1" applyBorder="1" applyAlignment="1">
      <alignment horizontal="center" vertical="center" wrapText="1"/>
    </xf>
    <xf numFmtId="165" fontId="14" fillId="0" borderId="54" xfId="0" applyNumberFormat="1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right" vertical="center" wrapText="1"/>
    </xf>
    <xf numFmtId="165" fontId="14" fillId="0" borderId="54" xfId="0" applyNumberFormat="1" applyFont="1" applyFill="1" applyBorder="1" applyAlignment="1">
      <alignment horizontal="right" vertical="center" wrapText="1"/>
    </xf>
    <xf numFmtId="3" fontId="14" fillId="0" borderId="54" xfId="0" applyNumberFormat="1" applyFont="1" applyFill="1" applyBorder="1" applyAlignment="1">
      <alignment horizontal="center" vertical="center" wrapText="1"/>
    </xf>
    <xf numFmtId="3" fontId="14" fillId="0" borderId="54" xfId="0" applyNumberFormat="1" applyFont="1" applyFill="1" applyBorder="1" applyAlignment="1">
      <alignment horizontal="right" vertical="center" wrapText="1"/>
    </xf>
    <xf numFmtId="0" fontId="16" fillId="0" borderId="4" xfId="0" applyFont="1" applyFill="1" applyBorder="1" applyAlignment="1">
      <alignment horizontal="center" vertical="center" wrapText="1"/>
    </xf>
    <xf numFmtId="43" fontId="16" fillId="0" borderId="4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3" fillId="0" borderId="0" xfId="0" applyFont="1" applyFill="1" applyAlignment="1"/>
    <xf numFmtId="0" fontId="22" fillId="0" borderId="5" xfId="0" applyFont="1" applyFill="1" applyBorder="1" applyAlignment="1">
      <alignment vertical="center" wrapText="1"/>
    </xf>
    <xf numFmtId="168" fontId="29" fillId="0" borderId="54" xfId="0" applyNumberFormat="1" applyFont="1" applyFill="1" applyBorder="1" applyAlignment="1">
      <alignment horizontal="center" vertical="center" wrapText="1"/>
    </xf>
    <xf numFmtId="2" fontId="29" fillId="0" borderId="54" xfId="0" applyNumberFormat="1" applyFont="1" applyFill="1" applyBorder="1" applyAlignment="1">
      <alignment horizontal="center" vertical="center" wrapText="1"/>
    </xf>
    <xf numFmtId="43" fontId="22" fillId="0" borderId="54" xfId="2" applyFont="1" applyFill="1" applyBorder="1" applyAlignment="1">
      <alignment vertical="center" wrapText="1"/>
    </xf>
    <xf numFmtId="0" fontId="15" fillId="0" borderId="54" xfId="0" applyFont="1" applyFill="1" applyBorder="1" applyAlignment="1">
      <alignment horizontal="center" vertical="center"/>
    </xf>
    <xf numFmtId="0" fontId="14" fillId="0" borderId="46" xfId="0" applyFont="1" applyFill="1" applyBorder="1" applyAlignment="1">
      <alignment horizontal="center" vertical="center" wrapText="1"/>
    </xf>
    <xf numFmtId="165" fontId="15" fillId="0" borderId="54" xfId="0" applyNumberFormat="1" applyFont="1" applyFill="1" applyBorder="1" applyAlignment="1">
      <alignment horizontal="center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9" fillId="5" borderId="54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4" xfId="0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9" fillId="0" borderId="55" xfId="0" applyFont="1" applyFill="1" applyBorder="1" applyAlignment="1">
      <alignment horizontal="center" vertical="center" wrapText="1"/>
    </xf>
    <xf numFmtId="43" fontId="29" fillId="0" borderId="54" xfId="0" applyNumberFormat="1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0" fontId="10" fillId="0" borderId="5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68" fontId="22" fillId="0" borderId="54" xfId="0" applyNumberFormat="1" applyFont="1" applyFill="1" applyBorder="1" applyAlignment="1">
      <alignment horizontal="center" vertical="center" wrapText="1"/>
    </xf>
    <xf numFmtId="10" fontId="22" fillId="0" borderId="54" xfId="0" applyNumberFormat="1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wrapText="1"/>
    </xf>
    <xf numFmtId="0" fontId="29" fillId="0" borderId="65" xfId="0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165" fontId="5" fillId="0" borderId="54" xfId="0" applyNumberFormat="1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2" fontId="29" fillId="0" borderId="54" xfId="0" applyNumberFormat="1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26" fillId="0" borderId="54" xfId="0" applyFont="1" applyFill="1" applyBorder="1" applyAlignment="1">
      <alignment horizontal="center" vertical="center" wrapText="1"/>
    </xf>
    <xf numFmtId="4" fontId="3" fillId="0" borderId="54" xfId="0" applyNumberFormat="1" applyFont="1" applyFill="1" applyBorder="1" applyAlignment="1">
      <alignment horizontal="right" vertical="center" wrapText="1"/>
    </xf>
    <xf numFmtId="0" fontId="3" fillId="0" borderId="54" xfId="0" applyFont="1" applyFill="1" applyBorder="1" applyAlignment="1">
      <alignment vertical="center" wrapText="1"/>
    </xf>
    <xf numFmtId="10" fontId="29" fillId="0" borderId="4" xfId="0" applyNumberFormat="1" applyFont="1" applyFill="1" applyBorder="1" applyAlignment="1">
      <alignment horizontal="center" vertical="center" wrapText="1"/>
    </xf>
    <xf numFmtId="10" fontId="29" fillId="0" borderId="1" xfId="0" applyNumberFormat="1" applyFont="1" applyFill="1" applyBorder="1" applyAlignment="1">
      <alignment horizontal="center" vertical="center" wrapText="1"/>
    </xf>
    <xf numFmtId="166" fontId="29" fillId="0" borderId="1" xfId="0" applyNumberFormat="1" applyFont="1" applyFill="1" applyBorder="1" applyAlignment="1">
      <alignment horizontal="center" vertical="center" wrapText="1"/>
    </xf>
    <xf numFmtId="10" fontId="22" fillId="0" borderId="4" xfId="0" applyNumberFormat="1" applyFont="1" applyFill="1" applyBorder="1" applyAlignment="1">
      <alignment horizontal="center" vertical="center" wrapText="1"/>
    </xf>
    <xf numFmtId="166" fontId="22" fillId="0" borderId="4" xfId="0" applyNumberFormat="1" applyFont="1" applyFill="1" applyBorder="1" applyAlignment="1">
      <alignment horizontal="center" vertical="center" wrapText="1"/>
    </xf>
    <xf numFmtId="166" fontId="29" fillId="0" borderId="54" xfId="0" applyNumberFormat="1" applyFont="1" applyFill="1" applyBorder="1" applyAlignment="1">
      <alignment horizontal="center" vertical="center" wrapText="1"/>
    </xf>
    <xf numFmtId="0" fontId="27" fillId="3" borderId="54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/>
    <xf numFmtId="43" fontId="29" fillId="0" borderId="54" xfId="0" applyNumberFormat="1" applyFont="1" applyFill="1" applyBorder="1" applyAlignment="1">
      <alignment horizontal="center" vertical="center" wrapText="1"/>
    </xf>
    <xf numFmtId="0" fontId="28" fillId="2" borderId="54" xfId="0" applyFont="1" applyFill="1" applyBorder="1" applyAlignment="1">
      <alignment horizontal="center" vertical="center"/>
    </xf>
    <xf numFmtId="166" fontId="22" fillId="0" borderId="54" xfId="0" applyNumberFormat="1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/>
    </xf>
    <xf numFmtId="0" fontId="31" fillId="2" borderId="54" xfId="0" applyFont="1" applyFill="1" applyBorder="1" applyAlignment="1">
      <alignment horizontal="center" vertical="center"/>
    </xf>
    <xf numFmtId="3" fontId="22" fillId="0" borderId="54" xfId="0" applyNumberFormat="1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43" fontId="29" fillId="0" borderId="4" xfId="0" applyNumberFormat="1" applyFont="1" applyBorder="1" applyAlignment="1">
      <alignment horizontal="center" vertical="center" wrapText="1"/>
    </xf>
    <xf numFmtId="43" fontId="29" fillId="0" borderId="54" xfId="2" applyFont="1" applyFill="1" applyBorder="1" applyAlignment="1">
      <alignment horizontal="center" vertical="center" wrapText="1"/>
    </xf>
    <xf numFmtId="0" fontId="2" fillId="0" borderId="54" xfId="0" applyFont="1" applyFill="1" applyBorder="1" applyAlignment="1">
      <alignment horizontal="center" vertical="center" wrapText="1"/>
    </xf>
    <xf numFmtId="0" fontId="0" fillId="0" borderId="49" xfId="0" applyFont="1" applyBorder="1" applyAlignment="1"/>
    <xf numFmtId="0" fontId="42" fillId="0" borderId="54" xfId="0" applyFont="1" applyFill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/>
    </xf>
    <xf numFmtId="0" fontId="27" fillId="3" borderId="54" xfId="0" applyFont="1" applyFill="1" applyBorder="1" applyAlignment="1">
      <alignment horizontal="center" vertical="center" wrapText="1"/>
    </xf>
    <xf numFmtId="0" fontId="29" fillId="0" borderId="54" xfId="0" applyFont="1" applyBorder="1"/>
    <xf numFmtId="0" fontId="30" fillId="3" borderId="54" xfId="0" applyFont="1" applyFill="1" applyBorder="1" applyAlignment="1">
      <alignment horizontal="center" vertical="center" wrapText="1"/>
    </xf>
    <xf numFmtId="0" fontId="28" fillId="2" borderId="54" xfId="0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center" vertical="center" wrapText="1"/>
    </xf>
    <xf numFmtId="0" fontId="29" fillId="5" borderId="54" xfId="0" applyFont="1" applyFill="1" applyBorder="1" applyAlignment="1">
      <alignment horizontal="center" vertical="center" wrapText="1"/>
    </xf>
    <xf numFmtId="164" fontId="29" fillId="0" borderId="54" xfId="0" applyNumberFormat="1" applyFont="1" applyFill="1" applyBorder="1" applyAlignment="1">
      <alignment horizontal="center" vertical="center" wrapText="1"/>
    </xf>
    <xf numFmtId="0" fontId="29" fillId="0" borderId="54" xfId="0" quotePrefix="1" applyFont="1" applyFill="1" applyBorder="1" applyAlignment="1">
      <alignment horizontal="center" vertical="center" wrapText="1"/>
    </xf>
    <xf numFmtId="165" fontId="29" fillId="0" borderId="54" xfId="0" applyNumberFormat="1" applyFont="1" applyFill="1" applyBorder="1" applyAlignment="1">
      <alignment horizontal="center" vertical="center" wrapText="1"/>
    </xf>
    <xf numFmtId="10" fontId="29" fillId="0" borderId="54" xfId="0" applyNumberFormat="1" applyFont="1" applyFill="1" applyBorder="1" applyAlignment="1">
      <alignment horizontal="center" vertical="center" wrapText="1"/>
    </xf>
    <xf numFmtId="0" fontId="27" fillId="4" borderId="0" xfId="0" applyFont="1" applyFill="1" applyAlignment="1">
      <alignment horizontal="center" vertical="center" wrapText="1"/>
    </xf>
    <xf numFmtId="0" fontId="23" fillId="0" borderId="0" xfId="0" applyFont="1" applyAlignment="1"/>
    <xf numFmtId="0" fontId="41" fillId="0" borderId="5" xfId="0" applyFont="1" applyFill="1" applyBorder="1" applyAlignment="1">
      <alignment horizontal="center" vertical="center" wrapText="1"/>
    </xf>
    <xf numFmtId="0" fontId="41" fillId="0" borderId="9" xfId="0" applyFont="1" applyFill="1" applyBorder="1" applyAlignment="1">
      <alignment horizontal="center" vertical="center" wrapText="1"/>
    </xf>
    <xf numFmtId="0" fontId="41" fillId="0" borderId="13" xfId="0" applyFont="1" applyFill="1" applyBorder="1" applyAlignment="1">
      <alignment horizontal="center" vertical="center" wrapText="1"/>
    </xf>
    <xf numFmtId="2" fontId="29" fillId="0" borderId="54" xfId="0" applyNumberFormat="1" applyFont="1" applyFill="1" applyBorder="1" applyAlignment="1">
      <alignment horizontal="center" vertical="center" wrapText="1"/>
    </xf>
    <xf numFmtId="166" fontId="29" fillId="0" borderId="54" xfId="0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9" fillId="0" borderId="9" xfId="0" applyFont="1" applyBorder="1"/>
    <xf numFmtId="0" fontId="29" fillId="0" borderId="13" xfId="0" applyFont="1" applyBorder="1"/>
    <xf numFmtId="0" fontId="27" fillId="3" borderId="6" xfId="0" applyFont="1" applyFill="1" applyBorder="1" applyAlignment="1">
      <alignment horizontal="center" vertical="center" wrapText="1"/>
    </xf>
    <xf numFmtId="0" fontId="29" fillId="0" borderId="8" xfId="0" applyFont="1" applyBorder="1"/>
    <xf numFmtId="0" fontId="29" fillId="0" borderId="10" xfId="0" applyFont="1" applyBorder="1"/>
    <xf numFmtId="0" fontId="29" fillId="0" borderId="12" xfId="0" applyFont="1" applyBorder="1"/>
    <xf numFmtId="0" fontId="27" fillId="3" borderId="1" xfId="0" applyFont="1" applyFill="1" applyBorder="1" applyAlignment="1">
      <alignment horizontal="center" vertical="center" wrapText="1"/>
    </xf>
    <xf numFmtId="0" fontId="29" fillId="0" borderId="2" xfId="0" applyFont="1" applyBorder="1"/>
    <xf numFmtId="0" fontId="29" fillId="0" borderId="3" xfId="0" applyFont="1" applyBorder="1"/>
    <xf numFmtId="0" fontId="22" fillId="0" borderId="5" xfId="0" applyFont="1" applyFill="1" applyBorder="1" applyAlignment="1">
      <alignment horizontal="center" vertical="center" wrapText="1"/>
    </xf>
    <xf numFmtId="0" fontId="22" fillId="0" borderId="13" xfId="0" applyFont="1" applyFill="1" applyBorder="1"/>
    <xf numFmtId="0" fontId="28" fillId="2" borderId="1" xfId="0" applyFont="1" applyFill="1" applyBorder="1" applyAlignment="1">
      <alignment horizontal="center" vertical="center" wrapText="1"/>
    </xf>
    <xf numFmtId="0" fontId="29" fillId="0" borderId="7" xfId="0" applyFont="1" applyBorder="1"/>
    <xf numFmtId="0" fontId="29" fillId="0" borderId="11" xfId="0" applyFont="1" applyBorder="1"/>
    <xf numFmtId="0" fontId="22" fillId="0" borderId="13" xfId="0" applyFont="1" applyFill="1" applyBorder="1" applyAlignment="1">
      <alignment horizontal="center" vertical="center" wrapText="1"/>
    </xf>
    <xf numFmtId="43" fontId="22" fillId="0" borderId="5" xfId="0" applyNumberFormat="1" applyFont="1" applyFill="1" applyBorder="1" applyAlignment="1">
      <alignment horizontal="center" vertical="center" wrapText="1"/>
    </xf>
    <xf numFmtId="43" fontId="22" fillId="0" borderId="13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66" fontId="22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2" fillId="0" borderId="9" xfId="0" applyFont="1" applyFill="1" applyBorder="1"/>
    <xf numFmtId="0" fontId="22" fillId="0" borderId="9" xfId="0" applyFont="1" applyFill="1" applyBorder="1" applyAlignment="1">
      <alignment horizontal="center" vertical="center" wrapText="1"/>
    </xf>
    <xf numFmtId="167" fontId="22" fillId="0" borderId="5" xfId="0" applyNumberFormat="1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29" fillId="0" borderId="16" xfId="0" applyFont="1" applyFill="1" applyBorder="1"/>
    <xf numFmtId="0" fontId="22" fillId="0" borderId="6" xfId="0" applyFont="1" applyFill="1" applyBorder="1" applyAlignment="1">
      <alignment horizontal="center" vertical="center" wrapText="1"/>
    </xf>
    <xf numFmtId="0" fontId="22" fillId="0" borderId="10" xfId="0" applyFont="1" applyFill="1" applyBorder="1"/>
    <xf numFmtId="0" fontId="22" fillId="0" borderId="67" xfId="0" applyFont="1" applyFill="1" applyBorder="1"/>
    <xf numFmtId="0" fontId="22" fillId="0" borderId="12" xfId="0" applyFont="1" applyFill="1" applyBorder="1"/>
    <xf numFmtId="0" fontId="10" fillId="0" borderId="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0" fontId="22" fillId="0" borderId="54" xfId="0" applyFont="1" applyFill="1" applyBorder="1"/>
    <xf numFmtId="0" fontId="10" fillId="0" borderId="55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 wrapText="1"/>
    </xf>
    <xf numFmtId="44" fontId="22" fillId="0" borderId="5" xfId="3" applyFont="1" applyFill="1" applyBorder="1" applyAlignment="1">
      <alignment horizontal="center" vertical="center" wrapText="1"/>
    </xf>
    <xf numFmtId="44" fontId="22" fillId="0" borderId="9" xfId="3" applyFont="1" applyFill="1" applyBorder="1" applyAlignment="1">
      <alignment horizontal="center" vertical="center" wrapText="1"/>
    </xf>
    <xf numFmtId="165" fontId="22" fillId="0" borderId="5" xfId="2" applyNumberFormat="1" applyFont="1" applyFill="1" applyBorder="1" applyAlignment="1">
      <alignment horizontal="center" vertical="center" wrapText="1"/>
    </xf>
    <xf numFmtId="165" fontId="22" fillId="0" borderId="9" xfId="2" applyNumberFormat="1" applyFont="1" applyFill="1" applyBorder="1" applyAlignment="1">
      <alignment horizontal="center" vertical="center" wrapText="1"/>
    </xf>
    <xf numFmtId="167" fontId="29" fillId="0" borderId="55" xfId="0" applyNumberFormat="1" applyFont="1" applyFill="1" applyBorder="1" applyAlignment="1">
      <alignment horizontal="center" vertical="center" wrapText="1"/>
    </xf>
    <xf numFmtId="167" fontId="29" fillId="0" borderId="56" xfId="0" applyNumberFormat="1" applyFont="1" applyFill="1" applyBorder="1" applyAlignment="1">
      <alignment horizontal="center" vertical="center" wrapText="1"/>
    </xf>
    <xf numFmtId="0" fontId="29" fillId="0" borderId="55" xfId="0" applyFont="1" applyFill="1" applyBorder="1" applyAlignment="1">
      <alignment horizontal="center" vertical="center" wrapText="1"/>
    </xf>
    <xf numFmtId="0" fontId="29" fillId="0" borderId="56" xfId="0" applyFont="1" applyFill="1" applyBorder="1" applyAlignment="1">
      <alignment horizontal="center" vertical="center" wrapText="1"/>
    </xf>
    <xf numFmtId="0" fontId="29" fillId="0" borderId="54" xfId="0" applyFont="1" applyFill="1" applyBorder="1"/>
    <xf numFmtId="0" fontId="29" fillId="0" borderId="66" xfId="0" applyFont="1" applyBorder="1"/>
    <xf numFmtId="0" fontId="29" fillId="0" borderId="67" xfId="0" applyFont="1" applyBorder="1"/>
    <xf numFmtId="168" fontId="29" fillId="0" borderId="54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13" xfId="0" applyFont="1" applyFill="1" applyBorder="1"/>
    <xf numFmtId="166" fontId="29" fillId="0" borderId="6" xfId="0" applyNumberFormat="1" applyFont="1" applyFill="1" applyBorder="1" applyAlignment="1">
      <alignment horizontal="center" vertical="center" wrapText="1"/>
    </xf>
    <xf numFmtId="0" fontId="29" fillId="0" borderId="10" xfId="0" applyFont="1" applyFill="1" applyBorder="1"/>
    <xf numFmtId="43" fontId="29" fillId="0" borderId="54" xfId="0" applyNumberFormat="1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9" fillId="0" borderId="70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8" xfId="0" applyFont="1" applyFill="1" applyBorder="1"/>
    <xf numFmtId="0" fontId="22" fillId="0" borderId="54" xfId="0" applyFont="1" applyFill="1" applyBorder="1" applyAlignment="1">
      <alignment horizontal="center" vertical="center"/>
    </xf>
    <xf numFmtId="0" fontId="25" fillId="3" borderId="54" xfId="0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0" fontId="28" fillId="2" borderId="54" xfId="0" applyFont="1" applyFill="1" applyBorder="1" applyAlignment="1">
      <alignment horizontal="center" vertical="center"/>
    </xf>
    <xf numFmtId="166" fontId="22" fillId="0" borderId="54" xfId="0" applyNumberFormat="1" applyFont="1" applyFill="1" applyBorder="1" applyAlignment="1">
      <alignment horizontal="center" vertical="center" wrapText="1"/>
    </xf>
    <xf numFmtId="0" fontId="19" fillId="0" borderId="54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31" fillId="2" borderId="54" xfId="0" applyFont="1" applyFill="1" applyBorder="1" applyAlignment="1">
      <alignment horizontal="center" vertical="center"/>
    </xf>
    <xf numFmtId="3" fontId="22" fillId="0" borderId="54" xfId="0" applyNumberFormat="1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 wrapText="1"/>
    </xf>
    <xf numFmtId="0" fontId="18" fillId="0" borderId="54" xfId="0" applyFont="1" applyFill="1" applyBorder="1" applyAlignment="1">
      <alignment horizontal="center" vertical="center" wrapText="1"/>
    </xf>
    <xf numFmtId="167" fontId="22" fillId="0" borderId="54" xfId="0" applyNumberFormat="1" applyFont="1" applyFill="1" applyBorder="1" applyAlignment="1">
      <alignment horizontal="center" vertical="center"/>
    </xf>
    <xf numFmtId="165" fontId="22" fillId="0" borderId="54" xfId="0" applyNumberFormat="1" applyFont="1" applyFill="1" applyBorder="1" applyAlignment="1">
      <alignment horizontal="center" vertical="center" wrapText="1"/>
    </xf>
    <xf numFmtId="0" fontId="22" fillId="5" borderId="54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center" vertical="center" wrapText="1"/>
    </xf>
    <xf numFmtId="0" fontId="22" fillId="0" borderId="47" xfId="0" applyFont="1" applyFill="1" applyBorder="1"/>
    <xf numFmtId="0" fontId="28" fillId="2" borderId="20" xfId="0" applyFont="1" applyFill="1" applyBorder="1" applyAlignment="1">
      <alignment horizontal="center" vertical="center" wrapText="1"/>
    </xf>
    <xf numFmtId="0" fontId="29" fillId="0" borderId="18" xfId="0" applyFont="1" applyBorder="1"/>
    <xf numFmtId="0" fontId="29" fillId="0" borderId="21" xfId="0" applyFont="1" applyBorder="1"/>
    <xf numFmtId="0" fontId="29" fillId="0" borderId="19" xfId="0" applyFont="1" applyBorder="1"/>
    <xf numFmtId="0" fontId="27" fillId="3" borderId="20" xfId="0" applyFont="1" applyFill="1" applyBorder="1" applyAlignment="1">
      <alignment horizontal="center" vertical="center" wrapText="1"/>
    </xf>
    <xf numFmtId="0" fontId="27" fillId="3" borderId="23" xfId="0" applyFont="1" applyFill="1" applyBorder="1" applyAlignment="1">
      <alignment horizontal="center" vertical="center" wrapText="1"/>
    </xf>
    <xf numFmtId="0" fontId="29" fillId="0" borderId="30" xfId="0" applyFont="1" applyBorder="1"/>
    <xf numFmtId="0" fontId="29" fillId="0" borderId="39" xfId="0" applyFont="1" applyBorder="1"/>
    <xf numFmtId="0" fontId="27" fillId="3" borderId="29" xfId="0" applyFont="1" applyFill="1" applyBorder="1" applyAlignment="1">
      <alignment horizontal="center" vertical="center" wrapText="1"/>
    </xf>
    <xf numFmtId="0" fontId="29" fillId="0" borderId="38" xfId="0" applyFont="1" applyBorder="1"/>
    <xf numFmtId="0" fontId="29" fillId="0" borderId="42" xfId="0" applyFont="1" applyBorder="1"/>
    <xf numFmtId="0" fontId="29" fillId="0" borderId="40" xfId="0" applyFont="1" applyBorder="1"/>
    <xf numFmtId="0" fontId="27" fillId="3" borderId="31" xfId="0" applyFont="1" applyFill="1" applyBorder="1" applyAlignment="1">
      <alignment horizontal="center" vertical="center" wrapText="1"/>
    </xf>
    <xf numFmtId="43" fontId="22" fillId="0" borderId="45" xfId="2" applyFont="1" applyFill="1" applyBorder="1" applyAlignment="1">
      <alignment horizontal="center" vertical="center" wrapText="1"/>
    </xf>
    <xf numFmtId="43" fontId="22" fillId="0" borderId="47" xfId="2" applyFont="1" applyFill="1" applyBorder="1" applyAlignment="1">
      <alignment horizontal="center" vertical="center" wrapText="1"/>
    </xf>
    <xf numFmtId="0" fontId="27" fillId="3" borderId="26" xfId="0" applyFont="1" applyFill="1" applyBorder="1" applyAlignment="1">
      <alignment horizontal="center" vertical="center" wrapText="1"/>
    </xf>
    <xf numFmtId="0" fontId="29" fillId="0" borderId="28" xfId="0" applyFont="1" applyBorder="1"/>
    <xf numFmtId="0" fontId="29" fillId="0" borderId="43" xfId="0" applyFont="1" applyBorder="1"/>
    <xf numFmtId="0" fontId="29" fillId="0" borderId="44" xfId="0" applyFont="1" applyBorder="1"/>
    <xf numFmtId="0" fontId="28" fillId="2" borderId="17" xfId="0" applyFont="1" applyFill="1" applyBorder="1" applyAlignment="1">
      <alignment horizontal="center" vertical="center" wrapText="1"/>
    </xf>
    <xf numFmtId="0" fontId="29" fillId="0" borderId="27" xfId="0" applyFont="1" applyBorder="1"/>
    <xf numFmtId="0" fontId="29" fillId="0" borderId="32" xfId="0" applyFont="1" applyBorder="1"/>
    <xf numFmtId="0" fontId="29" fillId="0" borderId="33" xfId="0" applyFont="1" applyBorder="1"/>
    <xf numFmtId="0" fontId="29" fillId="0" borderId="34" xfId="0" applyFont="1" applyBorder="1"/>
    <xf numFmtId="0" fontId="27" fillId="3" borderId="35" xfId="0" applyFont="1" applyFill="1" applyBorder="1" applyAlignment="1">
      <alignment horizontal="center" vertical="center" wrapText="1"/>
    </xf>
    <xf numFmtId="0" fontId="29" fillId="0" borderId="36" xfId="0" applyFont="1" applyBorder="1"/>
    <xf numFmtId="0" fontId="29" fillId="0" borderId="37" xfId="0" applyFont="1" applyBorder="1"/>
    <xf numFmtId="0" fontId="27" fillId="0" borderId="0" xfId="0" applyFont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22" fillId="0" borderId="48" xfId="0" applyFont="1" applyFill="1" applyBorder="1"/>
    <xf numFmtId="0" fontId="29" fillId="0" borderId="57" xfId="0" applyFont="1" applyFill="1" applyBorder="1" applyAlignment="1">
      <alignment horizontal="center" vertical="center" wrapText="1"/>
    </xf>
    <xf numFmtId="0" fontId="29" fillId="0" borderId="58" xfId="0" applyFont="1" applyFill="1" applyBorder="1" applyAlignment="1">
      <alignment horizontal="center" vertical="center" wrapText="1"/>
    </xf>
    <xf numFmtId="0" fontId="29" fillId="0" borderId="59" xfId="0" applyFont="1" applyFill="1" applyBorder="1" applyAlignment="1">
      <alignment horizontal="center" vertical="center" wrapText="1"/>
    </xf>
    <xf numFmtId="0" fontId="29" fillId="5" borderId="51" xfId="0" applyFont="1" applyFill="1" applyBorder="1" applyAlignment="1">
      <alignment horizontal="center" vertical="center" wrapText="1"/>
    </xf>
    <xf numFmtId="0" fontId="29" fillId="5" borderId="52" xfId="0" applyFont="1" applyFill="1" applyBorder="1" applyAlignment="1">
      <alignment horizontal="center" vertical="center" wrapText="1"/>
    </xf>
    <xf numFmtId="0" fontId="29" fillId="5" borderId="53" xfId="0" applyFont="1" applyFill="1" applyBorder="1" applyAlignment="1">
      <alignment horizontal="center" vertical="center" wrapText="1"/>
    </xf>
    <xf numFmtId="0" fontId="29" fillId="0" borderId="51" xfId="0" applyFont="1" applyFill="1" applyBorder="1" applyAlignment="1">
      <alignment horizontal="center" vertical="center" wrapText="1"/>
    </xf>
    <xf numFmtId="0" fontId="29" fillId="0" borderId="52" xfId="0" applyFont="1" applyFill="1" applyBorder="1" applyAlignment="1">
      <alignment horizontal="center" vertical="center" wrapText="1"/>
    </xf>
    <xf numFmtId="0" fontId="29" fillId="0" borderId="53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12" xfId="0" applyFont="1" applyFill="1" applyBorder="1"/>
    <xf numFmtId="43" fontId="29" fillId="0" borderId="51" xfId="2" applyFont="1" applyFill="1" applyBorder="1" applyAlignment="1">
      <alignment horizontal="center" vertical="center" wrapText="1"/>
    </xf>
    <xf numFmtId="43" fontId="29" fillId="0" borderId="52" xfId="2" applyFont="1" applyFill="1" applyBorder="1" applyAlignment="1">
      <alignment horizontal="center" vertical="center" wrapText="1"/>
    </xf>
    <xf numFmtId="43" fontId="29" fillId="0" borderId="53" xfId="2" applyFont="1" applyFill="1" applyBorder="1" applyAlignment="1">
      <alignment horizontal="center" vertical="center" wrapText="1"/>
    </xf>
    <xf numFmtId="165" fontId="29" fillId="0" borderId="51" xfId="2" applyNumberFormat="1" applyFont="1" applyFill="1" applyBorder="1" applyAlignment="1">
      <alignment vertical="center" wrapText="1"/>
    </xf>
    <xf numFmtId="165" fontId="29" fillId="0" borderId="52" xfId="2" applyNumberFormat="1" applyFont="1" applyFill="1" applyBorder="1" applyAlignment="1">
      <alignment vertical="center" wrapText="1"/>
    </xf>
    <xf numFmtId="165" fontId="29" fillId="0" borderId="53" xfId="2" applyNumberFormat="1" applyFont="1" applyFill="1" applyBorder="1" applyAlignment="1">
      <alignment vertical="center" wrapText="1"/>
    </xf>
    <xf numFmtId="0" fontId="29" fillId="0" borderId="50" xfId="0" applyFont="1" applyFill="1" applyBorder="1" applyAlignment="1">
      <alignment horizontal="center" vertical="center" wrapText="1"/>
    </xf>
    <xf numFmtId="0" fontId="29" fillId="0" borderId="50" xfId="0" applyFont="1" applyFill="1" applyBorder="1" applyAlignment="1">
      <alignment horizontal="center" vertical="center"/>
    </xf>
    <xf numFmtId="0" fontId="21" fillId="0" borderId="0" xfId="0" applyFont="1" applyAlignment="1"/>
    <xf numFmtId="165" fontId="29" fillId="0" borderId="51" xfId="2" applyNumberFormat="1" applyFont="1" applyFill="1" applyBorder="1" applyAlignment="1">
      <alignment horizontal="center" vertical="center" wrapText="1"/>
    </xf>
    <xf numFmtId="165" fontId="29" fillId="0" borderId="52" xfId="2" applyNumberFormat="1" applyFont="1" applyFill="1" applyBorder="1" applyAlignment="1">
      <alignment horizontal="center" vertical="center" wrapText="1"/>
    </xf>
    <xf numFmtId="165" fontId="29" fillId="0" borderId="53" xfId="2" applyNumberFormat="1" applyFont="1" applyFill="1" applyBorder="1" applyAlignment="1">
      <alignment horizontal="center" vertical="center" wrapText="1"/>
    </xf>
    <xf numFmtId="0" fontId="43" fillId="0" borderId="50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7" fillId="3" borderId="9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 wrapText="1"/>
    </xf>
    <xf numFmtId="2" fontId="29" fillId="0" borderId="51" xfId="3" applyNumberFormat="1" applyFont="1" applyFill="1" applyBorder="1" applyAlignment="1">
      <alignment horizontal="center" vertical="center"/>
    </xf>
    <xf numFmtId="2" fontId="29" fillId="0" borderId="53" xfId="3" applyNumberFormat="1" applyFont="1" applyFill="1" applyBorder="1" applyAlignment="1">
      <alignment horizontal="center" vertical="center"/>
    </xf>
    <xf numFmtId="0" fontId="14" fillId="0" borderId="55" xfId="0" applyFont="1" applyFill="1" applyBorder="1" applyAlignment="1">
      <alignment horizontal="center"/>
    </xf>
    <xf numFmtId="0" fontId="14" fillId="0" borderId="56" xfId="0" applyFont="1" applyFill="1" applyBorder="1" applyAlignment="1">
      <alignment horizontal="center"/>
    </xf>
    <xf numFmtId="0" fontId="14" fillId="0" borderId="54" xfId="0" applyFont="1" applyFill="1" applyBorder="1"/>
    <xf numFmtId="0" fontId="22" fillId="0" borderId="55" xfId="0" applyFont="1" applyFill="1" applyBorder="1" applyAlignment="1">
      <alignment horizontal="center" vertical="center"/>
    </xf>
    <xf numFmtId="0" fontId="22" fillId="0" borderId="56" xfId="0" applyFont="1" applyFill="1" applyBorder="1" applyAlignment="1">
      <alignment horizontal="center" vertical="center"/>
    </xf>
    <xf numFmtId="0" fontId="22" fillId="0" borderId="55" xfId="0" applyFont="1" applyFill="1" applyBorder="1" applyAlignment="1">
      <alignment horizontal="center" vertical="center" wrapText="1"/>
    </xf>
    <xf numFmtId="0" fontId="22" fillId="0" borderId="56" xfId="0" applyFont="1" applyFill="1" applyBorder="1" applyAlignment="1">
      <alignment horizontal="center" vertical="center" wrapText="1"/>
    </xf>
    <xf numFmtId="0" fontId="22" fillId="0" borderId="55" xfId="0" applyFont="1" applyFill="1" applyBorder="1"/>
    <xf numFmtId="0" fontId="22" fillId="0" borderId="56" xfId="0" applyFont="1" applyFill="1" applyBorder="1"/>
    <xf numFmtId="0" fontId="14" fillId="0" borderId="55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0" fontId="14" fillId="0" borderId="55" xfId="0" applyFont="1" applyFill="1" applyBorder="1" applyAlignment="1">
      <alignment horizontal="center" vertical="center" wrapText="1"/>
    </xf>
    <xf numFmtId="0" fontId="14" fillId="0" borderId="56" xfId="0" applyFont="1" applyFill="1" applyBorder="1" applyAlignment="1">
      <alignment horizontal="center" vertical="center" wrapText="1"/>
    </xf>
    <xf numFmtId="9" fontId="22" fillId="0" borderId="54" xfId="0" applyNumberFormat="1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wrapText="1"/>
    </xf>
    <xf numFmtId="0" fontId="22" fillId="5" borderId="54" xfId="0" applyFont="1" applyFill="1" applyBorder="1"/>
    <xf numFmtId="0" fontId="5" fillId="5" borderId="54" xfId="0" applyFont="1" applyFill="1" applyBorder="1" applyAlignment="1">
      <alignment horizontal="center" vertical="center" wrapText="1"/>
    </xf>
    <xf numFmtId="0" fontId="0" fillId="0" borderId="49" xfId="0" applyFont="1" applyBorder="1" applyAlignment="1">
      <alignment horizontal="center"/>
    </xf>
    <xf numFmtId="0" fontId="1" fillId="0" borderId="55" xfId="0" applyFont="1" applyFill="1" applyBorder="1" applyAlignment="1">
      <alignment horizontal="center" vertical="center" wrapText="1"/>
    </xf>
    <xf numFmtId="0" fontId="1" fillId="0" borderId="71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Moneda" xfId="3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ocrates" id="{CF41E0BA-15E9-4405-9666-17B4B0AAC1ED}" userId="09ff0b49bc08656f" providerId="Windows Live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12" dT="2021-08-17T13:49:45.18" personId="{CF41E0BA-15E9-4405-9666-17B4B0AAC1ED}" id="{AB73F7D7-C47A-4D99-B882-4938FBA720E8}">
    <text>Cuantos miembros hay en los primeros tres municipios</text>
  </threadedComment>
  <threadedComment ref="M12" dT="2021-08-17T14:05:27.09" personId="{CF41E0BA-15E9-4405-9666-17B4B0AAC1ED}" id="{F7D444F9-3E8D-4FFB-ADE2-C5109E29BEE5}" parentId="{AB73F7D7-C47A-4D99-B882-4938FBA720E8}">
    <text>105,000 dolares el primer a;o</text>
  </threadedComment>
</ThreadedComment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A8"/>
  <sheetViews>
    <sheetView workbookViewId="0">
      <selection activeCell="A9" sqref="A9"/>
    </sheetView>
  </sheetViews>
  <sheetFormatPr baseColWidth="10" defaultRowHeight="14.25" x14ac:dyDescent="0.2"/>
  <sheetData>
    <row r="1" spans="1:1" x14ac:dyDescent="0.2">
      <c r="A1" s="109">
        <v>44489</v>
      </c>
    </row>
    <row r="2" spans="1:1" x14ac:dyDescent="0.2">
      <c r="A2" s="109">
        <v>44490</v>
      </c>
    </row>
    <row r="3" spans="1:1" x14ac:dyDescent="0.2">
      <c r="A3" s="109">
        <v>44491</v>
      </c>
    </row>
    <row r="4" spans="1:1" x14ac:dyDescent="0.2">
      <c r="A4" s="109">
        <v>44497</v>
      </c>
    </row>
    <row r="5" spans="1:1" x14ac:dyDescent="0.2">
      <c r="A5" s="109">
        <v>44498</v>
      </c>
    </row>
    <row r="6" spans="1:1" x14ac:dyDescent="0.2">
      <c r="A6" s="109">
        <v>44501</v>
      </c>
    </row>
    <row r="7" spans="1:1" x14ac:dyDescent="0.2">
      <c r="A7" s="109">
        <v>44505</v>
      </c>
    </row>
    <row r="8" spans="1:1" x14ac:dyDescent="0.2">
      <c r="A8" s="109">
        <v>44509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96"/>
  <sheetViews>
    <sheetView topLeftCell="Q4" zoomScale="60" zoomScaleNormal="60" workbookViewId="0">
      <selection activeCell="N9" sqref="N9:N10"/>
    </sheetView>
  </sheetViews>
  <sheetFormatPr baseColWidth="10" defaultColWidth="12.625" defaultRowHeight="15" customHeight="1" x14ac:dyDescent="0.25"/>
  <cols>
    <col min="1" max="1" width="16.125" style="2" customWidth="1"/>
    <col min="2" max="2" width="17.625" style="2" customWidth="1"/>
    <col min="3" max="3" width="17.125" style="2" customWidth="1"/>
    <col min="4" max="7" width="13" style="2" customWidth="1"/>
    <col min="8" max="8" width="19.875" style="2" customWidth="1"/>
    <col min="9" max="9" width="32.5" style="2" customWidth="1"/>
    <col min="10" max="10" width="33.625" style="2" customWidth="1"/>
    <col min="11" max="11" width="6.75" style="2" customWidth="1"/>
    <col min="12" max="12" width="6.875" style="2" customWidth="1"/>
    <col min="13" max="13" width="15.625" style="2" customWidth="1"/>
    <col min="14" max="14" width="13.625" style="2" customWidth="1"/>
    <col min="15" max="15" width="15.75" style="2" customWidth="1"/>
    <col min="16" max="16" width="18.5" style="2" customWidth="1"/>
    <col min="17" max="17" width="8.625" style="2" customWidth="1"/>
    <col min="18" max="18" width="9.625" style="2" customWidth="1"/>
    <col min="19" max="19" width="10" style="2" customWidth="1"/>
    <col min="20" max="20" width="15.5" style="2" customWidth="1"/>
    <col min="21" max="21" width="16.25" style="2" customWidth="1"/>
    <col min="22" max="22" width="28.875" style="2" customWidth="1"/>
    <col min="23" max="23" width="14.5" style="2" customWidth="1"/>
    <col min="24" max="27" width="13.625" style="2" customWidth="1"/>
    <col min="28" max="28" width="14.5" style="2" customWidth="1"/>
    <col min="29" max="29" width="15.625" style="2" customWidth="1"/>
    <col min="30" max="30" width="16.25" style="2" customWidth="1"/>
    <col min="31" max="31" width="16.625" style="2" customWidth="1"/>
    <col min="32" max="32" width="18" style="2" customWidth="1"/>
    <col min="33" max="33" width="13.875" style="2" customWidth="1"/>
    <col min="34" max="34" width="14.375" style="2" customWidth="1"/>
    <col min="35" max="35" width="16.375" style="2" customWidth="1"/>
    <col min="36" max="36" width="20.125" style="2" customWidth="1"/>
    <col min="37" max="37" width="18.125" style="2" customWidth="1"/>
    <col min="38" max="38" width="20.125" style="2" customWidth="1"/>
    <col min="39" max="39" width="22.125" style="2" customWidth="1"/>
    <col min="40" max="16384" width="12.625" style="2"/>
  </cols>
  <sheetData>
    <row r="1" spans="1:39" s="114" customFormat="1" ht="15" customHeight="1" x14ac:dyDescent="0.25"/>
    <row r="2" spans="1:39" s="114" customFormat="1" ht="18.75" customHeight="1" x14ac:dyDescent="0.25">
      <c r="A2" s="28" t="str">
        <f>+'4.1'!A2</f>
        <v xml:space="preserve">Eje estratégico: Innovación y desarrollo para la eficiencia institucional </v>
      </c>
    </row>
    <row r="3" spans="1:39" s="114" customFormat="1" ht="18.75" customHeight="1" x14ac:dyDescent="0.25">
      <c r="A3" s="28" t="s">
        <v>535</v>
      </c>
    </row>
    <row r="4" spans="1:39" ht="14.25" customHeight="1" x14ac:dyDescent="0.25">
      <c r="A4" s="228">
        <v>1</v>
      </c>
      <c r="B4" s="226"/>
      <c r="C4" s="226"/>
      <c r="D4" s="226"/>
      <c r="E4" s="226"/>
      <c r="F4" s="226"/>
      <c r="G4" s="226"/>
      <c r="H4" s="129"/>
      <c r="I4" s="228">
        <v>2</v>
      </c>
      <c r="J4" s="226"/>
      <c r="K4" s="226"/>
      <c r="L4" s="226"/>
      <c r="M4" s="226"/>
      <c r="N4" s="226"/>
      <c r="O4" s="226"/>
      <c r="P4" s="226"/>
      <c r="Q4" s="228">
        <v>3</v>
      </c>
      <c r="R4" s="226"/>
      <c r="S4" s="226"/>
      <c r="T4" s="129">
        <v>4</v>
      </c>
      <c r="U4" s="129">
        <v>5</v>
      </c>
      <c r="V4" s="228">
        <v>6</v>
      </c>
      <c r="W4" s="226"/>
      <c r="X4" s="226"/>
      <c r="Y4" s="226"/>
      <c r="Z4" s="226"/>
      <c r="AA4" s="226"/>
      <c r="AB4" s="228">
        <v>7</v>
      </c>
      <c r="AC4" s="226"/>
      <c r="AD4" s="226"/>
      <c r="AE4" s="226"/>
      <c r="AF4" s="226"/>
      <c r="AG4" s="226"/>
      <c r="AH4" s="226"/>
      <c r="AI4" s="226"/>
      <c r="AJ4" s="129">
        <v>8</v>
      </c>
      <c r="AK4" s="129">
        <v>9</v>
      </c>
      <c r="AL4" s="129">
        <v>10</v>
      </c>
      <c r="AM4" s="129">
        <v>11</v>
      </c>
    </row>
    <row r="5" spans="1:39" x14ac:dyDescent="0.25">
      <c r="A5" s="225" t="s">
        <v>9</v>
      </c>
      <c r="B5" s="226"/>
      <c r="C5" s="226"/>
      <c r="D5" s="226"/>
      <c r="E5" s="226"/>
      <c r="F5" s="226"/>
      <c r="G5" s="226"/>
      <c r="H5" s="116"/>
      <c r="I5" s="225" t="s">
        <v>10</v>
      </c>
      <c r="J5" s="226"/>
      <c r="K5" s="226"/>
      <c r="L5" s="226"/>
      <c r="M5" s="226"/>
      <c r="N5" s="226"/>
      <c r="O5" s="226"/>
      <c r="P5" s="226"/>
      <c r="Q5" s="225" t="s">
        <v>11</v>
      </c>
      <c r="R5" s="226"/>
      <c r="S5" s="226"/>
      <c r="T5" s="225" t="s">
        <v>12</v>
      </c>
      <c r="U5" s="225" t="s">
        <v>13</v>
      </c>
      <c r="V5" s="225" t="s">
        <v>14</v>
      </c>
      <c r="W5" s="226"/>
      <c r="X5" s="226"/>
      <c r="Y5" s="226"/>
      <c r="Z5" s="226"/>
      <c r="AA5" s="226"/>
      <c r="AB5" s="225" t="s">
        <v>15</v>
      </c>
      <c r="AC5" s="226"/>
      <c r="AD5" s="226"/>
      <c r="AE5" s="226"/>
      <c r="AF5" s="226"/>
      <c r="AG5" s="226"/>
      <c r="AH5" s="226"/>
      <c r="AI5" s="226"/>
      <c r="AJ5" s="225" t="s">
        <v>16</v>
      </c>
      <c r="AK5" s="225" t="s">
        <v>17</v>
      </c>
      <c r="AL5" s="225" t="s">
        <v>18</v>
      </c>
      <c r="AM5" s="225" t="s">
        <v>19</v>
      </c>
    </row>
    <row r="6" spans="1:39" ht="30" x14ac:dyDescent="0.25">
      <c r="A6" s="226"/>
      <c r="B6" s="226"/>
      <c r="C6" s="226"/>
      <c r="D6" s="226"/>
      <c r="E6" s="226"/>
      <c r="F6" s="226"/>
      <c r="G6" s="226"/>
      <c r="H6" s="116"/>
      <c r="I6" s="225" t="s">
        <v>20</v>
      </c>
      <c r="J6" s="225" t="s">
        <v>21</v>
      </c>
      <c r="K6" s="225" t="s">
        <v>22</v>
      </c>
      <c r="L6" s="226"/>
      <c r="M6" s="225" t="s">
        <v>23</v>
      </c>
      <c r="N6" s="226"/>
      <c r="O6" s="226"/>
      <c r="P6" s="226"/>
      <c r="Q6" s="225" t="s">
        <v>24</v>
      </c>
      <c r="R6" s="225" t="s">
        <v>25</v>
      </c>
      <c r="S6" s="225" t="s">
        <v>26</v>
      </c>
      <c r="T6" s="226"/>
      <c r="U6" s="226"/>
      <c r="V6" s="225" t="s">
        <v>20</v>
      </c>
      <c r="W6" s="225" t="s">
        <v>27</v>
      </c>
      <c r="X6" s="225" t="s">
        <v>28</v>
      </c>
      <c r="Y6" s="226"/>
      <c r="Z6" s="226"/>
      <c r="AA6" s="226"/>
      <c r="AB6" s="116" t="s">
        <v>29</v>
      </c>
      <c r="AC6" s="116" t="s">
        <v>30</v>
      </c>
      <c r="AD6" s="116" t="s">
        <v>29</v>
      </c>
      <c r="AE6" s="116" t="s">
        <v>30</v>
      </c>
      <c r="AF6" s="116" t="s">
        <v>29</v>
      </c>
      <c r="AG6" s="116" t="s">
        <v>30</v>
      </c>
      <c r="AH6" s="116" t="s">
        <v>29</v>
      </c>
      <c r="AI6" s="116" t="s">
        <v>30</v>
      </c>
      <c r="AJ6" s="226"/>
      <c r="AK6" s="226"/>
      <c r="AL6" s="226"/>
      <c r="AM6" s="226"/>
    </row>
    <row r="7" spans="1:39" x14ac:dyDescent="0.25">
      <c r="A7" s="225" t="s">
        <v>31</v>
      </c>
      <c r="B7" s="225" t="s">
        <v>32</v>
      </c>
      <c r="C7" s="225" t="s">
        <v>33</v>
      </c>
      <c r="D7" s="225" t="s">
        <v>21</v>
      </c>
      <c r="E7" s="118" t="s">
        <v>34</v>
      </c>
      <c r="F7" s="116" t="s">
        <v>35</v>
      </c>
      <c r="G7" s="116" t="s">
        <v>35</v>
      </c>
      <c r="H7" s="118" t="s">
        <v>248</v>
      </c>
      <c r="I7" s="226"/>
      <c r="J7" s="226"/>
      <c r="K7" s="225" t="s">
        <v>37</v>
      </c>
      <c r="L7" s="225" t="s">
        <v>38</v>
      </c>
      <c r="M7" s="225" t="s">
        <v>39</v>
      </c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5" t="s">
        <v>40</v>
      </c>
      <c r="Y7" s="225" t="s">
        <v>41</v>
      </c>
      <c r="Z7" s="225" t="s">
        <v>42</v>
      </c>
      <c r="AA7" s="225" t="s">
        <v>43</v>
      </c>
      <c r="AB7" s="225">
        <v>2021</v>
      </c>
      <c r="AC7" s="226"/>
      <c r="AD7" s="225">
        <v>2022</v>
      </c>
      <c r="AE7" s="226"/>
      <c r="AF7" s="225">
        <v>2023</v>
      </c>
      <c r="AG7" s="226"/>
      <c r="AH7" s="225">
        <v>2024</v>
      </c>
      <c r="AI7" s="226"/>
      <c r="AJ7" s="226"/>
      <c r="AK7" s="226"/>
      <c r="AL7" s="226"/>
      <c r="AM7" s="226"/>
    </row>
    <row r="8" spans="1:39" ht="14.25" customHeight="1" x14ac:dyDescent="0.25">
      <c r="A8" s="226"/>
      <c r="B8" s="226"/>
      <c r="C8" s="226"/>
      <c r="D8" s="226"/>
      <c r="E8" s="116">
        <v>2019</v>
      </c>
      <c r="F8" s="116">
        <v>2024</v>
      </c>
      <c r="G8" s="116">
        <v>2024</v>
      </c>
      <c r="H8" s="116"/>
      <c r="I8" s="226"/>
      <c r="J8" s="226"/>
      <c r="K8" s="226"/>
      <c r="L8" s="226"/>
      <c r="M8" s="116">
        <v>2021</v>
      </c>
      <c r="N8" s="116">
        <v>2022</v>
      </c>
      <c r="O8" s="116">
        <v>2023</v>
      </c>
      <c r="P8" s="116">
        <v>2024</v>
      </c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</row>
    <row r="9" spans="1:39" s="35" customFormat="1" ht="102.75" customHeight="1" x14ac:dyDescent="0.25">
      <c r="A9" s="275" t="s">
        <v>272</v>
      </c>
      <c r="B9" s="275" t="s">
        <v>273</v>
      </c>
      <c r="C9" s="275" t="s">
        <v>294</v>
      </c>
      <c r="D9" s="275"/>
      <c r="E9" s="275"/>
      <c r="F9" s="275"/>
      <c r="G9" s="275"/>
      <c r="H9" s="275" t="s">
        <v>333</v>
      </c>
      <c r="I9" s="311" t="s">
        <v>508</v>
      </c>
      <c r="J9" s="275" t="s">
        <v>334</v>
      </c>
      <c r="K9" s="275" t="s">
        <v>67</v>
      </c>
      <c r="L9" s="275" t="s">
        <v>67</v>
      </c>
      <c r="M9" s="391">
        <v>0.9</v>
      </c>
      <c r="N9" s="391">
        <v>0.9</v>
      </c>
      <c r="O9" s="391">
        <v>0.9</v>
      </c>
      <c r="P9" s="391">
        <v>0.9</v>
      </c>
      <c r="Q9" s="275">
        <v>1.1000000000000001</v>
      </c>
      <c r="R9" s="275" t="s">
        <v>277</v>
      </c>
      <c r="S9" s="275" t="s">
        <v>285</v>
      </c>
      <c r="T9" s="275">
        <v>16.600000000000001</v>
      </c>
      <c r="U9" s="275"/>
      <c r="V9" s="115" t="s">
        <v>502</v>
      </c>
      <c r="W9" s="45" t="s">
        <v>335</v>
      </c>
      <c r="X9" s="115" t="s">
        <v>336</v>
      </c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275" t="s">
        <v>337</v>
      </c>
      <c r="AK9" s="115" t="s">
        <v>338</v>
      </c>
      <c r="AL9" s="181" t="s">
        <v>613</v>
      </c>
      <c r="AM9" s="275" t="s">
        <v>339</v>
      </c>
    </row>
    <row r="10" spans="1:39" s="35" customFormat="1" ht="75" customHeight="1" x14ac:dyDescent="0.25">
      <c r="A10" s="392"/>
      <c r="B10" s="392"/>
      <c r="C10" s="392"/>
      <c r="D10" s="276"/>
      <c r="E10" s="276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115" t="s">
        <v>309</v>
      </c>
      <c r="W10" s="115" t="s">
        <v>310</v>
      </c>
      <c r="X10" s="115"/>
      <c r="Y10" s="115">
        <v>1</v>
      </c>
      <c r="Z10" s="115"/>
      <c r="AA10" s="115">
        <v>1</v>
      </c>
      <c r="AB10" s="115"/>
      <c r="AC10" s="115"/>
      <c r="AD10" s="115"/>
      <c r="AE10" s="115"/>
      <c r="AF10" s="115"/>
      <c r="AG10" s="115"/>
      <c r="AH10" s="115"/>
      <c r="AI10" s="115"/>
      <c r="AJ10" s="276"/>
      <c r="AK10" s="115" t="s">
        <v>338</v>
      </c>
      <c r="AL10" s="115" t="s">
        <v>340</v>
      </c>
      <c r="AM10" s="276"/>
    </row>
    <row r="11" spans="1:39" s="35" customFormat="1" ht="120" customHeight="1" x14ac:dyDescent="0.25">
      <c r="A11" s="193" t="s">
        <v>272</v>
      </c>
      <c r="B11" s="193" t="s">
        <v>273</v>
      </c>
      <c r="C11" s="193" t="s">
        <v>294</v>
      </c>
      <c r="D11" s="193"/>
      <c r="E11" s="193"/>
      <c r="F11" s="193"/>
      <c r="G11" s="193" t="s">
        <v>8</v>
      </c>
      <c r="H11" s="276"/>
      <c r="I11" s="311" t="s">
        <v>509</v>
      </c>
      <c r="J11" s="138" t="s">
        <v>560</v>
      </c>
      <c r="K11" s="115">
        <v>2019</v>
      </c>
      <c r="L11" s="115">
        <v>11</v>
      </c>
      <c r="M11" s="115">
        <v>25</v>
      </c>
      <c r="N11" s="115">
        <v>20</v>
      </c>
      <c r="O11" s="115">
        <v>17</v>
      </c>
      <c r="P11" s="115">
        <v>10</v>
      </c>
      <c r="Q11" s="115">
        <v>1.1000000000000001</v>
      </c>
      <c r="R11" s="115" t="s">
        <v>277</v>
      </c>
      <c r="S11" s="115" t="s">
        <v>341</v>
      </c>
      <c r="T11" s="115">
        <v>16.600000000000001</v>
      </c>
      <c r="U11" s="115"/>
      <c r="V11" s="115" t="s">
        <v>342</v>
      </c>
      <c r="W11" s="160" t="s">
        <v>503</v>
      </c>
      <c r="X11" s="115" t="s">
        <v>336</v>
      </c>
      <c r="Y11" s="115" t="s">
        <v>336</v>
      </c>
      <c r="Z11" s="115" t="s">
        <v>336</v>
      </c>
      <c r="AA11" s="115" t="s">
        <v>336</v>
      </c>
      <c r="AB11" s="115"/>
      <c r="AC11" s="115"/>
      <c r="AD11" s="115"/>
      <c r="AE11" s="115"/>
      <c r="AF11" s="115"/>
      <c r="AG11" s="115"/>
      <c r="AH11" s="115"/>
      <c r="AI11" s="115"/>
      <c r="AJ11" s="115" t="s">
        <v>343</v>
      </c>
      <c r="AK11" s="181" t="s">
        <v>58</v>
      </c>
      <c r="AL11" s="181" t="s">
        <v>255</v>
      </c>
      <c r="AM11" s="115" t="s">
        <v>344</v>
      </c>
    </row>
    <row r="12" spans="1:39" s="35" customFormat="1" ht="130.5" customHeight="1" x14ac:dyDescent="0.25">
      <c r="A12" s="193" t="s">
        <v>272</v>
      </c>
      <c r="B12" s="193" t="s">
        <v>273</v>
      </c>
      <c r="C12" s="193" t="s">
        <v>345</v>
      </c>
      <c r="D12" s="193"/>
      <c r="E12" s="193"/>
      <c r="F12" s="193"/>
      <c r="G12" s="193"/>
      <c r="H12" s="276"/>
      <c r="I12" s="276"/>
      <c r="J12" s="110" t="s">
        <v>510</v>
      </c>
      <c r="K12" s="115">
        <v>2019</v>
      </c>
      <c r="L12" s="137">
        <v>0.98</v>
      </c>
      <c r="M12" s="137">
        <v>0.98</v>
      </c>
      <c r="N12" s="137">
        <v>0.98</v>
      </c>
      <c r="O12" s="137">
        <v>0.98</v>
      </c>
      <c r="P12" s="137">
        <v>0.98</v>
      </c>
      <c r="Q12" s="115">
        <v>1.1000000000000001</v>
      </c>
      <c r="R12" s="115" t="s">
        <v>277</v>
      </c>
      <c r="S12" s="115" t="s">
        <v>341</v>
      </c>
      <c r="T12" s="115">
        <v>16.600000000000001</v>
      </c>
      <c r="U12" s="115"/>
      <c r="V12" s="115" t="s">
        <v>346</v>
      </c>
      <c r="W12" s="190" t="s">
        <v>628</v>
      </c>
      <c r="X12" s="115" t="s">
        <v>336</v>
      </c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 t="s">
        <v>347</v>
      </c>
      <c r="AK12" s="115" t="s">
        <v>58</v>
      </c>
      <c r="AL12" s="115" t="s">
        <v>255</v>
      </c>
      <c r="AM12" s="115" t="s">
        <v>348</v>
      </c>
    </row>
    <row r="13" spans="1:39" s="35" customFormat="1" ht="148.5" customHeight="1" x14ac:dyDescent="0.25">
      <c r="A13" s="193" t="s">
        <v>272</v>
      </c>
      <c r="B13" s="193" t="s">
        <v>273</v>
      </c>
      <c r="C13" s="193" t="s">
        <v>294</v>
      </c>
      <c r="D13" s="193"/>
      <c r="E13" s="193"/>
      <c r="F13" s="193"/>
      <c r="G13" s="193"/>
      <c r="H13" s="276"/>
      <c r="I13" s="311" t="s">
        <v>511</v>
      </c>
      <c r="J13" s="115" t="s">
        <v>349</v>
      </c>
      <c r="K13" s="115">
        <v>2019</v>
      </c>
      <c r="L13" s="115">
        <v>27</v>
      </c>
      <c r="M13" s="115">
        <v>27</v>
      </c>
      <c r="N13" s="115">
        <v>28</v>
      </c>
      <c r="O13" s="115">
        <v>29</v>
      </c>
      <c r="P13" s="115">
        <v>29</v>
      </c>
      <c r="Q13" s="115">
        <v>1.1000000000000001</v>
      </c>
      <c r="R13" s="115" t="s">
        <v>277</v>
      </c>
      <c r="S13" s="115" t="s">
        <v>341</v>
      </c>
      <c r="T13" s="115">
        <v>16.600000000000001</v>
      </c>
      <c r="U13" s="115"/>
      <c r="V13" s="315" t="s">
        <v>350</v>
      </c>
      <c r="W13" s="394" t="s">
        <v>629</v>
      </c>
      <c r="X13" s="275">
        <v>4</v>
      </c>
      <c r="Y13" s="275">
        <v>5</v>
      </c>
      <c r="Z13" s="275">
        <v>5</v>
      </c>
      <c r="AA13" s="275">
        <v>5</v>
      </c>
      <c r="AB13" s="275"/>
      <c r="AC13" s="275"/>
      <c r="AD13" s="275"/>
      <c r="AE13" s="275"/>
      <c r="AF13" s="275"/>
      <c r="AG13" s="275"/>
      <c r="AH13" s="275"/>
      <c r="AI13" s="275"/>
      <c r="AJ13" s="115" t="s">
        <v>351</v>
      </c>
      <c r="AK13" s="383" t="s">
        <v>58</v>
      </c>
      <c r="AL13" s="383" t="s">
        <v>352</v>
      </c>
      <c r="AM13" s="275" t="s">
        <v>353</v>
      </c>
    </row>
    <row r="14" spans="1:39" s="35" customFormat="1" ht="139.5" customHeight="1" x14ac:dyDescent="0.25">
      <c r="A14" s="193" t="s">
        <v>272</v>
      </c>
      <c r="B14" s="193" t="s">
        <v>273</v>
      </c>
      <c r="C14" s="193" t="s">
        <v>294</v>
      </c>
      <c r="D14" s="193"/>
      <c r="E14" s="193"/>
      <c r="F14" s="193"/>
      <c r="G14" s="193"/>
      <c r="H14" s="276"/>
      <c r="I14" s="276"/>
      <c r="J14" s="110" t="s">
        <v>354</v>
      </c>
      <c r="K14" s="115">
        <v>2019</v>
      </c>
      <c r="L14" s="115">
        <v>38</v>
      </c>
      <c r="M14" s="115">
        <v>38</v>
      </c>
      <c r="N14" s="115">
        <v>40</v>
      </c>
      <c r="O14" s="115">
        <v>40</v>
      </c>
      <c r="P14" s="115">
        <v>40</v>
      </c>
      <c r="Q14" s="115">
        <v>1.1000000000000001</v>
      </c>
      <c r="R14" s="115" t="s">
        <v>277</v>
      </c>
      <c r="S14" s="115" t="s">
        <v>341</v>
      </c>
      <c r="T14" s="115">
        <v>16.600000000000001</v>
      </c>
      <c r="U14" s="115"/>
      <c r="V14" s="393"/>
      <c r="W14" s="393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6"/>
      <c r="AJ14" s="115" t="s">
        <v>355</v>
      </c>
      <c r="AK14" s="384"/>
      <c r="AL14" s="384"/>
      <c r="AM14" s="276"/>
    </row>
    <row r="15" spans="1:39" s="35" customFormat="1" ht="91.5" customHeight="1" x14ac:dyDescent="0.25">
      <c r="A15" s="47" t="s">
        <v>272</v>
      </c>
      <c r="B15" s="47" t="s">
        <v>273</v>
      </c>
      <c r="C15" s="47" t="s">
        <v>294</v>
      </c>
      <c r="D15" s="43"/>
      <c r="E15" s="43"/>
      <c r="F15" s="43"/>
      <c r="G15" s="43"/>
      <c r="H15" s="276"/>
      <c r="I15" s="389" t="s">
        <v>561</v>
      </c>
      <c r="J15" s="389" t="s">
        <v>356</v>
      </c>
      <c r="K15" s="383">
        <v>2020</v>
      </c>
      <c r="L15" s="383">
        <v>89.3</v>
      </c>
      <c r="M15" s="381">
        <v>89.3</v>
      </c>
      <c r="N15" s="383">
        <v>92</v>
      </c>
      <c r="O15" s="381">
        <v>95</v>
      </c>
      <c r="P15" s="381">
        <v>95</v>
      </c>
      <c r="Q15" s="381">
        <v>1.1000000000000001</v>
      </c>
      <c r="R15" s="387" t="s">
        <v>277</v>
      </c>
      <c r="S15" s="387" t="s">
        <v>285</v>
      </c>
      <c r="T15" s="387">
        <v>16.600000000000001</v>
      </c>
      <c r="U15" s="387"/>
      <c r="V15" s="115" t="s">
        <v>357</v>
      </c>
      <c r="W15" s="175" t="s">
        <v>569</v>
      </c>
      <c r="X15" s="115">
        <v>38</v>
      </c>
      <c r="Y15" s="115">
        <v>42</v>
      </c>
      <c r="Z15" s="115">
        <v>42</v>
      </c>
      <c r="AA15" s="115">
        <v>42</v>
      </c>
      <c r="AB15" s="115"/>
      <c r="AC15" s="115"/>
      <c r="AD15" s="115"/>
      <c r="AE15" s="115"/>
      <c r="AF15" s="115"/>
      <c r="AG15" s="115"/>
      <c r="AH15" s="115"/>
      <c r="AI15" s="115"/>
      <c r="AJ15" s="385"/>
      <c r="AK15" s="181" t="s">
        <v>327</v>
      </c>
      <c r="AL15" s="181" t="s">
        <v>614</v>
      </c>
      <c r="AM15" s="385"/>
    </row>
    <row r="16" spans="1:39" s="35" customFormat="1" ht="120" customHeight="1" x14ac:dyDescent="0.25">
      <c r="A16" s="47" t="s">
        <v>272</v>
      </c>
      <c r="B16" s="47" t="s">
        <v>273</v>
      </c>
      <c r="C16" s="47" t="s">
        <v>294</v>
      </c>
      <c r="D16" s="43"/>
      <c r="E16" s="43"/>
      <c r="F16" s="43"/>
      <c r="G16" s="43"/>
      <c r="H16" s="276"/>
      <c r="I16" s="390"/>
      <c r="J16" s="390"/>
      <c r="K16" s="384"/>
      <c r="L16" s="384"/>
      <c r="M16" s="382"/>
      <c r="N16" s="384"/>
      <c r="O16" s="382"/>
      <c r="P16" s="382"/>
      <c r="Q16" s="382"/>
      <c r="R16" s="388"/>
      <c r="S16" s="388"/>
      <c r="T16" s="388"/>
      <c r="U16" s="388"/>
      <c r="V16" s="115" t="s">
        <v>358</v>
      </c>
      <c r="W16" s="110" t="s">
        <v>504</v>
      </c>
      <c r="X16" s="115">
        <v>43</v>
      </c>
      <c r="Y16" s="115">
        <v>50</v>
      </c>
      <c r="Z16" s="115">
        <v>20</v>
      </c>
      <c r="AA16" s="115">
        <v>20</v>
      </c>
      <c r="AB16" s="44">
        <v>55200000</v>
      </c>
      <c r="AC16" s="115"/>
      <c r="AD16" s="44">
        <v>67200000</v>
      </c>
      <c r="AE16" s="115"/>
      <c r="AF16" s="44">
        <v>29100750</v>
      </c>
      <c r="AG16" s="115"/>
      <c r="AH16" s="44">
        <v>29100750</v>
      </c>
      <c r="AI16" s="115"/>
      <c r="AJ16" s="386"/>
      <c r="AK16" s="115" t="s">
        <v>327</v>
      </c>
      <c r="AL16" s="115" t="s">
        <v>359</v>
      </c>
      <c r="AM16" s="386"/>
    </row>
    <row r="17" spans="1:39" s="35" customFormat="1" ht="90" x14ac:dyDescent="0.25">
      <c r="A17" s="193" t="s">
        <v>272</v>
      </c>
      <c r="B17" s="193" t="s">
        <v>273</v>
      </c>
      <c r="C17" s="193" t="s">
        <v>345</v>
      </c>
      <c r="D17" s="193"/>
      <c r="E17" s="193"/>
      <c r="F17" s="193"/>
      <c r="G17" s="193"/>
      <c r="H17" s="276"/>
      <c r="I17" s="275" t="s">
        <v>360</v>
      </c>
      <c r="J17" s="275" t="s">
        <v>361</v>
      </c>
      <c r="K17" s="275">
        <v>2020</v>
      </c>
      <c r="L17" s="275" t="s">
        <v>336</v>
      </c>
      <c r="M17" s="275" t="s">
        <v>336</v>
      </c>
      <c r="N17" s="275" t="s">
        <v>336</v>
      </c>
      <c r="O17" s="275" t="s">
        <v>336</v>
      </c>
      <c r="P17" s="275" t="s">
        <v>336</v>
      </c>
      <c r="Q17" s="275">
        <v>1.1000000000000001</v>
      </c>
      <c r="R17" s="275" t="s">
        <v>277</v>
      </c>
      <c r="S17" s="275" t="s">
        <v>562</v>
      </c>
      <c r="T17" s="275">
        <v>16.600000000000001</v>
      </c>
      <c r="U17" s="383"/>
      <c r="V17" s="167" t="s">
        <v>362</v>
      </c>
      <c r="W17" s="115" t="s">
        <v>363</v>
      </c>
      <c r="X17" s="115" t="s">
        <v>336</v>
      </c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 t="s">
        <v>364</v>
      </c>
      <c r="AK17" s="115" t="s">
        <v>365</v>
      </c>
      <c r="AL17" s="115" t="s">
        <v>366</v>
      </c>
      <c r="AM17" s="115" t="s">
        <v>367</v>
      </c>
    </row>
    <row r="18" spans="1:39" s="35" customFormat="1" ht="78.75" customHeight="1" x14ac:dyDescent="0.25">
      <c r="A18" s="275" t="s">
        <v>272</v>
      </c>
      <c r="B18" s="275" t="s">
        <v>273</v>
      </c>
      <c r="C18" s="275" t="s">
        <v>294</v>
      </c>
      <c r="D18" s="275"/>
      <c r="E18" s="275"/>
      <c r="F18" s="275"/>
      <c r="G18" s="275"/>
      <c r="H18" s="276"/>
      <c r="I18" s="276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384"/>
      <c r="V18" s="167" t="s">
        <v>368</v>
      </c>
      <c r="W18" s="189" t="s">
        <v>630</v>
      </c>
      <c r="X18" s="115" t="s">
        <v>336</v>
      </c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275" t="s">
        <v>369</v>
      </c>
      <c r="AK18" s="115" t="s">
        <v>370</v>
      </c>
      <c r="AL18" s="115" t="s">
        <v>371</v>
      </c>
      <c r="AM18" s="275" t="s">
        <v>372</v>
      </c>
    </row>
    <row r="19" spans="1:39" s="35" customFormat="1" ht="103.5" customHeight="1" x14ac:dyDescent="0.25">
      <c r="A19" s="276"/>
      <c r="B19" s="276"/>
      <c r="C19" s="276"/>
      <c r="D19" s="276"/>
      <c r="E19" s="276"/>
      <c r="F19" s="276"/>
      <c r="G19" s="276"/>
      <c r="H19" s="276"/>
      <c r="I19" s="276"/>
      <c r="J19" s="193" t="s">
        <v>570</v>
      </c>
      <c r="K19" s="115"/>
      <c r="L19" s="115"/>
      <c r="M19" s="43"/>
      <c r="N19" s="43"/>
      <c r="O19" s="43"/>
      <c r="P19" s="43"/>
      <c r="Q19" s="115">
        <v>1.1000000000000001</v>
      </c>
      <c r="R19" s="115" t="s">
        <v>277</v>
      </c>
      <c r="S19" s="115" t="s">
        <v>285</v>
      </c>
      <c r="T19" s="115">
        <v>16.600000000000001</v>
      </c>
      <c r="U19" s="43"/>
      <c r="V19" s="165" t="s">
        <v>373</v>
      </c>
      <c r="W19" s="45" t="s">
        <v>374</v>
      </c>
      <c r="X19" s="115" t="s">
        <v>375</v>
      </c>
      <c r="Y19" s="115" t="s">
        <v>376</v>
      </c>
      <c r="Z19" s="115" t="s">
        <v>376</v>
      </c>
      <c r="AA19" s="115" t="s">
        <v>376</v>
      </c>
      <c r="AB19" s="115"/>
      <c r="AC19" s="115"/>
      <c r="AD19" s="115"/>
      <c r="AE19" s="115"/>
      <c r="AF19" s="115"/>
      <c r="AG19" s="115"/>
      <c r="AH19" s="115"/>
      <c r="AI19" s="115"/>
      <c r="AJ19" s="276"/>
      <c r="AK19" s="181" t="s">
        <v>615</v>
      </c>
      <c r="AL19" s="181" t="s">
        <v>616</v>
      </c>
      <c r="AM19" s="276"/>
    </row>
    <row r="20" spans="1:39" s="35" customFormat="1" ht="109.5" customHeight="1" x14ac:dyDescent="0.25">
      <c r="A20" s="193" t="s">
        <v>272</v>
      </c>
      <c r="B20" s="193" t="s">
        <v>273</v>
      </c>
      <c r="C20" s="193" t="s">
        <v>294</v>
      </c>
      <c r="D20" s="193"/>
      <c r="E20" s="193"/>
      <c r="F20" s="193"/>
      <c r="G20" s="193"/>
      <c r="H20" s="276"/>
      <c r="I20" s="110" t="s">
        <v>378</v>
      </c>
      <c r="J20" s="115" t="s">
        <v>379</v>
      </c>
      <c r="K20" s="115">
        <v>2020</v>
      </c>
      <c r="L20" s="137">
        <v>0</v>
      </c>
      <c r="M20" s="137">
        <v>0.3</v>
      </c>
      <c r="N20" s="137">
        <v>0.5</v>
      </c>
      <c r="O20" s="137">
        <v>0.65</v>
      </c>
      <c r="P20" s="137">
        <v>0.75</v>
      </c>
      <c r="Q20" s="115">
        <v>1.1000000000000001</v>
      </c>
      <c r="R20" s="115" t="s">
        <v>277</v>
      </c>
      <c r="S20" s="115" t="s">
        <v>285</v>
      </c>
      <c r="T20" s="115">
        <v>16.600000000000001</v>
      </c>
      <c r="U20" s="115"/>
      <c r="V20" s="115" t="s">
        <v>380</v>
      </c>
      <c r="W20" s="190" t="s">
        <v>631</v>
      </c>
      <c r="X20" s="115"/>
      <c r="Y20" s="115" t="s">
        <v>336</v>
      </c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 t="s">
        <v>381</v>
      </c>
      <c r="AK20" s="181" t="s">
        <v>615</v>
      </c>
      <c r="AL20" s="181" t="s">
        <v>617</v>
      </c>
      <c r="AM20" s="115" t="s">
        <v>382</v>
      </c>
    </row>
    <row r="21" spans="1:39" s="35" customFormat="1" ht="81" customHeight="1" x14ac:dyDescent="0.25">
      <c r="A21" s="275" t="s">
        <v>272</v>
      </c>
      <c r="B21" s="275" t="s">
        <v>273</v>
      </c>
      <c r="C21" s="275" t="s">
        <v>294</v>
      </c>
      <c r="D21" s="275"/>
      <c r="E21" s="275"/>
      <c r="F21" s="275"/>
      <c r="G21" s="275"/>
      <c r="H21" s="276"/>
      <c r="I21" s="311" t="s">
        <v>512</v>
      </c>
      <c r="J21" s="275" t="s">
        <v>383</v>
      </c>
      <c r="K21" s="275">
        <v>2019</v>
      </c>
      <c r="L21" s="275">
        <v>78</v>
      </c>
      <c r="M21" s="275">
        <v>93</v>
      </c>
      <c r="N21" s="275">
        <v>95</v>
      </c>
      <c r="O21" s="275">
        <v>95</v>
      </c>
      <c r="P21" s="275">
        <v>99</v>
      </c>
      <c r="Q21" s="275">
        <v>1.1000000000000001</v>
      </c>
      <c r="R21" s="275" t="s">
        <v>277</v>
      </c>
      <c r="S21" s="275" t="s">
        <v>298</v>
      </c>
      <c r="T21" s="275">
        <v>16.600000000000001</v>
      </c>
      <c r="U21" s="115"/>
      <c r="V21" s="115" t="s">
        <v>384</v>
      </c>
      <c r="W21" s="110" t="s">
        <v>505</v>
      </c>
      <c r="X21" s="115" t="s">
        <v>83</v>
      </c>
      <c r="Y21" s="115"/>
      <c r="Z21" s="115"/>
      <c r="AA21" s="115"/>
      <c r="AB21" s="115"/>
      <c r="AC21" s="115"/>
      <c r="AD21" s="45">
        <v>400000</v>
      </c>
      <c r="AE21" s="115"/>
      <c r="AF21" s="45">
        <v>400000</v>
      </c>
      <c r="AG21" s="115"/>
      <c r="AH21" s="45">
        <v>400000</v>
      </c>
      <c r="AI21" s="115"/>
      <c r="AJ21" s="275" t="s">
        <v>385</v>
      </c>
      <c r="AK21" s="115" t="s">
        <v>377</v>
      </c>
      <c r="AL21" s="115" t="s">
        <v>386</v>
      </c>
      <c r="AM21" s="304" t="s">
        <v>618</v>
      </c>
    </row>
    <row r="22" spans="1:39" s="35" customFormat="1" ht="86.25" customHeight="1" x14ac:dyDescent="0.25">
      <c r="A22" s="276"/>
      <c r="B22" s="276"/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115"/>
      <c r="V22" s="110" t="s">
        <v>507</v>
      </c>
      <c r="W22" s="110" t="s">
        <v>506</v>
      </c>
      <c r="X22" s="115" t="s">
        <v>83</v>
      </c>
      <c r="Y22" s="115" t="s">
        <v>83</v>
      </c>
      <c r="Z22" s="115" t="s">
        <v>83</v>
      </c>
      <c r="AA22" s="115"/>
      <c r="AB22" s="45">
        <v>1000000</v>
      </c>
      <c r="AC22" s="115"/>
      <c r="AD22" s="45">
        <v>1000000</v>
      </c>
      <c r="AE22" s="115"/>
      <c r="AF22" s="45">
        <v>1000000</v>
      </c>
      <c r="AG22" s="115"/>
      <c r="AH22" s="45">
        <v>1000000</v>
      </c>
      <c r="AI22" s="115"/>
      <c r="AJ22" s="276"/>
      <c r="AK22" s="115" t="s">
        <v>377</v>
      </c>
      <c r="AL22" s="115" t="s">
        <v>387</v>
      </c>
      <c r="AM22" s="276"/>
    </row>
    <row r="23" spans="1:39" ht="14.25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</row>
    <row r="24" spans="1:39" ht="33.7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</row>
    <row r="25" spans="1:39" ht="14.2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346"/>
      <c r="L25" s="346"/>
      <c r="M25" s="346"/>
      <c r="N25" s="346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</row>
    <row r="26" spans="1:39" ht="14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236"/>
      <c r="L26" s="236"/>
      <c r="M26" s="236"/>
      <c r="N26" s="236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</row>
    <row r="27" spans="1:39" ht="14.2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</row>
    <row r="28" spans="1:39" ht="14.2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</row>
    <row r="29" spans="1:39" ht="14.2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</row>
    <row r="30" spans="1:39" ht="14.2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</row>
    <row r="31" spans="1:39" ht="14.2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</row>
    <row r="32" spans="1:39" ht="14.2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</row>
    <row r="33" spans="1:39" ht="14.2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</row>
    <row r="34" spans="1:39" ht="14.2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</row>
    <row r="35" spans="1:39" ht="14.2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</row>
    <row r="36" spans="1:39" ht="14.2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</row>
    <row r="37" spans="1:39" ht="14.2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</row>
    <row r="38" spans="1:39" ht="14.2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</row>
    <row r="39" spans="1:39" ht="14.2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</row>
    <row r="40" spans="1:39" ht="14.2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</row>
    <row r="41" spans="1:39" ht="14.2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</row>
    <row r="42" spans="1:39" ht="14.2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</row>
    <row r="43" spans="1:39" ht="14.2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</row>
    <row r="44" spans="1:39" ht="14.2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</row>
    <row r="45" spans="1:39" ht="14.2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</row>
    <row r="46" spans="1:39" ht="14.2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</row>
    <row r="47" spans="1:39" ht="14.2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</row>
    <row r="48" spans="1:39" ht="14.2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</row>
    <row r="49" spans="1:39" ht="14.2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</row>
    <row r="50" spans="1:39" ht="14.2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</row>
    <row r="51" spans="1:39" ht="14.2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</row>
    <row r="52" spans="1:39" ht="14.2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</row>
    <row r="53" spans="1:39" ht="14.2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</row>
    <row r="54" spans="1:39" ht="14.2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</row>
    <row r="55" spans="1:39" ht="14.2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</row>
    <row r="56" spans="1:39" ht="14.2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</row>
    <row r="57" spans="1:39" ht="14.2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</row>
    <row r="58" spans="1:39" ht="14.2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</row>
    <row r="59" spans="1:39" ht="14.2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</row>
    <row r="60" spans="1:39" ht="14.2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</row>
    <row r="61" spans="1:39" ht="14.2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</row>
    <row r="62" spans="1:39" ht="14.2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</row>
    <row r="63" spans="1:39" ht="14.2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</row>
    <row r="64" spans="1:39" ht="14.2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</row>
    <row r="65" spans="1:39" ht="14.2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</row>
    <row r="66" spans="1:39" ht="14.2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</row>
    <row r="67" spans="1:39" ht="14.2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</row>
    <row r="68" spans="1:39" ht="14.2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</row>
    <row r="69" spans="1:39" ht="14.2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</row>
    <row r="70" spans="1:39" ht="14.2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</row>
    <row r="71" spans="1:39" ht="14.2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</row>
    <row r="72" spans="1:39" ht="14.2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</row>
    <row r="73" spans="1:39" ht="14.2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</row>
    <row r="74" spans="1:39" ht="14.2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</row>
    <row r="75" spans="1:39" ht="14.2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</row>
    <row r="76" spans="1:39" ht="14.2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</row>
    <row r="77" spans="1:39" ht="14.2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</row>
    <row r="78" spans="1:39" ht="14.2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</row>
    <row r="79" spans="1:39" ht="14.2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</row>
    <row r="80" spans="1:39" ht="14.2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</row>
    <row r="81" spans="1:39" ht="14.2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</row>
    <row r="82" spans="1:39" ht="14.2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</row>
    <row r="83" spans="1:39" ht="14.2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</row>
    <row r="84" spans="1:39" ht="14.2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</row>
    <row r="85" spans="1:39" ht="14.2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</row>
    <row r="86" spans="1:39" ht="14.2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</row>
    <row r="87" spans="1:39" ht="14.2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</row>
    <row r="88" spans="1:39" ht="14.2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</row>
    <row r="89" spans="1:39" ht="14.2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</row>
    <row r="90" spans="1:39" ht="14.2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</row>
    <row r="91" spans="1:39" ht="14.2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</row>
    <row r="92" spans="1:39" ht="14.2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</row>
    <row r="93" spans="1:39" ht="14.2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</row>
    <row r="94" spans="1:39" ht="14.2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</row>
    <row r="95" spans="1:39" ht="14.2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</row>
    <row r="96" spans="1:39" ht="14.2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</row>
    <row r="97" spans="1:39" ht="14.2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</row>
    <row r="98" spans="1:39" ht="14.2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</row>
    <row r="99" spans="1:39" ht="14.2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</row>
    <row r="100" spans="1:39" ht="14.2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</row>
    <row r="101" spans="1:39" ht="14.2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</row>
    <row r="102" spans="1:39" ht="14.2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</row>
    <row r="103" spans="1:39" ht="14.2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4.2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4.2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  <row r="106" spans="1:39" ht="14.2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</row>
    <row r="107" spans="1:39" ht="14.2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</row>
    <row r="108" spans="1:39" ht="14.2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</row>
    <row r="109" spans="1:39" ht="14.2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</row>
    <row r="110" spans="1:39" ht="14.2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</row>
    <row r="111" spans="1:39" ht="14.2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</row>
    <row r="112" spans="1:39" ht="14.2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</row>
    <row r="113" spans="1:39" ht="14.2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</row>
    <row r="114" spans="1:39" ht="14.2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</row>
    <row r="115" spans="1:39" ht="14.2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</row>
    <row r="116" spans="1:39" ht="14.2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</row>
    <row r="117" spans="1:39" ht="14.2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</row>
    <row r="118" spans="1:39" ht="14.2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</row>
    <row r="119" spans="1:39" ht="14.2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</row>
    <row r="120" spans="1:39" ht="14.2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</row>
    <row r="121" spans="1:39" ht="14.2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</row>
    <row r="122" spans="1:39" ht="14.2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</row>
    <row r="123" spans="1:39" ht="14.2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</row>
    <row r="124" spans="1:39" ht="14.2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</row>
    <row r="125" spans="1:39" ht="14.2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</row>
    <row r="126" spans="1:39" ht="14.2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</row>
    <row r="127" spans="1:39" ht="14.2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</row>
    <row r="128" spans="1:39" ht="14.2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</row>
    <row r="129" spans="1:39" ht="14.2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</row>
    <row r="130" spans="1:39" ht="14.2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</row>
    <row r="131" spans="1:39" ht="14.2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</row>
    <row r="132" spans="1:39" ht="14.2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</row>
    <row r="133" spans="1:39" ht="14.2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</row>
    <row r="134" spans="1:39" ht="14.2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</row>
    <row r="135" spans="1:39" ht="14.2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</row>
    <row r="136" spans="1:39" ht="14.2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</row>
    <row r="137" spans="1:39" ht="14.2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</row>
    <row r="138" spans="1:39" ht="14.2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</row>
    <row r="139" spans="1:39" ht="14.2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</row>
    <row r="140" spans="1:39" ht="14.2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</row>
    <row r="141" spans="1:39" ht="14.2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</row>
    <row r="142" spans="1:39" ht="14.2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</row>
    <row r="143" spans="1:39" ht="14.2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</row>
    <row r="144" spans="1:39" ht="14.2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</row>
    <row r="145" spans="1:39" ht="14.2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</row>
    <row r="146" spans="1:39" ht="14.2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</row>
    <row r="147" spans="1:39" ht="14.2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</row>
    <row r="148" spans="1:39" ht="14.2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</row>
    <row r="149" spans="1:39" ht="14.2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</row>
    <row r="150" spans="1:39" ht="14.2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</row>
    <row r="151" spans="1:39" ht="14.2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</row>
    <row r="152" spans="1:39" ht="14.2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</row>
    <row r="153" spans="1:39" ht="14.2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</row>
    <row r="154" spans="1:39" ht="14.2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</row>
    <row r="155" spans="1:39" ht="14.2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</row>
    <row r="156" spans="1:39" ht="14.2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</row>
    <row r="157" spans="1:39" ht="14.2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</row>
    <row r="158" spans="1:39" ht="14.2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</row>
    <row r="159" spans="1:39" ht="14.2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</row>
    <row r="160" spans="1:39" ht="14.2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</row>
    <row r="161" spans="1:39" ht="14.2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</row>
    <row r="162" spans="1:39" ht="14.2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</row>
    <row r="163" spans="1:39" ht="14.2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</row>
    <row r="164" spans="1:39" ht="14.2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</row>
    <row r="165" spans="1:39" ht="14.2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</row>
    <row r="166" spans="1:39" ht="14.2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</row>
    <row r="167" spans="1:39" ht="14.2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</row>
    <row r="168" spans="1:39" ht="14.2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</row>
    <row r="169" spans="1:39" ht="14.2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</row>
    <row r="170" spans="1:39" ht="14.2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</row>
    <row r="171" spans="1:39" ht="14.2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</row>
    <row r="172" spans="1:39" ht="14.2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</row>
    <row r="173" spans="1:39" ht="14.2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</row>
    <row r="174" spans="1:39" ht="14.2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</row>
    <row r="175" spans="1:39" ht="14.2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</row>
    <row r="176" spans="1:39" ht="14.2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</row>
    <row r="177" spans="1:39" ht="14.2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</row>
    <row r="178" spans="1:39" ht="14.2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</row>
    <row r="179" spans="1:39" ht="14.2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</row>
    <row r="180" spans="1:39" ht="14.2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</row>
    <row r="181" spans="1:39" ht="14.2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</row>
    <row r="182" spans="1:39" ht="14.2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</row>
    <row r="183" spans="1:39" ht="14.2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</row>
    <row r="184" spans="1:39" ht="14.2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</row>
    <row r="185" spans="1:39" ht="14.2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</row>
    <row r="186" spans="1:39" ht="14.2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</row>
    <row r="187" spans="1:39" ht="14.2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</row>
    <row r="188" spans="1:39" ht="14.2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</row>
    <row r="189" spans="1:39" ht="14.2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</row>
    <row r="190" spans="1:39" ht="14.2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</row>
    <row r="191" spans="1:39" ht="14.2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</row>
    <row r="192" spans="1:39" ht="14.2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</row>
    <row r="193" spans="1:39" ht="14.2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</row>
    <row r="194" spans="1:39" ht="14.2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</row>
    <row r="195" spans="1:39" ht="14.2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</row>
    <row r="196" spans="1:39" ht="14.2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</row>
    <row r="197" spans="1:39" ht="14.2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</row>
    <row r="198" spans="1:39" ht="14.2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</row>
    <row r="199" spans="1:39" ht="14.2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</row>
    <row r="200" spans="1:39" ht="14.2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</row>
    <row r="201" spans="1:39" ht="14.2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</row>
    <row r="202" spans="1:39" ht="14.2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</row>
    <row r="203" spans="1:39" ht="14.2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</row>
    <row r="204" spans="1:39" ht="14.2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</row>
    <row r="205" spans="1:39" ht="14.2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</row>
    <row r="206" spans="1:39" ht="14.2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</row>
    <row r="207" spans="1:39" ht="14.2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</row>
    <row r="208" spans="1:39" ht="14.2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</row>
    <row r="209" spans="1:39" ht="14.2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</row>
    <row r="210" spans="1:39" ht="14.2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</row>
    <row r="211" spans="1:39" ht="14.2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</row>
    <row r="212" spans="1:39" ht="14.2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</row>
    <row r="213" spans="1:39" ht="14.2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</row>
    <row r="214" spans="1:39" ht="14.2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</row>
    <row r="215" spans="1:39" ht="14.2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</row>
    <row r="216" spans="1:39" ht="14.2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</row>
    <row r="217" spans="1:39" ht="14.2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</row>
    <row r="218" spans="1:39" ht="14.2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</row>
    <row r="219" spans="1:39" ht="14.2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</row>
    <row r="220" spans="1:39" ht="14.2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</row>
    <row r="221" spans="1:39" ht="14.2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</row>
    <row r="222" spans="1:39" ht="14.2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</row>
    <row r="223" spans="1:39" ht="15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</row>
    <row r="224" spans="1:39" ht="15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</row>
    <row r="225" spans="1:39" ht="15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</row>
    <row r="226" spans="1:39" ht="15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</row>
    <row r="227" spans="1:39" ht="15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</row>
    <row r="228" spans="1:39" ht="15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</row>
    <row r="229" spans="1:39" ht="15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</row>
    <row r="230" spans="1:39" ht="15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</row>
    <row r="231" spans="1:39" ht="15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</row>
    <row r="232" spans="1:39" ht="15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</row>
    <row r="233" spans="1:39" ht="15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</row>
    <row r="234" spans="1:39" ht="15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</row>
    <row r="235" spans="1:39" ht="15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</row>
    <row r="236" spans="1:39" ht="15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</row>
    <row r="237" spans="1:39" ht="15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</row>
    <row r="238" spans="1:39" ht="15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</row>
    <row r="239" spans="1:39" ht="15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</row>
    <row r="240" spans="1:39" ht="15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</row>
    <row r="241" spans="1:39" ht="15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</row>
    <row r="242" spans="1:39" ht="15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</row>
    <row r="243" spans="1:39" ht="15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</row>
    <row r="244" spans="1:39" ht="15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</row>
    <row r="245" spans="1:39" ht="15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</row>
    <row r="246" spans="1:39" ht="15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</row>
    <row r="247" spans="1:39" ht="15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</row>
    <row r="248" spans="1:39" ht="15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</row>
    <row r="249" spans="1:39" ht="15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</row>
    <row r="250" spans="1:39" ht="15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</row>
    <row r="251" spans="1:39" ht="15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</row>
    <row r="252" spans="1:39" ht="15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</row>
    <row r="253" spans="1:39" ht="15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</row>
    <row r="254" spans="1:39" ht="15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</row>
    <row r="255" spans="1:39" ht="15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</row>
    <row r="256" spans="1:39" ht="15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</row>
    <row r="257" spans="1:39" ht="15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</row>
    <row r="258" spans="1:39" ht="15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</row>
    <row r="259" spans="1:39" ht="15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</row>
    <row r="260" spans="1:39" ht="15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</row>
    <row r="261" spans="1:39" ht="15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</row>
    <row r="262" spans="1:39" ht="15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</row>
    <row r="263" spans="1:39" ht="15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</row>
    <row r="264" spans="1:39" ht="15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</row>
    <row r="265" spans="1:39" ht="15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</row>
    <row r="266" spans="1:39" ht="15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</row>
    <row r="267" spans="1:39" ht="15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</row>
    <row r="268" spans="1:39" ht="15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</row>
    <row r="269" spans="1:39" ht="15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</row>
    <row r="270" spans="1:39" ht="15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</row>
    <row r="271" spans="1:39" ht="15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</row>
    <row r="272" spans="1:39" ht="15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</row>
    <row r="273" spans="1:39" ht="15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</row>
    <row r="274" spans="1:39" ht="15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</row>
    <row r="275" spans="1:39" ht="15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</row>
    <row r="276" spans="1:39" ht="15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</row>
    <row r="277" spans="1:39" ht="15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</row>
    <row r="278" spans="1:39" ht="15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</row>
    <row r="279" spans="1:39" ht="15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</row>
    <row r="280" spans="1:39" ht="15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</row>
    <row r="281" spans="1:39" ht="15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</row>
    <row r="282" spans="1:39" ht="15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</row>
    <row r="283" spans="1:39" ht="15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</row>
    <row r="284" spans="1:39" ht="15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</row>
    <row r="285" spans="1:39" ht="15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</row>
    <row r="286" spans="1:39" ht="15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</row>
    <row r="287" spans="1:39" ht="15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</row>
    <row r="288" spans="1:39" ht="15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</row>
    <row r="289" spans="1:39" ht="15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</row>
    <row r="290" spans="1:39" ht="15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</row>
    <row r="291" spans="1:39" ht="15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</row>
    <row r="292" spans="1:39" ht="15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</row>
    <row r="293" spans="1:39" ht="15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</row>
    <row r="294" spans="1:39" ht="15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</row>
    <row r="295" spans="1:39" ht="15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</row>
    <row r="296" spans="1:39" ht="15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</row>
    <row r="297" spans="1:39" ht="15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</row>
    <row r="298" spans="1:39" ht="15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</row>
    <row r="299" spans="1:39" ht="15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</row>
    <row r="300" spans="1:39" ht="15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</row>
    <row r="301" spans="1:39" ht="15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</row>
    <row r="302" spans="1:39" ht="15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</row>
    <row r="303" spans="1:39" ht="15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</row>
    <row r="304" spans="1:39" ht="15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</row>
    <row r="305" spans="1:39" ht="15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</row>
    <row r="306" spans="1:39" ht="15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</row>
    <row r="307" spans="1:39" ht="15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</row>
    <row r="308" spans="1:39" ht="15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</row>
    <row r="309" spans="1:39" ht="15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</row>
    <row r="310" spans="1:39" ht="15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</row>
    <row r="311" spans="1:39" ht="15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</row>
    <row r="312" spans="1:39" ht="15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</row>
    <row r="313" spans="1:39" ht="15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</row>
    <row r="314" spans="1:39" ht="15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</row>
    <row r="315" spans="1:39" ht="15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</row>
    <row r="316" spans="1:39" ht="15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</row>
    <row r="317" spans="1:39" ht="15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</row>
    <row r="318" spans="1:39" ht="15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</row>
    <row r="319" spans="1:39" ht="15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</row>
    <row r="320" spans="1:39" ht="15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</row>
    <row r="321" spans="1:39" ht="15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</row>
    <row r="322" spans="1:39" ht="15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</row>
    <row r="323" spans="1:39" ht="15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</row>
    <row r="324" spans="1:39" ht="15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</row>
    <row r="325" spans="1:39" ht="15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</row>
    <row r="326" spans="1:39" ht="15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</row>
    <row r="327" spans="1:39" ht="15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</row>
    <row r="328" spans="1:39" ht="15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</row>
    <row r="329" spans="1:39" ht="15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</row>
    <row r="330" spans="1:39" ht="15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</row>
    <row r="331" spans="1:39" ht="15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</row>
    <row r="332" spans="1:39" ht="15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</row>
    <row r="333" spans="1:39" ht="15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</row>
    <row r="334" spans="1:39" ht="15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</row>
    <row r="335" spans="1:39" ht="15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</row>
    <row r="336" spans="1:39" ht="15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</row>
    <row r="337" spans="1:39" ht="15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</row>
    <row r="338" spans="1:39" ht="15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</row>
    <row r="339" spans="1:39" ht="15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</row>
    <row r="340" spans="1:39" ht="15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</row>
    <row r="341" spans="1:39" ht="15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</row>
    <row r="342" spans="1:39" ht="15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</row>
    <row r="343" spans="1:39" ht="15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</row>
    <row r="344" spans="1:39" ht="15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</row>
    <row r="345" spans="1:39" ht="15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</row>
    <row r="346" spans="1:39" ht="15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</row>
    <row r="347" spans="1:39" ht="15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</row>
    <row r="348" spans="1:39" ht="15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</row>
    <row r="349" spans="1:39" ht="15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</row>
    <row r="350" spans="1:39" ht="15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</row>
    <row r="351" spans="1:39" ht="15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</row>
    <row r="352" spans="1:39" ht="15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</row>
    <row r="353" spans="1:39" ht="15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</row>
    <row r="354" spans="1:39" ht="15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</row>
    <row r="355" spans="1:39" ht="15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</row>
    <row r="356" spans="1:39" ht="15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</row>
    <row r="357" spans="1:39" ht="15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</row>
    <row r="358" spans="1:39" ht="15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</row>
    <row r="359" spans="1:39" ht="15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</row>
    <row r="360" spans="1:39" ht="15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</row>
    <row r="361" spans="1:39" ht="15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</row>
    <row r="362" spans="1:39" ht="15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</row>
    <row r="363" spans="1:39" ht="15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</row>
    <row r="364" spans="1:39" ht="15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</row>
    <row r="365" spans="1:39" ht="15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</row>
    <row r="366" spans="1:39" ht="15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</row>
    <row r="367" spans="1:39" ht="15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</row>
    <row r="368" spans="1:39" ht="15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</row>
    <row r="369" spans="1:39" ht="15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</row>
    <row r="370" spans="1:39" ht="15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</row>
    <row r="371" spans="1:39" ht="15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</row>
    <row r="372" spans="1:39" ht="15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</row>
    <row r="373" spans="1:39" ht="15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</row>
    <row r="374" spans="1:39" ht="15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</row>
    <row r="375" spans="1:39" ht="15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</row>
    <row r="376" spans="1:39" ht="15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</row>
    <row r="377" spans="1:39" ht="15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</row>
    <row r="378" spans="1:39" ht="15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</row>
    <row r="379" spans="1:39" ht="15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</row>
    <row r="380" spans="1:39" ht="15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</row>
    <row r="381" spans="1:39" ht="15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</row>
    <row r="382" spans="1:39" ht="15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</row>
    <row r="383" spans="1:39" ht="15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</row>
    <row r="384" spans="1:39" ht="15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</row>
    <row r="385" spans="1:39" ht="15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</row>
    <row r="386" spans="1:39" ht="15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</row>
    <row r="387" spans="1:39" ht="15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</row>
    <row r="388" spans="1:39" ht="15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</row>
    <row r="389" spans="1:39" ht="15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</row>
    <row r="390" spans="1:39" ht="15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</row>
    <row r="391" spans="1:39" ht="15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</row>
    <row r="392" spans="1:39" ht="15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</row>
    <row r="393" spans="1:39" ht="15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</row>
    <row r="394" spans="1:39" ht="15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</row>
    <row r="395" spans="1:39" ht="15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</row>
    <row r="396" spans="1:39" ht="15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</row>
    <row r="397" spans="1:39" ht="15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</row>
    <row r="398" spans="1:39" ht="15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</row>
    <row r="399" spans="1:39" ht="15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</row>
    <row r="400" spans="1:39" ht="15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</row>
    <row r="401" spans="1:39" ht="15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</row>
    <row r="402" spans="1:39" ht="15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</row>
    <row r="403" spans="1:39" ht="15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</row>
    <row r="404" spans="1:39" ht="15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</row>
    <row r="405" spans="1:39" ht="15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</row>
    <row r="406" spans="1:39" ht="15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</row>
    <row r="407" spans="1:39" ht="15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</row>
    <row r="408" spans="1:39" ht="15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</row>
    <row r="409" spans="1:39" ht="15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</row>
    <row r="410" spans="1:39" ht="15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</row>
    <row r="411" spans="1:39" ht="15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</row>
    <row r="412" spans="1:39" ht="15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</row>
    <row r="413" spans="1:39" ht="15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</row>
    <row r="414" spans="1:39" ht="15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</row>
    <row r="415" spans="1:39" ht="15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</row>
    <row r="416" spans="1:39" ht="15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</row>
    <row r="417" spans="1:39" ht="15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</row>
    <row r="418" spans="1:39" ht="15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</row>
    <row r="419" spans="1:39" ht="15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</row>
    <row r="420" spans="1:39" ht="15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</row>
    <row r="421" spans="1:39" ht="15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</row>
    <row r="422" spans="1:39" ht="15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</row>
    <row r="423" spans="1:39" ht="15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</row>
    <row r="424" spans="1:39" ht="15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</row>
    <row r="425" spans="1:39" ht="15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</row>
    <row r="426" spans="1:39" ht="15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</row>
    <row r="427" spans="1:39" ht="15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</row>
    <row r="428" spans="1:39" ht="15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</row>
    <row r="429" spans="1:39" ht="15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</row>
    <row r="430" spans="1:39" ht="15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</row>
    <row r="431" spans="1:39" ht="15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</row>
    <row r="432" spans="1:39" ht="15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</row>
    <row r="433" spans="1:39" ht="15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</row>
    <row r="434" spans="1:39" ht="15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</row>
    <row r="435" spans="1:39" ht="15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</row>
    <row r="436" spans="1:39" ht="15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</row>
    <row r="437" spans="1:39" ht="15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</row>
    <row r="438" spans="1:39" ht="15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</row>
    <row r="439" spans="1:39" ht="15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</row>
    <row r="440" spans="1:39" ht="15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</row>
    <row r="441" spans="1:39" ht="15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</row>
    <row r="442" spans="1:39" ht="15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</row>
    <row r="443" spans="1:39" ht="15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</row>
    <row r="444" spans="1:39" ht="15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</row>
    <row r="445" spans="1:39" ht="15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</row>
    <row r="446" spans="1:39" ht="15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</row>
    <row r="447" spans="1:39" ht="15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</row>
    <row r="448" spans="1:39" ht="15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</row>
    <row r="449" spans="1:39" ht="15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</row>
    <row r="450" spans="1:39" ht="15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</row>
    <row r="451" spans="1:39" ht="15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</row>
    <row r="452" spans="1:39" ht="15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</row>
    <row r="453" spans="1:39" ht="15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</row>
    <row r="454" spans="1:39" ht="15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</row>
    <row r="455" spans="1:39" ht="15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</row>
    <row r="456" spans="1:39" ht="15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</row>
    <row r="457" spans="1:39" ht="15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</row>
    <row r="458" spans="1:39" ht="15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</row>
    <row r="459" spans="1:39" ht="15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</row>
    <row r="460" spans="1:39" ht="15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</row>
    <row r="461" spans="1:39" ht="15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</row>
    <row r="462" spans="1:39" ht="15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</row>
    <row r="463" spans="1:39" ht="15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</row>
    <row r="464" spans="1:39" ht="15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</row>
    <row r="465" spans="1:39" ht="15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</row>
    <row r="466" spans="1:39" ht="15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</row>
    <row r="467" spans="1:39" ht="15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</row>
    <row r="468" spans="1:39" ht="15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</row>
    <row r="469" spans="1:39" ht="15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</row>
    <row r="470" spans="1:39" ht="15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</row>
    <row r="471" spans="1:39" ht="15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</row>
    <row r="472" spans="1:39" ht="15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</row>
    <row r="473" spans="1:39" ht="15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</row>
    <row r="474" spans="1:39" ht="15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</row>
    <row r="475" spans="1:39" ht="15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</row>
    <row r="476" spans="1:39" ht="15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</row>
    <row r="477" spans="1:39" ht="15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</row>
    <row r="478" spans="1:39" ht="15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</row>
    <row r="479" spans="1:39" ht="15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</row>
    <row r="480" spans="1:39" ht="15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</row>
    <row r="481" spans="1:39" ht="15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</row>
    <row r="482" spans="1:39" ht="15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</row>
    <row r="483" spans="1:39" ht="15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</row>
    <row r="484" spans="1:39" ht="15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</row>
    <row r="485" spans="1:39" ht="15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</row>
    <row r="486" spans="1:39" ht="15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</row>
    <row r="487" spans="1:39" ht="15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</row>
    <row r="488" spans="1:39" ht="15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</row>
    <row r="489" spans="1:39" ht="15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</row>
    <row r="490" spans="1:39" ht="15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</row>
    <row r="491" spans="1:39" ht="15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</row>
    <row r="492" spans="1:39" ht="15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</row>
    <row r="493" spans="1:39" ht="15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</row>
    <row r="494" spans="1:39" ht="15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</row>
    <row r="495" spans="1:39" ht="15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</row>
    <row r="496" spans="1:39" ht="15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</row>
    <row r="497" spans="1:39" ht="15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</row>
    <row r="498" spans="1:39" ht="15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</row>
    <row r="499" spans="1:39" ht="15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</row>
    <row r="500" spans="1:39" ht="15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</row>
    <row r="501" spans="1:39" ht="15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</row>
    <row r="502" spans="1:39" ht="15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</row>
    <row r="503" spans="1:39" ht="15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</row>
    <row r="504" spans="1:39" ht="15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</row>
    <row r="505" spans="1:39" ht="15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</row>
    <row r="506" spans="1:39" ht="15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</row>
    <row r="507" spans="1:39" ht="15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</row>
    <row r="508" spans="1:39" ht="15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</row>
    <row r="509" spans="1:39" ht="15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</row>
    <row r="510" spans="1:39" ht="15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</row>
    <row r="511" spans="1:39" ht="15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</row>
    <row r="512" spans="1:39" ht="15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</row>
    <row r="513" spans="1:39" ht="15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</row>
    <row r="514" spans="1:39" ht="15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</row>
    <row r="515" spans="1:39" ht="15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</row>
    <row r="516" spans="1:39" ht="15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</row>
    <row r="517" spans="1:39" ht="15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</row>
    <row r="518" spans="1:39" ht="15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</row>
    <row r="519" spans="1:39" ht="15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</row>
    <row r="520" spans="1:39" ht="15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</row>
    <row r="521" spans="1:39" ht="15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</row>
    <row r="522" spans="1:39" ht="15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</row>
    <row r="523" spans="1:39" ht="15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</row>
    <row r="524" spans="1:39" ht="15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</row>
    <row r="525" spans="1:39" ht="15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</row>
    <row r="526" spans="1:39" ht="15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</row>
    <row r="527" spans="1:39" ht="15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</row>
    <row r="528" spans="1:39" ht="15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</row>
    <row r="529" spans="1:39" ht="15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</row>
    <row r="530" spans="1:39" ht="15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</row>
    <row r="531" spans="1:39" ht="15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</row>
    <row r="532" spans="1:39" ht="15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</row>
    <row r="533" spans="1:39" ht="15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</row>
    <row r="534" spans="1:39" ht="15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</row>
    <row r="535" spans="1:39" ht="15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</row>
    <row r="536" spans="1:39" ht="15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</row>
    <row r="537" spans="1:39" ht="15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</row>
    <row r="538" spans="1:39" ht="15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</row>
    <row r="539" spans="1:39" ht="15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</row>
    <row r="540" spans="1:39" ht="15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</row>
    <row r="541" spans="1:39" ht="15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</row>
    <row r="542" spans="1:39" ht="15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</row>
    <row r="543" spans="1:39" ht="15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</row>
    <row r="544" spans="1:39" ht="15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</row>
    <row r="545" spans="1:39" ht="15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</row>
    <row r="546" spans="1:39" ht="15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</row>
    <row r="547" spans="1:39" ht="15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</row>
    <row r="548" spans="1:39" ht="15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</row>
    <row r="549" spans="1:39" ht="15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</row>
    <row r="550" spans="1:39" ht="15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</row>
    <row r="551" spans="1:39" ht="15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</row>
    <row r="552" spans="1:39" ht="15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</row>
    <row r="553" spans="1:39" ht="15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</row>
    <row r="554" spans="1:39" ht="15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</row>
    <row r="555" spans="1:39" ht="15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</row>
    <row r="556" spans="1:39" ht="15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</row>
    <row r="557" spans="1:39" ht="15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</row>
    <row r="558" spans="1:39" ht="15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</row>
    <row r="559" spans="1:39" ht="15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</row>
    <row r="560" spans="1:39" ht="15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</row>
    <row r="561" spans="1:39" ht="15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</row>
    <row r="562" spans="1:39" ht="15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</row>
    <row r="563" spans="1:39" ht="15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</row>
    <row r="564" spans="1:39" ht="15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</row>
    <row r="565" spans="1:39" ht="15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</row>
    <row r="566" spans="1:39" ht="15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</row>
    <row r="567" spans="1:39" ht="15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</row>
    <row r="568" spans="1:39" ht="15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</row>
    <row r="569" spans="1:39" ht="15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</row>
    <row r="570" spans="1:39" ht="15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</row>
    <row r="571" spans="1:39" ht="15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</row>
    <row r="572" spans="1:39" ht="15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</row>
    <row r="573" spans="1:39" ht="15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</row>
    <row r="574" spans="1:39" ht="15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</row>
    <row r="575" spans="1:39" ht="15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</row>
    <row r="576" spans="1:39" ht="15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</row>
    <row r="577" spans="1:39" ht="15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</row>
    <row r="578" spans="1:39" ht="15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</row>
    <row r="579" spans="1:39" ht="15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</row>
    <row r="580" spans="1:39" ht="15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</row>
    <row r="581" spans="1:39" ht="15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</row>
    <row r="582" spans="1:39" ht="15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</row>
    <row r="583" spans="1:39" ht="15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</row>
    <row r="584" spans="1:39" ht="15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</row>
    <row r="585" spans="1:39" ht="15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</row>
    <row r="586" spans="1:39" ht="15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</row>
    <row r="587" spans="1:39" ht="15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</row>
    <row r="588" spans="1:39" ht="15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</row>
    <row r="589" spans="1:39" ht="15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</row>
    <row r="590" spans="1:39" ht="15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</row>
    <row r="591" spans="1:39" ht="15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</row>
    <row r="592" spans="1:39" ht="15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</row>
    <row r="593" spans="1:39" ht="15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</row>
    <row r="594" spans="1:39" ht="15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</row>
    <row r="595" spans="1:39" ht="15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</row>
    <row r="596" spans="1:39" ht="15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</row>
    <row r="597" spans="1:39" ht="15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</row>
    <row r="598" spans="1:39" ht="15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</row>
    <row r="599" spans="1:39" ht="15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</row>
    <row r="600" spans="1:39" ht="15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</row>
    <row r="601" spans="1:39" ht="15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</row>
    <row r="602" spans="1:39" ht="15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</row>
    <row r="603" spans="1:39" ht="15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</row>
    <row r="604" spans="1:39" ht="15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</row>
    <row r="605" spans="1:39" ht="15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</row>
    <row r="606" spans="1:39" ht="15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</row>
    <row r="607" spans="1:39" ht="15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</row>
    <row r="608" spans="1:39" ht="15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</row>
    <row r="609" spans="1:39" ht="15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</row>
    <row r="610" spans="1:39" ht="15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</row>
    <row r="611" spans="1:39" ht="15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</row>
    <row r="612" spans="1:39" ht="15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</row>
    <row r="613" spans="1:39" ht="15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</row>
    <row r="614" spans="1:39" ht="15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</row>
    <row r="615" spans="1:39" ht="15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</row>
    <row r="616" spans="1:39" ht="15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</row>
    <row r="617" spans="1:39" ht="15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</row>
    <row r="618" spans="1:39" ht="15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</row>
    <row r="619" spans="1:39" ht="15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</row>
    <row r="620" spans="1:39" ht="15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</row>
    <row r="621" spans="1:39" ht="15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</row>
    <row r="622" spans="1:39" ht="15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</row>
    <row r="623" spans="1:39" ht="15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</row>
    <row r="624" spans="1:39" ht="15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</row>
    <row r="625" spans="1:39" ht="15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</row>
    <row r="626" spans="1:39" ht="15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</row>
    <row r="627" spans="1:39" ht="15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</row>
    <row r="628" spans="1:39" ht="15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</row>
    <row r="629" spans="1:39" ht="15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</row>
    <row r="630" spans="1:39" ht="15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</row>
    <row r="631" spans="1:39" ht="15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</row>
    <row r="632" spans="1:39" ht="15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</row>
    <row r="633" spans="1:39" ht="15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</row>
    <row r="634" spans="1:39" ht="15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</row>
    <row r="635" spans="1:39" ht="15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</row>
    <row r="636" spans="1:39" ht="15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</row>
    <row r="637" spans="1:39" ht="15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</row>
    <row r="638" spans="1:39" ht="15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</row>
    <row r="639" spans="1:39" ht="15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</row>
    <row r="640" spans="1:39" ht="15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</row>
    <row r="641" spans="1:39" ht="15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</row>
    <row r="642" spans="1:39" ht="15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</row>
    <row r="643" spans="1:39" ht="15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</row>
    <row r="644" spans="1:39" ht="15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</row>
    <row r="645" spans="1:39" ht="15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</row>
    <row r="646" spans="1:39" ht="15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</row>
    <row r="647" spans="1:39" ht="15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</row>
    <row r="648" spans="1:39" ht="15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</row>
    <row r="649" spans="1:39" ht="15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</row>
    <row r="650" spans="1:39" ht="15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</row>
    <row r="651" spans="1:39" ht="15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</row>
    <row r="652" spans="1:39" ht="15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</row>
    <row r="653" spans="1:39" ht="15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</row>
    <row r="654" spans="1:39" ht="15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</row>
    <row r="655" spans="1:39" ht="15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</row>
    <row r="656" spans="1:39" ht="15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</row>
    <row r="657" spans="1:39" ht="15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</row>
    <row r="658" spans="1:39" ht="15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</row>
    <row r="659" spans="1:39" ht="15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</row>
    <row r="660" spans="1:39" ht="15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</row>
    <row r="661" spans="1:39" ht="15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</row>
    <row r="662" spans="1:39" ht="15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</row>
    <row r="663" spans="1:39" ht="15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</row>
    <row r="664" spans="1:39" ht="15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</row>
    <row r="665" spans="1:39" ht="15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</row>
    <row r="666" spans="1:39" ht="15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</row>
    <row r="667" spans="1:39" ht="15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</row>
    <row r="668" spans="1:39" ht="15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</row>
    <row r="669" spans="1:39" ht="15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</row>
    <row r="670" spans="1:39" ht="15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</row>
    <row r="671" spans="1:39" ht="15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</row>
    <row r="672" spans="1:39" ht="15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</row>
    <row r="673" spans="1:39" ht="15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</row>
    <row r="674" spans="1:39" ht="15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</row>
    <row r="675" spans="1:39" ht="15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</row>
    <row r="676" spans="1:39" ht="15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</row>
    <row r="677" spans="1:39" ht="15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</row>
    <row r="678" spans="1:39" ht="15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</row>
    <row r="679" spans="1:39" ht="15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</row>
    <row r="680" spans="1:39" ht="15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</row>
    <row r="681" spans="1:39" ht="15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</row>
    <row r="682" spans="1:39" ht="15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</row>
    <row r="683" spans="1:39" ht="15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</row>
    <row r="684" spans="1:39" ht="15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</row>
    <row r="685" spans="1:39" ht="15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</row>
    <row r="686" spans="1:39" ht="15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</row>
    <row r="687" spans="1:39" ht="15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</row>
    <row r="688" spans="1:39" ht="15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</row>
    <row r="689" spans="1:39" ht="15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</row>
    <row r="690" spans="1:39" ht="15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</row>
    <row r="691" spans="1:39" ht="15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</row>
    <row r="692" spans="1:39" ht="15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</row>
    <row r="693" spans="1:39" ht="15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</row>
    <row r="694" spans="1:39" ht="15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</row>
    <row r="695" spans="1:39" ht="15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</row>
    <row r="696" spans="1:39" ht="15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</row>
    <row r="697" spans="1:39" ht="15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</row>
    <row r="698" spans="1:39" ht="15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</row>
    <row r="699" spans="1:39" ht="15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</row>
    <row r="700" spans="1:39" ht="15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</row>
    <row r="701" spans="1:39" ht="15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</row>
    <row r="702" spans="1:39" ht="15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</row>
    <row r="703" spans="1:39" ht="15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</row>
    <row r="704" spans="1:39" ht="15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</row>
    <row r="705" spans="1:39" ht="15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</row>
    <row r="706" spans="1:39" ht="15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</row>
    <row r="707" spans="1:39" ht="15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</row>
    <row r="708" spans="1:39" ht="15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</row>
    <row r="709" spans="1:39" ht="15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</row>
    <row r="710" spans="1:39" ht="15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</row>
    <row r="711" spans="1:39" ht="15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</row>
    <row r="712" spans="1:39" ht="15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</row>
    <row r="713" spans="1:39" ht="15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</row>
    <row r="714" spans="1:39" ht="15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</row>
    <row r="715" spans="1:39" ht="15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</row>
    <row r="716" spans="1:39" ht="15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</row>
    <row r="717" spans="1:39" ht="15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</row>
    <row r="718" spans="1:39" ht="15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</row>
    <row r="719" spans="1:39" ht="15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</row>
    <row r="720" spans="1:39" ht="15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</row>
    <row r="721" spans="1:39" ht="15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</row>
    <row r="722" spans="1:39" ht="15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</row>
    <row r="723" spans="1:39" ht="15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</row>
    <row r="724" spans="1:39" ht="15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</row>
    <row r="725" spans="1:39" ht="15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</row>
    <row r="726" spans="1:39" ht="15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</row>
    <row r="727" spans="1:39" ht="15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</row>
    <row r="728" spans="1:39" ht="15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</row>
    <row r="729" spans="1:39" ht="15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</row>
    <row r="730" spans="1:39" ht="15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</row>
    <row r="731" spans="1:39" ht="15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</row>
    <row r="732" spans="1:39" ht="15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</row>
    <row r="733" spans="1:39" ht="15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</row>
    <row r="734" spans="1:39" ht="15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</row>
    <row r="735" spans="1:39" ht="15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</row>
    <row r="736" spans="1:39" ht="15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</row>
    <row r="737" spans="1:39" ht="15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</row>
    <row r="738" spans="1:39" ht="15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</row>
    <row r="739" spans="1:39" ht="15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</row>
    <row r="740" spans="1:39" ht="15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</row>
    <row r="741" spans="1:39" ht="15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</row>
    <row r="742" spans="1:39" ht="15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</row>
    <row r="743" spans="1:39" ht="15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</row>
    <row r="744" spans="1:39" ht="15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</row>
    <row r="745" spans="1:39" ht="15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</row>
    <row r="746" spans="1:39" ht="15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</row>
    <row r="747" spans="1:39" ht="15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</row>
    <row r="748" spans="1:39" ht="15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</row>
    <row r="749" spans="1:39" ht="15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</row>
    <row r="750" spans="1:39" ht="15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</row>
    <row r="751" spans="1:39" ht="15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</row>
    <row r="752" spans="1:39" ht="15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</row>
    <row r="753" spans="1:39" ht="15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</row>
    <row r="754" spans="1:39" ht="15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</row>
    <row r="755" spans="1:39" ht="15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</row>
    <row r="756" spans="1:39" ht="15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</row>
    <row r="757" spans="1:39" ht="15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</row>
    <row r="758" spans="1:39" ht="15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</row>
    <row r="759" spans="1:39" ht="15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</row>
    <row r="760" spans="1:39" ht="15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</row>
    <row r="761" spans="1:39" ht="15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</row>
    <row r="762" spans="1:39" ht="15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</row>
    <row r="763" spans="1:39" ht="15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</row>
    <row r="764" spans="1:39" ht="15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</row>
    <row r="765" spans="1:39" ht="15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</row>
    <row r="766" spans="1:39" ht="15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</row>
    <row r="767" spans="1:39" ht="15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</row>
    <row r="768" spans="1:39" ht="15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</row>
    <row r="769" spans="1:39" ht="15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</row>
    <row r="770" spans="1:39" ht="15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</row>
    <row r="771" spans="1:39" ht="15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</row>
    <row r="772" spans="1:39" ht="15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</row>
    <row r="773" spans="1:39" ht="15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</row>
    <row r="774" spans="1:39" ht="15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</row>
    <row r="775" spans="1:39" ht="15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</row>
    <row r="776" spans="1:39" ht="15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</row>
    <row r="777" spans="1:39" ht="15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</row>
    <row r="778" spans="1:39" ht="15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</row>
    <row r="779" spans="1:39" ht="15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</row>
    <row r="780" spans="1:39" ht="15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</row>
    <row r="781" spans="1:39" ht="15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</row>
    <row r="782" spans="1:39" ht="15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</row>
    <row r="783" spans="1:39" ht="15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</row>
    <row r="784" spans="1:39" ht="15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</row>
    <row r="785" spans="1:39" ht="15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</row>
    <row r="786" spans="1:39" ht="15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</row>
    <row r="787" spans="1:39" ht="15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</row>
    <row r="788" spans="1:39" ht="15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</row>
    <row r="789" spans="1:39" ht="15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</row>
    <row r="790" spans="1:39" ht="15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</row>
    <row r="791" spans="1:39" ht="15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</row>
    <row r="792" spans="1:39" ht="15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</row>
    <row r="793" spans="1:39" ht="15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</row>
    <row r="794" spans="1:39" ht="15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</row>
    <row r="795" spans="1:39" ht="15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</row>
    <row r="796" spans="1:39" ht="15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</row>
    <row r="797" spans="1:39" ht="15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</row>
    <row r="798" spans="1:39" ht="15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</row>
    <row r="799" spans="1:39" ht="15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</row>
    <row r="800" spans="1:39" ht="15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</row>
    <row r="801" spans="1:39" ht="15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</row>
    <row r="802" spans="1:39" ht="15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</row>
    <row r="803" spans="1:39" ht="15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</row>
    <row r="804" spans="1:39" ht="15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</row>
    <row r="805" spans="1:39" ht="15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</row>
    <row r="806" spans="1:39" ht="15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</row>
    <row r="807" spans="1:39" ht="15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</row>
    <row r="808" spans="1:39" ht="15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</row>
    <row r="809" spans="1:39" ht="15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</row>
    <row r="810" spans="1:39" ht="15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</row>
    <row r="811" spans="1:39" ht="15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</row>
    <row r="812" spans="1:39" ht="15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</row>
    <row r="813" spans="1:39" ht="15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</row>
    <row r="814" spans="1:39" ht="15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</row>
    <row r="815" spans="1:39" ht="15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</row>
    <row r="816" spans="1:39" ht="15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</row>
    <row r="817" spans="1:39" ht="15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</row>
    <row r="818" spans="1:39" ht="15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</row>
    <row r="819" spans="1:39" ht="15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</row>
    <row r="820" spans="1:39" ht="15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</row>
    <row r="821" spans="1:39" ht="15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</row>
    <row r="822" spans="1:39" ht="15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</row>
    <row r="823" spans="1:39" ht="15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</row>
    <row r="824" spans="1:39" ht="15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</row>
    <row r="825" spans="1:39" ht="15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</row>
    <row r="826" spans="1:39" ht="15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</row>
    <row r="827" spans="1:39" ht="15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</row>
    <row r="828" spans="1:39" ht="15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</row>
    <row r="829" spans="1:39" ht="15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</row>
    <row r="830" spans="1:39" ht="15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</row>
    <row r="831" spans="1:39" ht="15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</row>
    <row r="832" spans="1:39" ht="15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</row>
    <row r="833" spans="1:39" ht="15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</row>
    <row r="834" spans="1:39" ht="15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</row>
    <row r="835" spans="1:39" ht="15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</row>
    <row r="836" spans="1:39" ht="15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</row>
    <row r="837" spans="1:39" ht="15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</row>
    <row r="838" spans="1:39" ht="15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</row>
    <row r="839" spans="1:39" ht="15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</row>
    <row r="840" spans="1:39" ht="15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</row>
    <row r="841" spans="1:39" ht="15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</row>
    <row r="842" spans="1:39" ht="15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</row>
    <row r="843" spans="1:39" ht="15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</row>
    <row r="844" spans="1:39" ht="15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</row>
    <row r="845" spans="1:39" ht="15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</row>
    <row r="846" spans="1:39" ht="15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</row>
    <row r="847" spans="1:39" ht="15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</row>
    <row r="848" spans="1:39" ht="15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</row>
    <row r="849" spans="1:39" ht="15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</row>
    <row r="850" spans="1:39" ht="15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</row>
    <row r="851" spans="1:39" ht="15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</row>
    <row r="852" spans="1:39" ht="15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</row>
    <row r="853" spans="1:39" ht="15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</row>
    <row r="854" spans="1:39" ht="15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</row>
    <row r="855" spans="1:39" ht="15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</row>
    <row r="856" spans="1:39" ht="15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</row>
    <row r="857" spans="1:39" ht="15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</row>
    <row r="858" spans="1:39" ht="15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</row>
    <row r="859" spans="1:39" ht="15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</row>
    <row r="860" spans="1:39" ht="15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</row>
    <row r="861" spans="1:39" ht="15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</row>
    <row r="862" spans="1:39" ht="15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</row>
    <row r="863" spans="1:39" ht="15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</row>
    <row r="864" spans="1:39" ht="15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</row>
    <row r="865" spans="1:39" ht="15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</row>
    <row r="866" spans="1:39" ht="15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</row>
    <row r="867" spans="1:39" ht="15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</row>
    <row r="868" spans="1:39" ht="15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</row>
    <row r="869" spans="1:39" ht="15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</row>
    <row r="870" spans="1:39" ht="15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</row>
    <row r="871" spans="1:39" ht="15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</row>
    <row r="872" spans="1:39" ht="15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</row>
    <row r="873" spans="1:39" ht="15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</row>
    <row r="874" spans="1:39" ht="15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</row>
    <row r="875" spans="1:39" ht="15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</row>
    <row r="876" spans="1:39" ht="15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</row>
    <row r="877" spans="1:39" ht="15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</row>
    <row r="878" spans="1:39" ht="15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</row>
    <row r="879" spans="1:39" ht="15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</row>
    <row r="880" spans="1:39" ht="15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</row>
    <row r="881" spans="1:39" ht="15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</row>
    <row r="882" spans="1:39" ht="15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</row>
    <row r="883" spans="1:39" ht="15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</row>
    <row r="884" spans="1:39" ht="15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</row>
    <row r="885" spans="1:39" ht="15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</row>
    <row r="886" spans="1:39" ht="15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</row>
    <row r="887" spans="1:39" ht="15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</row>
    <row r="888" spans="1:39" ht="15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</row>
    <row r="889" spans="1:39" ht="15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</row>
    <row r="890" spans="1:39" ht="15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</row>
    <row r="891" spans="1:39" ht="15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</row>
    <row r="892" spans="1:39" ht="15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</row>
    <row r="893" spans="1:39" ht="15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</row>
    <row r="894" spans="1:39" ht="15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</row>
    <row r="895" spans="1:39" ht="15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</row>
    <row r="896" spans="1:39" ht="15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</row>
    <row r="897" spans="1:39" ht="15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</row>
    <row r="898" spans="1:39" ht="15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</row>
    <row r="899" spans="1:39" ht="15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</row>
    <row r="900" spans="1:39" ht="15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</row>
    <row r="901" spans="1:39" ht="15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</row>
    <row r="902" spans="1:39" ht="15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</row>
    <row r="903" spans="1:39" ht="15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</row>
    <row r="904" spans="1:39" ht="15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</row>
    <row r="905" spans="1:39" ht="15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</row>
    <row r="906" spans="1:39" ht="15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</row>
    <row r="907" spans="1:39" ht="15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</row>
    <row r="908" spans="1:39" ht="15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</row>
    <row r="909" spans="1:39" ht="15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</row>
    <row r="910" spans="1:39" ht="15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</row>
    <row r="911" spans="1:39" ht="15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</row>
    <row r="912" spans="1:39" ht="15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</row>
    <row r="913" spans="1:39" ht="15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</row>
    <row r="914" spans="1:39" ht="15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</row>
    <row r="915" spans="1:39" ht="15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</row>
    <row r="916" spans="1:39" ht="15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</row>
    <row r="917" spans="1:39" ht="15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</row>
    <row r="918" spans="1:39" ht="15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</row>
    <row r="919" spans="1:39" ht="15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</row>
    <row r="920" spans="1:39" ht="15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</row>
    <row r="921" spans="1:39" ht="15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</row>
    <row r="922" spans="1:39" ht="15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</row>
    <row r="923" spans="1:39" ht="15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</row>
    <row r="924" spans="1:39" ht="15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</row>
    <row r="925" spans="1:39" ht="15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</row>
    <row r="926" spans="1:39" ht="15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</row>
    <row r="927" spans="1:39" ht="15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</row>
    <row r="928" spans="1:39" ht="15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</row>
    <row r="929" spans="1:39" ht="15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</row>
    <row r="930" spans="1:39" ht="15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</row>
    <row r="931" spans="1:39" ht="15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</row>
    <row r="932" spans="1:39" ht="15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</row>
    <row r="933" spans="1:39" ht="15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</row>
    <row r="934" spans="1:39" ht="15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</row>
    <row r="935" spans="1:39" ht="15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</row>
    <row r="936" spans="1:39" ht="15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</row>
    <row r="937" spans="1:39" ht="15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</row>
    <row r="938" spans="1:39" ht="15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</row>
    <row r="939" spans="1:39" ht="15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</row>
    <row r="940" spans="1:39" ht="15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</row>
    <row r="941" spans="1:39" ht="15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</row>
    <row r="942" spans="1:39" ht="15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</row>
    <row r="943" spans="1:39" ht="15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</row>
    <row r="944" spans="1:39" ht="15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</row>
    <row r="945" spans="1:39" ht="15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</row>
    <row r="946" spans="1:39" ht="15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</row>
    <row r="947" spans="1:39" ht="15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</row>
    <row r="948" spans="1:39" ht="15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</row>
    <row r="949" spans="1:39" ht="15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</row>
    <row r="950" spans="1:39" ht="15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</row>
    <row r="951" spans="1:39" ht="15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</row>
    <row r="952" spans="1:39" ht="15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</row>
    <row r="953" spans="1:39" ht="15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</row>
    <row r="954" spans="1:39" ht="15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</row>
    <row r="955" spans="1:39" ht="15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</row>
    <row r="956" spans="1:39" ht="15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</row>
    <row r="957" spans="1:39" ht="15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</row>
    <row r="958" spans="1:39" ht="15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</row>
    <row r="959" spans="1:39" ht="15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</row>
    <row r="960" spans="1:39" ht="15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</row>
    <row r="961" spans="1:39" ht="15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</row>
    <row r="962" spans="1:39" ht="15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</row>
    <row r="963" spans="1:39" ht="15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</row>
    <row r="964" spans="1:39" ht="15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</row>
    <row r="965" spans="1:39" ht="15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</row>
    <row r="966" spans="1:39" ht="15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</row>
    <row r="967" spans="1:39" ht="15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</row>
    <row r="968" spans="1:39" ht="15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</row>
    <row r="969" spans="1:39" ht="15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</row>
    <row r="970" spans="1:39" ht="15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</row>
    <row r="971" spans="1:39" ht="15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</row>
    <row r="972" spans="1:39" ht="15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</row>
    <row r="973" spans="1:39" ht="15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</row>
    <row r="974" spans="1:39" ht="15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</row>
    <row r="975" spans="1:39" ht="15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</row>
    <row r="976" spans="1:39" ht="15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</row>
    <row r="977" spans="1:39" ht="15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</row>
    <row r="978" spans="1:39" ht="15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</row>
    <row r="979" spans="1:39" ht="15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</row>
    <row r="980" spans="1:39" ht="15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</row>
    <row r="981" spans="1:39" ht="15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</row>
    <row r="982" spans="1:39" ht="15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</row>
    <row r="983" spans="1:39" ht="15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</row>
    <row r="984" spans="1:39" ht="15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</row>
    <row r="985" spans="1:39" ht="15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</row>
    <row r="986" spans="1:39" ht="15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</row>
    <row r="987" spans="1:39" ht="15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</row>
    <row r="988" spans="1:39" ht="15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</row>
    <row r="989" spans="1:39" ht="15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</row>
    <row r="990" spans="1:39" ht="15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</row>
    <row r="991" spans="1:39" ht="15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</row>
    <row r="992" spans="1:39" ht="15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</row>
    <row r="993" spans="1:39" ht="15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</row>
    <row r="994" spans="1:39" ht="15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</row>
    <row r="995" spans="1:39" ht="15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</row>
    <row r="996" spans="1:39" ht="15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</row>
  </sheetData>
  <mergeCells count="145">
    <mergeCell ref="B7:B8"/>
    <mergeCell ref="A9:A10"/>
    <mergeCell ref="B9:B10"/>
    <mergeCell ref="W6:W8"/>
    <mergeCell ref="V13:V14"/>
    <mergeCell ref="W13:W14"/>
    <mergeCell ref="C7:C8"/>
    <mergeCell ref="D7:D8"/>
    <mergeCell ref="C9:C10"/>
    <mergeCell ref="D9:D10"/>
    <mergeCell ref="E9:E10"/>
    <mergeCell ref="G9:G10"/>
    <mergeCell ref="T5:T8"/>
    <mergeCell ref="U5:U8"/>
    <mergeCell ref="I6:I8"/>
    <mergeCell ref="J6:J8"/>
    <mergeCell ref="K6:L6"/>
    <mergeCell ref="M6:P6"/>
    <mergeCell ref="Q6:Q8"/>
    <mergeCell ref="R6:R8"/>
    <mergeCell ref="H9:H22"/>
    <mergeCell ref="J9:J10"/>
    <mergeCell ref="K9:K10"/>
    <mergeCell ref="L9:L10"/>
    <mergeCell ref="A4:G4"/>
    <mergeCell ref="I4:P4"/>
    <mergeCell ref="Q4:S4"/>
    <mergeCell ref="V4:AA4"/>
    <mergeCell ref="A5:G6"/>
    <mergeCell ref="M7:P7"/>
    <mergeCell ref="AA7:AA8"/>
    <mergeCell ref="M9:M10"/>
    <mergeCell ref="N9:N10"/>
    <mergeCell ref="O9:O10"/>
    <mergeCell ref="P9:P10"/>
    <mergeCell ref="Q9:Q10"/>
    <mergeCell ref="R9:R10"/>
    <mergeCell ref="S9:S10"/>
    <mergeCell ref="T9:T10"/>
    <mergeCell ref="A7:A8"/>
    <mergeCell ref="I9:I10"/>
    <mergeCell ref="V6:V8"/>
    <mergeCell ref="V5:AA5"/>
    <mergeCell ref="X6:AA6"/>
    <mergeCell ref="F9:F10"/>
    <mergeCell ref="X7:X8"/>
    <mergeCell ref="I5:P5"/>
    <mergeCell ref="Q5:S5"/>
    <mergeCell ref="I13:I14"/>
    <mergeCell ref="I15:I16"/>
    <mergeCell ref="J15:J16"/>
    <mergeCell ref="I17:I19"/>
    <mergeCell ref="O21:O22"/>
    <mergeCell ref="P21:P22"/>
    <mergeCell ref="A18:A19"/>
    <mergeCell ref="B18:B19"/>
    <mergeCell ref="C18:C19"/>
    <mergeCell ref="D18:D19"/>
    <mergeCell ref="E18:E19"/>
    <mergeCell ref="G18:G19"/>
    <mergeCell ref="A21:A22"/>
    <mergeCell ref="B21:B22"/>
    <mergeCell ref="C21:C22"/>
    <mergeCell ref="D21:D22"/>
    <mergeCell ref="E21:E22"/>
    <mergeCell ref="G21:G22"/>
    <mergeCell ref="F18:F19"/>
    <mergeCell ref="F21:F22"/>
    <mergeCell ref="Q21:Q22"/>
    <mergeCell ref="U9:U10"/>
    <mergeCell ref="M21:M22"/>
    <mergeCell ref="I21:I22"/>
    <mergeCell ref="J21:J22"/>
    <mergeCell ref="K21:K22"/>
    <mergeCell ref="M17:M18"/>
    <mergeCell ref="S21:S22"/>
    <mergeCell ref="N17:N18"/>
    <mergeCell ref="O17:O18"/>
    <mergeCell ref="P17:P18"/>
    <mergeCell ref="T21:T22"/>
    <mergeCell ref="J17:J18"/>
    <mergeCell ref="K17:K18"/>
    <mergeCell ref="T15:T16"/>
    <mergeCell ref="S15:S16"/>
    <mergeCell ref="R15:R16"/>
    <mergeCell ref="Q15:Q16"/>
    <mergeCell ref="N15:N16"/>
    <mergeCell ref="M15:M16"/>
    <mergeCell ref="U15:U16"/>
    <mergeCell ref="L21:L22"/>
    <mergeCell ref="L17:L18"/>
    <mergeCell ref="I11:I12"/>
    <mergeCell ref="AJ21:AJ22"/>
    <mergeCell ref="AM21:AM22"/>
    <mergeCell ref="AG13:AG14"/>
    <mergeCell ref="AH13:AH14"/>
    <mergeCell ref="AI13:AI14"/>
    <mergeCell ref="AM13:AM14"/>
    <mergeCell ref="AJ15:AJ16"/>
    <mergeCell ref="AM15:AM16"/>
    <mergeCell ref="AM18:AM19"/>
    <mergeCell ref="AK13:AK14"/>
    <mergeCell ref="AL13:AL14"/>
    <mergeCell ref="AD13:AD14"/>
    <mergeCell ref="AE13:AE14"/>
    <mergeCell ref="AF13:AF14"/>
    <mergeCell ref="Y13:Y14"/>
    <mergeCell ref="Z13:Z14"/>
    <mergeCell ref="AA13:AA14"/>
    <mergeCell ref="AB13:AB14"/>
    <mergeCell ref="X13:X14"/>
    <mergeCell ref="AJ18:AJ19"/>
    <mergeCell ref="AB4:AI4"/>
    <mergeCell ref="AB5:AI5"/>
    <mergeCell ref="AJ5:AJ8"/>
    <mergeCell ref="AK5:AK8"/>
    <mergeCell ref="AL5:AL8"/>
    <mergeCell ref="AM5:AM8"/>
    <mergeCell ref="AB7:AC8"/>
    <mergeCell ref="AH7:AI8"/>
    <mergeCell ref="K25:K26"/>
    <mergeCell ref="L25:L26"/>
    <mergeCell ref="M25:M26"/>
    <mergeCell ref="N25:N26"/>
    <mergeCell ref="N21:N22"/>
    <mergeCell ref="O15:O16"/>
    <mergeCell ref="P15:P16"/>
    <mergeCell ref="AC13:AC14"/>
    <mergeCell ref="Q17:Q18"/>
    <mergeCell ref="R17:R18"/>
    <mergeCell ref="S17:S18"/>
    <mergeCell ref="T17:T18"/>
    <mergeCell ref="U17:U18"/>
    <mergeCell ref="K15:K16"/>
    <mergeCell ref="L15:L16"/>
    <mergeCell ref="R21:R22"/>
    <mergeCell ref="S6:S8"/>
    <mergeCell ref="K7:K8"/>
    <mergeCell ref="L7:L8"/>
    <mergeCell ref="AD7:AE8"/>
    <mergeCell ref="AF7:AG8"/>
    <mergeCell ref="AJ9:AJ10"/>
    <mergeCell ref="AM9:AM10"/>
    <mergeCell ref="Y7:Y8"/>
    <mergeCell ref="Z7:Z8"/>
  </mergeCells>
  <pageMargins left="0.7" right="0.7" top="0.75" bottom="0.75" header="0" footer="0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003"/>
  <sheetViews>
    <sheetView showGridLines="0" topLeftCell="A4" zoomScale="80" zoomScaleNormal="80" workbookViewId="0">
      <selection activeCell="A7" sqref="A7"/>
    </sheetView>
  </sheetViews>
  <sheetFormatPr baseColWidth="10" defaultColWidth="12.625" defaultRowHeight="15" customHeight="1" x14ac:dyDescent="0.25"/>
  <cols>
    <col min="1" max="1" width="223.75" style="2" customWidth="1"/>
    <col min="2" max="26" width="8" style="2" customWidth="1"/>
    <col min="27" max="16384" width="12.625" style="2"/>
  </cols>
  <sheetData>
    <row r="2" spans="1:1" x14ac:dyDescent="0.25">
      <c r="A2" s="26" t="s">
        <v>0</v>
      </c>
    </row>
    <row r="3" spans="1:1" x14ac:dyDescent="0.25">
      <c r="A3" s="27" t="s">
        <v>1</v>
      </c>
    </row>
    <row r="4" spans="1:1" x14ac:dyDescent="0.25">
      <c r="A4" s="27" t="s">
        <v>2</v>
      </c>
    </row>
    <row r="5" spans="1:1" x14ac:dyDescent="0.25">
      <c r="A5" s="27" t="s">
        <v>3</v>
      </c>
    </row>
    <row r="7" spans="1:1" x14ac:dyDescent="0.25">
      <c r="A7" s="28" t="s">
        <v>4</v>
      </c>
    </row>
    <row r="8" spans="1:1" x14ac:dyDescent="0.25">
      <c r="A8" s="27" t="s">
        <v>5</v>
      </c>
    </row>
    <row r="9" spans="1:1" x14ac:dyDescent="0.25">
      <c r="A9" s="27" t="s">
        <v>6</v>
      </c>
    </row>
    <row r="10" spans="1:1" x14ac:dyDescent="0.25">
      <c r="A10" s="27"/>
    </row>
    <row r="11" spans="1:1" x14ac:dyDescent="0.25">
      <c r="A11" s="28" t="s">
        <v>391</v>
      </c>
    </row>
    <row r="12" spans="1:1" x14ac:dyDescent="0.25">
      <c r="A12" s="29" t="s">
        <v>7</v>
      </c>
    </row>
    <row r="14" spans="1:1" x14ac:dyDescent="0.25">
      <c r="A14" s="28" t="s">
        <v>390</v>
      </c>
    </row>
    <row r="15" spans="1:1" x14ac:dyDescent="0.25">
      <c r="A15" s="27" t="s">
        <v>388</v>
      </c>
    </row>
    <row r="16" spans="1:1" x14ac:dyDescent="0.25">
      <c r="A16" s="27" t="s">
        <v>389</v>
      </c>
    </row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</sheetData>
  <hyperlinks>
    <hyperlink ref="A3" location="1.1!A1" display="Objetivo estratégico 1.1"/>
    <hyperlink ref="A4" location="1.2!A1" display="Objetivo estratégico 1.2"/>
    <hyperlink ref="A5" location="1.3!A1" display="Objetivo estratégico 1.3"/>
    <hyperlink ref="A8" location="2.1!A1" display="Objetivo estratégico 2.1"/>
    <hyperlink ref="A9" location="2.2!A1" display="Objetivo estratégico 2.2"/>
    <hyperlink ref="A15" location="4.1!A1" display="Objetivo estratégico 3.1"/>
    <hyperlink ref="A16" location="4.2 !A1" display="Objetivo estratégico 3.2"/>
    <hyperlink ref="A12" location="'3.1'!A1" display="Objetivo estratégico 3.1"/>
  </hyperlink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00"/>
  <sheetViews>
    <sheetView topLeftCell="AD5" zoomScale="60" zoomScaleNormal="60" workbookViewId="0">
      <selection activeCell="AJ14" sqref="AJ14"/>
    </sheetView>
  </sheetViews>
  <sheetFormatPr baseColWidth="10" defaultColWidth="12.625" defaultRowHeight="15" customHeight="1" x14ac:dyDescent="0.25"/>
  <cols>
    <col min="1" max="1" width="16.125" style="2" customWidth="1"/>
    <col min="2" max="2" width="16.375" style="2" customWidth="1"/>
    <col min="3" max="3" width="21.125" style="2" customWidth="1"/>
    <col min="4" max="4" width="21.625" style="2" customWidth="1"/>
    <col min="5" max="5" width="13" style="2" customWidth="1"/>
    <col min="6" max="6" width="40.75" style="2" customWidth="1"/>
    <col min="7" max="8" width="32.875" style="2" customWidth="1"/>
    <col min="9" max="9" width="33.75" style="2" customWidth="1"/>
    <col min="10" max="10" width="6.75" style="2" customWidth="1"/>
    <col min="11" max="11" width="8.75" style="2" customWidth="1"/>
    <col min="12" max="12" width="6.5" style="2" customWidth="1"/>
    <col min="13" max="13" width="6.125" style="2" customWidth="1"/>
    <col min="14" max="14" width="7" style="2" customWidth="1"/>
    <col min="15" max="15" width="6.125" style="2" customWidth="1"/>
    <col min="16" max="16" width="8.625" style="2" customWidth="1"/>
    <col min="17" max="17" width="10.25" style="2" customWidth="1"/>
    <col min="18" max="18" width="8.375" style="2" customWidth="1"/>
    <col min="19" max="19" width="10.75" style="2" customWidth="1"/>
    <col min="20" max="20" width="14.875" style="2" customWidth="1"/>
    <col min="21" max="21" width="33.25" style="2" customWidth="1"/>
    <col min="22" max="22" width="21.625" style="2" customWidth="1"/>
    <col min="23" max="24" width="11.375" style="2" customWidth="1"/>
    <col min="25" max="26" width="11.75" style="2" customWidth="1"/>
    <col min="27" max="27" width="18.5" style="2" customWidth="1"/>
    <col min="28" max="28" width="12.875" style="2" customWidth="1"/>
    <col min="29" max="29" width="15" style="2" customWidth="1"/>
    <col min="30" max="31" width="17.875" style="2" customWidth="1"/>
    <col min="32" max="32" width="13.75" style="2" customWidth="1"/>
    <col min="33" max="34" width="17.625" style="2" customWidth="1"/>
    <col min="35" max="35" width="20.5" style="2" customWidth="1"/>
    <col min="36" max="36" width="21.625" style="2" customWidth="1"/>
    <col min="37" max="37" width="30.875" style="2" customWidth="1"/>
    <col min="38" max="38" width="26.625" style="2" customWidth="1"/>
    <col min="39" max="16384" width="12.625" style="2"/>
  </cols>
  <sheetData>
    <row r="1" spans="1:38" s="114" customFormat="1" ht="15" customHeight="1" x14ac:dyDescent="0.25"/>
    <row r="2" spans="1:38" s="123" customFormat="1" x14ac:dyDescent="0.2">
      <c r="A2" s="122" t="s">
        <v>524</v>
      </c>
    </row>
    <row r="3" spans="1:38" s="114" customFormat="1" ht="26.25" customHeight="1" x14ac:dyDescent="0.25">
      <c r="A3" s="122" t="s">
        <v>525</v>
      </c>
    </row>
    <row r="4" spans="1:38" ht="14.25" customHeight="1" x14ac:dyDescent="0.25">
      <c r="A4" s="228">
        <v>1</v>
      </c>
      <c r="B4" s="226"/>
      <c r="C4" s="226"/>
      <c r="D4" s="226"/>
      <c r="E4" s="226"/>
      <c r="F4" s="226"/>
      <c r="G4" s="129"/>
      <c r="H4" s="228" t="s">
        <v>8</v>
      </c>
      <c r="I4" s="226"/>
      <c r="J4" s="226"/>
      <c r="K4" s="226"/>
      <c r="L4" s="226"/>
      <c r="M4" s="226"/>
      <c r="N4" s="226"/>
      <c r="O4" s="226"/>
      <c r="P4" s="228">
        <v>3</v>
      </c>
      <c r="Q4" s="226"/>
      <c r="R4" s="226"/>
      <c r="S4" s="129">
        <v>4</v>
      </c>
      <c r="T4" s="129">
        <v>5</v>
      </c>
      <c r="U4" s="228">
        <v>6</v>
      </c>
      <c r="V4" s="226"/>
      <c r="W4" s="226"/>
      <c r="X4" s="226"/>
      <c r="Y4" s="226"/>
      <c r="Z4" s="226"/>
      <c r="AA4" s="228">
        <v>7</v>
      </c>
      <c r="AB4" s="226"/>
      <c r="AC4" s="226"/>
      <c r="AD4" s="226"/>
      <c r="AE4" s="226"/>
      <c r="AF4" s="226"/>
      <c r="AG4" s="226"/>
      <c r="AH4" s="226"/>
      <c r="AI4" s="129">
        <v>8</v>
      </c>
      <c r="AJ4" s="129">
        <v>9</v>
      </c>
      <c r="AK4" s="129">
        <v>10</v>
      </c>
      <c r="AL4" s="129">
        <v>11</v>
      </c>
    </row>
    <row r="5" spans="1:38" ht="36.75" customHeight="1" x14ac:dyDescent="0.25">
      <c r="A5" s="225" t="s">
        <v>9</v>
      </c>
      <c r="B5" s="226"/>
      <c r="C5" s="226"/>
      <c r="D5" s="226"/>
      <c r="E5" s="226"/>
      <c r="F5" s="226"/>
      <c r="G5" s="227" t="s">
        <v>402</v>
      </c>
      <c r="H5" s="225" t="s">
        <v>10</v>
      </c>
      <c r="I5" s="226"/>
      <c r="J5" s="226"/>
      <c r="K5" s="226"/>
      <c r="L5" s="226"/>
      <c r="M5" s="226"/>
      <c r="N5" s="226"/>
      <c r="O5" s="226"/>
      <c r="P5" s="225" t="s">
        <v>11</v>
      </c>
      <c r="Q5" s="226"/>
      <c r="R5" s="226"/>
      <c r="S5" s="227" t="s">
        <v>12</v>
      </c>
      <c r="T5" s="225" t="s">
        <v>13</v>
      </c>
      <c r="U5" s="225" t="s">
        <v>14</v>
      </c>
      <c r="V5" s="226"/>
      <c r="W5" s="226"/>
      <c r="X5" s="226"/>
      <c r="Y5" s="226"/>
      <c r="Z5" s="226"/>
      <c r="AA5" s="225" t="s">
        <v>15</v>
      </c>
      <c r="AB5" s="226"/>
      <c r="AC5" s="226"/>
      <c r="AD5" s="226"/>
      <c r="AE5" s="226"/>
      <c r="AF5" s="226"/>
      <c r="AG5" s="226"/>
      <c r="AH5" s="226"/>
      <c r="AI5" s="225" t="s">
        <v>16</v>
      </c>
      <c r="AJ5" s="225" t="s">
        <v>17</v>
      </c>
      <c r="AK5" s="225" t="s">
        <v>18</v>
      </c>
      <c r="AL5" s="225" t="s">
        <v>19</v>
      </c>
    </row>
    <row r="6" spans="1:38" ht="30" x14ac:dyDescent="0.25">
      <c r="A6" s="226"/>
      <c r="B6" s="226"/>
      <c r="C6" s="226"/>
      <c r="D6" s="226"/>
      <c r="E6" s="226"/>
      <c r="F6" s="226"/>
      <c r="G6" s="227"/>
      <c r="H6" s="225" t="s">
        <v>20</v>
      </c>
      <c r="I6" s="225" t="s">
        <v>21</v>
      </c>
      <c r="J6" s="225" t="s">
        <v>22</v>
      </c>
      <c r="K6" s="226"/>
      <c r="L6" s="225" t="s">
        <v>23</v>
      </c>
      <c r="M6" s="226"/>
      <c r="N6" s="226"/>
      <c r="O6" s="226"/>
      <c r="P6" s="225" t="s">
        <v>24</v>
      </c>
      <c r="Q6" s="225" t="s">
        <v>25</v>
      </c>
      <c r="R6" s="225" t="s">
        <v>26</v>
      </c>
      <c r="S6" s="226"/>
      <c r="T6" s="226"/>
      <c r="U6" s="225" t="s">
        <v>20</v>
      </c>
      <c r="V6" s="225" t="s">
        <v>27</v>
      </c>
      <c r="W6" s="225" t="s">
        <v>28</v>
      </c>
      <c r="X6" s="226"/>
      <c r="Y6" s="226"/>
      <c r="Z6" s="226"/>
      <c r="AA6" s="116" t="s">
        <v>29</v>
      </c>
      <c r="AB6" s="116" t="s">
        <v>30</v>
      </c>
      <c r="AC6" s="116" t="s">
        <v>29</v>
      </c>
      <c r="AD6" s="116" t="s">
        <v>30</v>
      </c>
      <c r="AE6" s="116" t="s">
        <v>29</v>
      </c>
      <c r="AF6" s="116" t="s">
        <v>30</v>
      </c>
      <c r="AG6" s="116" t="s">
        <v>29</v>
      </c>
      <c r="AH6" s="116" t="s">
        <v>30</v>
      </c>
      <c r="AI6" s="226"/>
      <c r="AJ6" s="226"/>
      <c r="AK6" s="226"/>
      <c r="AL6" s="226"/>
    </row>
    <row r="7" spans="1:38" ht="22.5" customHeight="1" x14ac:dyDescent="0.25">
      <c r="A7" s="225" t="s">
        <v>31</v>
      </c>
      <c r="B7" s="225" t="s">
        <v>32</v>
      </c>
      <c r="C7" s="225" t="s">
        <v>33</v>
      </c>
      <c r="D7" s="225" t="s">
        <v>21</v>
      </c>
      <c r="E7" s="118" t="s">
        <v>34</v>
      </c>
      <c r="F7" s="116" t="s">
        <v>35</v>
      </c>
      <c r="G7" s="227"/>
      <c r="H7" s="226"/>
      <c r="I7" s="226"/>
      <c r="J7" s="225" t="s">
        <v>37</v>
      </c>
      <c r="K7" s="225" t="s">
        <v>38</v>
      </c>
      <c r="L7" s="225" t="s">
        <v>39</v>
      </c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5" t="s">
        <v>40</v>
      </c>
      <c r="X7" s="225" t="s">
        <v>41</v>
      </c>
      <c r="Y7" s="225" t="s">
        <v>42</v>
      </c>
      <c r="Z7" s="225" t="s">
        <v>43</v>
      </c>
      <c r="AA7" s="225">
        <v>2021</v>
      </c>
      <c r="AB7" s="226"/>
      <c r="AC7" s="225">
        <v>2022</v>
      </c>
      <c r="AD7" s="226"/>
      <c r="AE7" s="225">
        <v>2023</v>
      </c>
      <c r="AF7" s="226"/>
      <c r="AG7" s="225">
        <v>2024</v>
      </c>
      <c r="AH7" s="226"/>
      <c r="AI7" s="226"/>
      <c r="AJ7" s="226"/>
      <c r="AK7" s="226"/>
      <c r="AL7" s="226"/>
    </row>
    <row r="8" spans="1:38" ht="31.5" customHeight="1" x14ac:dyDescent="0.25">
      <c r="A8" s="226"/>
      <c r="B8" s="226"/>
      <c r="C8" s="226"/>
      <c r="D8" s="226"/>
      <c r="E8" s="116">
        <v>2019</v>
      </c>
      <c r="F8" s="116">
        <v>2024</v>
      </c>
      <c r="G8" s="227"/>
      <c r="H8" s="226"/>
      <c r="I8" s="226"/>
      <c r="J8" s="226"/>
      <c r="K8" s="226"/>
      <c r="L8" s="116">
        <v>2021</v>
      </c>
      <c r="M8" s="116">
        <v>2022</v>
      </c>
      <c r="N8" s="116">
        <v>2023</v>
      </c>
      <c r="O8" s="116">
        <v>2024</v>
      </c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</row>
    <row r="9" spans="1:38" s="79" customFormat="1" ht="126.75" hidden="1" customHeight="1" x14ac:dyDescent="0.25">
      <c r="A9" s="191" t="s">
        <v>44</v>
      </c>
      <c r="B9" s="191" t="s">
        <v>45</v>
      </c>
      <c r="C9" s="161" t="s">
        <v>564</v>
      </c>
      <c r="D9" s="191" t="s">
        <v>47</v>
      </c>
      <c r="E9" s="192">
        <v>16.4192286506267</v>
      </c>
      <c r="F9" s="191">
        <v>9.14</v>
      </c>
      <c r="G9" s="229" t="s">
        <v>48</v>
      </c>
      <c r="H9" s="230" t="s">
        <v>434</v>
      </c>
      <c r="I9" s="120" t="s">
        <v>537</v>
      </c>
      <c r="J9" s="120">
        <v>2019</v>
      </c>
      <c r="K9" s="120">
        <v>18.2</v>
      </c>
      <c r="L9" s="130">
        <f>K9-(0.3526*K9)</f>
        <v>11.782679999999999</v>
      </c>
      <c r="M9" s="130">
        <v>0</v>
      </c>
      <c r="N9" s="130">
        <v>0</v>
      </c>
      <c r="O9" s="130">
        <v>0</v>
      </c>
      <c r="P9" s="120">
        <v>2.2999999999999998</v>
      </c>
      <c r="Q9" s="120" t="s">
        <v>49</v>
      </c>
      <c r="R9" s="120" t="s">
        <v>50</v>
      </c>
      <c r="S9" s="120">
        <v>8.5</v>
      </c>
      <c r="T9" s="120"/>
      <c r="U9" s="131" t="s">
        <v>567</v>
      </c>
      <c r="V9" s="131" t="s">
        <v>189</v>
      </c>
      <c r="W9" s="132">
        <v>5000</v>
      </c>
      <c r="X9" s="133">
        <v>30000</v>
      </c>
      <c r="Y9" s="132">
        <v>35000</v>
      </c>
      <c r="Z9" s="132">
        <v>40000</v>
      </c>
      <c r="AA9" s="132">
        <v>727000</v>
      </c>
      <c r="AB9" s="120"/>
      <c r="AC9" s="132">
        <v>4362000</v>
      </c>
      <c r="AD9" s="120"/>
      <c r="AE9" s="132">
        <v>5089000</v>
      </c>
      <c r="AF9" s="120"/>
      <c r="AG9" s="132">
        <v>5816000</v>
      </c>
      <c r="AH9" s="120"/>
      <c r="AI9" s="120" t="s">
        <v>51</v>
      </c>
      <c r="AJ9" s="120" t="s">
        <v>52</v>
      </c>
      <c r="AK9" s="120" t="s">
        <v>53</v>
      </c>
      <c r="AL9" s="120" t="s">
        <v>571</v>
      </c>
    </row>
    <row r="10" spans="1:38" s="79" customFormat="1" ht="43.5" hidden="1" customHeight="1" x14ac:dyDescent="0.25">
      <c r="A10" s="229" t="s">
        <v>44</v>
      </c>
      <c r="B10" s="229" t="s">
        <v>45</v>
      </c>
      <c r="C10" s="237" t="s">
        <v>564</v>
      </c>
      <c r="D10" s="229" t="s">
        <v>47</v>
      </c>
      <c r="E10" s="240">
        <v>16.4192286506267</v>
      </c>
      <c r="F10" s="229">
        <v>9.14</v>
      </c>
      <c r="G10" s="229"/>
      <c r="H10" s="230"/>
      <c r="I10" s="229" t="s">
        <v>54</v>
      </c>
      <c r="J10" s="229">
        <v>2019</v>
      </c>
      <c r="K10" s="229">
        <v>26.55</v>
      </c>
      <c r="L10" s="240">
        <f>K10-(K10*0.3526)</f>
        <v>17.188470000000002</v>
      </c>
      <c r="M10" s="229">
        <v>26.55</v>
      </c>
      <c r="N10" s="229">
        <v>26.97</v>
      </c>
      <c r="O10" s="229">
        <v>27.51</v>
      </c>
      <c r="P10" s="229">
        <v>2.2999999999999998</v>
      </c>
      <c r="Q10" s="229" t="s">
        <v>55</v>
      </c>
      <c r="R10" s="229" t="s">
        <v>56</v>
      </c>
      <c r="S10" s="229">
        <v>8.3000000000000007</v>
      </c>
      <c r="T10" s="229"/>
      <c r="U10" s="230" t="s">
        <v>447</v>
      </c>
      <c r="V10" s="230" t="s">
        <v>57</v>
      </c>
      <c r="W10" s="229">
        <v>10</v>
      </c>
      <c r="X10" s="233"/>
      <c r="Y10" s="229"/>
      <c r="Z10" s="229"/>
      <c r="AA10" s="234"/>
      <c r="AB10" s="229"/>
      <c r="AC10" s="229"/>
      <c r="AD10" s="229"/>
      <c r="AE10" s="229"/>
      <c r="AF10" s="229"/>
      <c r="AG10" s="229"/>
      <c r="AH10" s="229"/>
      <c r="AI10" s="229" t="s">
        <v>51</v>
      </c>
      <c r="AJ10" s="229" t="s">
        <v>58</v>
      </c>
      <c r="AK10" s="229" t="s">
        <v>59</v>
      </c>
      <c r="AL10" s="229" t="s">
        <v>60</v>
      </c>
    </row>
    <row r="11" spans="1:38" s="79" customFormat="1" ht="31.5" hidden="1" customHeight="1" x14ac:dyDescent="0.25">
      <c r="A11" s="229"/>
      <c r="B11" s="229"/>
      <c r="C11" s="239"/>
      <c r="D11" s="229"/>
      <c r="E11" s="240"/>
      <c r="F11" s="229"/>
      <c r="G11" s="229"/>
      <c r="H11" s="230"/>
      <c r="I11" s="229"/>
      <c r="J11" s="229"/>
      <c r="K11" s="229"/>
      <c r="L11" s="240"/>
      <c r="M11" s="229"/>
      <c r="N11" s="229"/>
      <c r="O11" s="229"/>
      <c r="P11" s="229"/>
      <c r="Q11" s="229"/>
      <c r="R11" s="229"/>
      <c r="S11" s="229"/>
      <c r="T11" s="229"/>
      <c r="U11" s="230"/>
      <c r="V11" s="230"/>
      <c r="W11" s="229"/>
      <c r="X11" s="233"/>
      <c r="Y11" s="229"/>
      <c r="Z11" s="229"/>
      <c r="AA11" s="234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</row>
    <row r="12" spans="1:38" s="79" customFormat="1" ht="75" hidden="1" x14ac:dyDescent="0.25">
      <c r="A12" s="191" t="s">
        <v>44</v>
      </c>
      <c r="B12" s="191" t="s">
        <v>45</v>
      </c>
      <c r="C12" s="161" t="s">
        <v>564</v>
      </c>
      <c r="D12" s="191" t="s">
        <v>61</v>
      </c>
      <c r="E12" s="192">
        <v>0.751</v>
      </c>
      <c r="F12" s="204">
        <v>0.76931707317073195</v>
      </c>
      <c r="G12" s="229"/>
      <c r="H12" s="230"/>
      <c r="I12" s="120" t="s">
        <v>62</v>
      </c>
      <c r="J12" s="120">
        <v>2019</v>
      </c>
      <c r="K12" s="120">
        <v>24.9</v>
      </c>
      <c r="L12" s="120">
        <v>24.9</v>
      </c>
      <c r="M12" s="134">
        <f>L12*1.1</f>
        <v>27.39</v>
      </c>
      <c r="N12" s="134">
        <f>M12*1.07</f>
        <v>29.307300000000001</v>
      </c>
      <c r="O12" s="134">
        <f>N12*1.07</f>
        <v>31.358811000000003</v>
      </c>
      <c r="P12" s="120">
        <v>3.3</v>
      </c>
      <c r="Q12" s="120" t="s">
        <v>63</v>
      </c>
      <c r="R12" s="120" t="s">
        <v>64</v>
      </c>
      <c r="S12" s="120">
        <v>8.3000000000000007</v>
      </c>
      <c r="T12" s="120"/>
      <c r="U12" s="131" t="s">
        <v>65</v>
      </c>
      <c r="V12" s="131" t="s">
        <v>448</v>
      </c>
      <c r="W12" s="132">
        <v>2250</v>
      </c>
      <c r="X12" s="132">
        <v>5500</v>
      </c>
      <c r="Y12" s="132">
        <v>7300</v>
      </c>
      <c r="Z12" s="132">
        <v>9200</v>
      </c>
      <c r="AA12" s="132">
        <v>327150</v>
      </c>
      <c r="AB12" s="120"/>
      <c r="AC12" s="132">
        <v>799700</v>
      </c>
      <c r="AD12" s="120"/>
      <c r="AE12" s="132">
        <v>1061420</v>
      </c>
      <c r="AF12" s="120"/>
      <c r="AG12" s="132">
        <v>1337680</v>
      </c>
      <c r="AH12" s="120"/>
      <c r="AI12" s="120" t="s">
        <v>51</v>
      </c>
      <c r="AJ12" s="120" t="s">
        <v>572</v>
      </c>
      <c r="AK12" s="120" t="s">
        <v>573</v>
      </c>
      <c r="AL12" s="229" t="s">
        <v>66</v>
      </c>
    </row>
    <row r="13" spans="1:38" s="79" customFormat="1" ht="129" hidden="1" customHeight="1" x14ac:dyDescent="0.25">
      <c r="A13" s="191" t="s">
        <v>44</v>
      </c>
      <c r="B13" s="191" t="s">
        <v>45</v>
      </c>
      <c r="C13" s="161" t="s">
        <v>564</v>
      </c>
      <c r="D13" s="191" t="s">
        <v>61</v>
      </c>
      <c r="E13" s="192">
        <v>0.751</v>
      </c>
      <c r="F13" s="204">
        <v>0.76931707317073195</v>
      </c>
      <c r="G13" s="229"/>
      <c r="H13" s="230"/>
      <c r="I13" s="120" t="s">
        <v>536</v>
      </c>
      <c r="J13" s="120" t="s">
        <v>67</v>
      </c>
      <c r="K13" s="120" t="s">
        <v>67</v>
      </c>
      <c r="L13" s="120">
        <v>90</v>
      </c>
      <c r="M13" s="120">
        <v>87.5</v>
      </c>
      <c r="N13" s="120">
        <v>85</v>
      </c>
      <c r="O13" s="120">
        <v>81.25</v>
      </c>
      <c r="P13" s="120">
        <v>3.3</v>
      </c>
      <c r="Q13" s="120" t="s">
        <v>63</v>
      </c>
      <c r="R13" s="120" t="s">
        <v>64</v>
      </c>
      <c r="S13" s="120">
        <v>8.3000000000000007</v>
      </c>
      <c r="T13" s="120"/>
      <c r="U13" s="131" t="s">
        <v>449</v>
      </c>
      <c r="V13" s="131" t="s">
        <v>68</v>
      </c>
      <c r="W13" s="120">
        <v>315</v>
      </c>
      <c r="X13" s="133">
        <v>1375</v>
      </c>
      <c r="Y13" s="132">
        <v>3650</v>
      </c>
      <c r="Z13" s="132">
        <v>4600</v>
      </c>
      <c r="AA13" s="132">
        <v>248950.80000000002</v>
      </c>
      <c r="AB13" s="120"/>
      <c r="AC13" s="132">
        <v>1086690</v>
      </c>
      <c r="AD13" s="120"/>
      <c r="AE13" s="132">
        <v>2884668</v>
      </c>
      <c r="AF13" s="120"/>
      <c r="AG13" s="132">
        <v>3635472</v>
      </c>
      <c r="AH13" s="120"/>
      <c r="AI13" s="120" t="s">
        <v>69</v>
      </c>
      <c r="AJ13" s="166" t="s">
        <v>574</v>
      </c>
      <c r="AK13" s="120" t="s">
        <v>575</v>
      </c>
      <c r="AL13" s="229"/>
    </row>
    <row r="14" spans="1:38" s="79" customFormat="1" ht="91.5" customHeight="1" x14ac:dyDescent="0.25">
      <c r="A14" s="229" t="s">
        <v>44</v>
      </c>
      <c r="B14" s="229" t="s">
        <v>45</v>
      </c>
      <c r="C14" s="237" t="s">
        <v>564</v>
      </c>
      <c r="D14" s="229" t="s">
        <v>61</v>
      </c>
      <c r="E14" s="240">
        <v>0.751</v>
      </c>
      <c r="F14" s="241">
        <v>0.76931707317073195</v>
      </c>
      <c r="G14" s="229"/>
      <c r="H14" s="230"/>
      <c r="I14" s="229" t="s">
        <v>435</v>
      </c>
      <c r="J14" s="229" t="s">
        <v>67</v>
      </c>
      <c r="K14" s="229" t="s">
        <v>67</v>
      </c>
      <c r="L14" s="229">
        <v>80</v>
      </c>
      <c r="M14" s="229">
        <v>85</v>
      </c>
      <c r="N14" s="229">
        <v>95</v>
      </c>
      <c r="O14" s="229">
        <v>95</v>
      </c>
      <c r="P14" s="229">
        <v>2.1</v>
      </c>
      <c r="Q14" s="229" t="s">
        <v>71</v>
      </c>
      <c r="R14" s="229" t="s">
        <v>72</v>
      </c>
      <c r="S14" s="229">
        <v>4.4000000000000004</v>
      </c>
      <c r="T14" s="229"/>
      <c r="U14" s="163" t="s">
        <v>73</v>
      </c>
      <c r="V14" s="131" t="s">
        <v>74</v>
      </c>
      <c r="W14" s="133">
        <v>8280</v>
      </c>
      <c r="X14" s="133">
        <v>1000</v>
      </c>
      <c r="Y14" s="133">
        <v>1300</v>
      </c>
      <c r="Z14" s="133">
        <v>1600</v>
      </c>
      <c r="AA14" s="133">
        <v>19342080</v>
      </c>
      <c r="AB14" s="210"/>
      <c r="AC14" s="132">
        <v>2336000</v>
      </c>
      <c r="AD14" s="120"/>
      <c r="AE14" s="132">
        <v>3036800</v>
      </c>
      <c r="AF14" s="120"/>
      <c r="AG14" s="132">
        <v>3737600</v>
      </c>
      <c r="AH14" s="120"/>
      <c r="AI14" s="120" t="s">
        <v>75</v>
      </c>
      <c r="AJ14" s="120" t="s">
        <v>76</v>
      </c>
      <c r="AK14" s="120" t="s">
        <v>77</v>
      </c>
      <c r="AL14" s="229" t="s">
        <v>78</v>
      </c>
    </row>
    <row r="15" spans="1:38" s="79" customFormat="1" ht="117.75" customHeight="1" x14ac:dyDescent="0.25">
      <c r="A15" s="229"/>
      <c r="B15" s="229"/>
      <c r="C15" s="238"/>
      <c r="D15" s="229"/>
      <c r="E15" s="240"/>
      <c r="F15" s="241"/>
      <c r="G15" s="229"/>
      <c r="H15" s="230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131" t="s">
        <v>452</v>
      </c>
      <c r="V15" s="131" t="s">
        <v>79</v>
      </c>
      <c r="W15" s="132">
        <v>100000</v>
      </c>
      <c r="X15" s="132">
        <v>100000</v>
      </c>
      <c r="Y15" s="132">
        <v>100000</v>
      </c>
      <c r="Z15" s="132">
        <v>100000</v>
      </c>
      <c r="AA15" s="132">
        <v>36000000</v>
      </c>
      <c r="AB15" s="120"/>
      <c r="AC15" s="132">
        <v>154800000</v>
      </c>
      <c r="AD15" s="120"/>
      <c r="AE15" s="132">
        <v>154800000</v>
      </c>
      <c r="AF15" s="120"/>
      <c r="AG15" s="132">
        <v>154800000</v>
      </c>
      <c r="AH15" s="120"/>
      <c r="AI15" s="120" t="s">
        <v>80</v>
      </c>
      <c r="AJ15" s="120" t="s">
        <v>76</v>
      </c>
      <c r="AK15" s="120" t="s">
        <v>576</v>
      </c>
      <c r="AL15" s="229"/>
    </row>
    <row r="16" spans="1:38" s="79" customFormat="1" ht="77.25" customHeight="1" x14ac:dyDescent="0.25">
      <c r="A16" s="229"/>
      <c r="B16" s="229"/>
      <c r="C16" s="239"/>
      <c r="D16" s="229"/>
      <c r="E16" s="240"/>
      <c r="F16" s="241"/>
      <c r="G16" s="229"/>
      <c r="H16" s="230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131" t="s">
        <v>82</v>
      </c>
      <c r="V16" s="131" t="s">
        <v>634</v>
      </c>
      <c r="W16" s="132"/>
      <c r="X16" s="132" t="s">
        <v>83</v>
      </c>
      <c r="Y16" s="132" t="s">
        <v>83</v>
      </c>
      <c r="Z16" s="132" t="s">
        <v>83</v>
      </c>
      <c r="AA16" s="120"/>
      <c r="AB16" s="120"/>
      <c r="AC16" s="120"/>
      <c r="AD16" s="120"/>
      <c r="AE16" s="120"/>
      <c r="AF16" s="120"/>
      <c r="AG16" s="120"/>
      <c r="AH16" s="120"/>
      <c r="AI16" s="120" t="s">
        <v>84</v>
      </c>
      <c r="AJ16" s="120" t="s">
        <v>76</v>
      </c>
      <c r="AK16" s="120" t="s">
        <v>85</v>
      </c>
      <c r="AL16" s="229"/>
    </row>
    <row r="17" spans="1:38" s="79" customFormat="1" ht="63.75" customHeight="1" x14ac:dyDescent="0.25">
      <c r="A17" s="229" t="s">
        <v>44</v>
      </c>
      <c r="B17" s="229" t="s">
        <v>45</v>
      </c>
      <c r="C17" s="237" t="s">
        <v>564</v>
      </c>
      <c r="D17" s="229" t="s">
        <v>61</v>
      </c>
      <c r="E17" s="240">
        <v>0.751</v>
      </c>
      <c r="F17" s="241">
        <v>0.76931707317073195</v>
      </c>
      <c r="G17" s="229"/>
      <c r="H17" s="230" t="s">
        <v>477</v>
      </c>
      <c r="I17" s="229" t="s">
        <v>86</v>
      </c>
      <c r="J17" s="229">
        <v>2019</v>
      </c>
      <c r="K17" s="229">
        <v>19.100000000000001</v>
      </c>
      <c r="L17" s="231">
        <v>0</v>
      </c>
      <c r="M17" s="231">
        <v>0</v>
      </c>
      <c r="N17" s="231">
        <v>0</v>
      </c>
      <c r="O17" s="231">
        <v>0</v>
      </c>
      <c r="P17" s="229">
        <v>2.2999999999999998</v>
      </c>
      <c r="Q17" s="229" t="s">
        <v>87</v>
      </c>
      <c r="R17" s="229" t="s">
        <v>88</v>
      </c>
      <c r="S17" s="232" t="s">
        <v>89</v>
      </c>
      <c r="T17" s="229"/>
      <c r="U17" s="131" t="s">
        <v>450</v>
      </c>
      <c r="V17" s="131" t="s">
        <v>451</v>
      </c>
      <c r="W17" s="135">
        <v>10000</v>
      </c>
      <c r="X17" s="133">
        <v>43000</v>
      </c>
      <c r="Y17" s="133">
        <v>43000</v>
      </c>
      <c r="Z17" s="133">
        <v>43000</v>
      </c>
      <c r="AA17" s="132">
        <v>2060216.0000000005</v>
      </c>
      <c r="AB17" s="120"/>
      <c r="AC17" s="132">
        <v>8858928.8000000007</v>
      </c>
      <c r="AD17" s="120"/>
      <c r="AE17" s="132">
        <v>8858928.8000000007</v>
      </c>
      <c r="AF17" s="120"/>
      <c r="AG17" s="132">
        <v>8858928.8000000007</v>
      </c>
      <c r="AH17" s="120"/>
      <c r="AI17" s="229" t="s">
        <v>90</v>
      </c>
      <c r="AJ17" s="120" t="s">
        <v>91</v>
      </c>
      <c r="AK17" s="120" t="s">
        <v>92</v>
      </c>
      <c r="AL17" s="229" t="s">
        <v>93</v>
      </c>
    </row>
    <row r="18" spans="1:38" s="79" customFormat="1" ht="106.5" customHeight="1" x14ac:dyDescent="0.25">
      <c r="A18" s="229"/>
      <c r="B18" s="229"/>
      <c r="C18" s="238"/>
      <c r="D18" s="229"/>
      <c r="E18" s="240"/>
      <c r="F18" s="241"/>
      <c r="G18" s="229"/>
      <c r="H18" s="230"/>
      <c r="I18" s="229"/>
      <c r="J18" s="229"/>
      <c r="K18" s="229"/>
      <c r="L18" s="231"/>
      <c r="M18" s="231"/>
      <c r="N18" s="231"/>
      <c r="O18" s="231"/>
      <c r="P18" s="229"/>
      <c r="Q18" s="229"/>
      <c r="R18" s="229"/>
      <c r="S18" s="232"/>
      <c r="T18" s="229"/>
      <c r="U18" s="131" t="s">
        <v>453</v>
      </c>
      <c r="V18" s="131" t="s">
        <v>94</v>
      </c>
      <c r="W18" s="133">
        <v>2</v>
      </c>
      <c r="X18" s="135"/>
      <c r="Y18" s="135"/>
      <c r="Z18" s="135"/>
      <c r="AA18" s="120"/>
      <c r="AB18" s="120"/>
      <c r="AC18" s="120"/>
      <c r="AD18" s="120"/>
      <c r="AE18" s="120"/>
      <c r="AF18" s="120"/>
      <c r="AG18" s="120"/>
      <c r="AH18" s="120"/>
      <c r="AI18" s="229"/>
      <c r="AJ18" s="120" t="s">
        <v>81</v>
      </c>
      <c r="AK18" s="120" t="s">
        <v>577</v>
      </c>
      <c r="AL18" s="229"/>
    </row>
    <row r="19" spans="1:38" s="79" customFormat="1" ht="57.75" customHeight="1" x14ac:dyDescent="0.25">
      <c r="A19" s="229"/>
      <c r="B19" s="229"/>
      <c r="C19" s="239"/>
      <c r="D19" s="229"/>
      <c r="E19" s="240"/>
      <c r="F19" s="241"/>
      <c r="G19" s="229"/>
      <c r="H19" s="230"/>
      <c r="I19" s="229"/>
      <c r="J19" s="229"/>
      <c r="K19" s="229"/>
      <c r="L19" s="231"/>
      <c r="M19" s="231"/>
      <c r="N19" s="231"/>
      <c r="O19" s="231"/>
      <c r="P19" s="229"/>
      <c r="Q19" s="229"/>
      <c r="R19" s="229"/>
      <c r="S19" s="232"/>
      <c r="T19" s="229"/>
      <c r="U19" s="164" t="s">
        <v>96</v>
      </c>
      <c r="V19" s="131" t="s">
        <v>97</v>
      </c>
      <c r="W19" s="133">
        <v>2750</v>
      </c>
      <c r="X19" s="135">
        <v>11000</v>
      </c>
      <c r="Y19" s="135">
        <v>11000</v>
      </c>
      <c r="Z19" s="135">
        <v>11000</v>
      </c>
      <c r="AA19" s="120"/>
      <c r="AB19" s="120"/>
      <c r="AC19" s="120"/>
      <c r="AD19" s="120"/>
      <c r="AE19" s="120"/>
      <c r="AF19" s="120"/>
      <c r="AG19" s="120"/>
      <c r="AH19" s="120"/>
      <c r="AI19" s="229"/>
      <c r="AJ19" s="166" t="s">
        <v>91</v>
      </c>
      <c r="AK19" s="120" t="s">
        <v>578</v>
      </c>
      <c r="AL19" s="229"/>
    </row>
    <row r="20" spans="1:38" s="79" customFormat="1" ht="126" customHeight="1" x14ac:dyDescent="0.25">
      <c r="A20" s="229" t="s">
        <v>44</v>
      </c>
      <c r="B20" s="229" t="s">
        <v>45</v>
      </c>
      <c r="C20" s="237" t="s">
        <v>564</v>
      </c>
      <c r="D20" s="229" t="s">
        <v>98</v>
      </c>
      <c r="E20" s="229">
        <v>27.4</v>
      </c>
      <c r="F20" s="229">
        <v>17.38</v>
      </c>
      <c r="G20" s="229"/>
      <c r="H20" s="230"/>
      <c r="I20" s="120" t="s">
        <v>99</v>
      </c>
      <c r="J20" s="136">
        <v>2019</v>
      </c>
      <c r="K20" s="136">
        <v>4.7</v>
      </c>
      <c r="L20" s="136">
        <v>4.7</v>
      </c>
      <c r="M20" s="136">
        <v>5</v>
      </c>
      <c r="N20" s="136">
        <v>5</v>
      </c>
      <c r="O20" s="136">
        <v>5</v>
      </c>
      <c r="P20" s="136">
        <v>2.2999999999999998</v>
      </c>
      <c r="Q20" s="136" t="s">
        <v>87</v>
      </c>
      <c r="R20" s="136" t="s">
        <v>88</v>
      </c>
      <c r="S20" s="136" t="s">
        <v>100</v>
      </c>
      <c r="T20" s="120"/>
      <c r="U20" s="131" t="s">
        <v>538</v>
      </c>
      <c r="V20" s="131" t="s">
        <v>633</v>
      </c>
      <c r="W20" s="120"/>
      <c r="X20" s="133">
        <v>312683.5</v>
      </c>
      <c r="Y20" s="132">
        <v>469025</v>
      </c>
      <c r="Z20" s="132">
        <v>625367</v>
      </c>
      <c r="AA20" s="132">
        <v>0</v>
      </c>
      <c r="AB20" s="120"/>
      <c r="AC20" s="132">
        <v>21911296.262499999</v>
      </c>
      <c r="AD20" s="120"/>
      <c r="AE20" s="132">
        <v>32866926.875</v>
      </c>
      <c r="AF20" s="120"/>
      <c r="AG20" s="132">
        <v>43822592.524999999</v>
      </c>
      <c r="AH20" s="120"/>
      <c r="AI20" s="120" t="s">
        <v>102</v>
      </c>
      <c r="AJ20" s="120" t="s">
        <v>70</v>
      </c>
      <c r="AK20" s="120" t="s">
        <v>76</v>
      </c>
      <c r="AL20" s="136" t="s">
        <v>539</v>
      </c>
    </row>
    <row r="21" spans="1:38" s="79" customFormat="1" ht="114.75" customHeight="1" x14ac:dyDescent="0.25">
      <c r="A21" s="229"/>
      <c r="B21" s="229" t="s">
        <v>45</v>
      </c>
      <c r="C21" s="238"/>
      <c r="D21" s="229" t="s">
        <v>98</v>
      </c>
      <c r="E21" s="229">
        <v>27.4</v>
      </c>
      <c r="F21" s="229">
        <v>17.38</v>
      </c>
      <c r="G21" s="229" t="s">
        <v>104</v>
      </c>
      <c r="H21" s="230" t="s">
        <v>105</v>
      </c>
      <c r="I21" s="230" t="s">
        <v>541</v>
      </c>
      <c r="J21" s="230">
        <v>2020</v>
      </c>
      <c r="K21" s="230">
        <v>0</v>
      </c>
      <c r="L21" s="230">
        <v>0.52</v>
      </c>
      <c r="M21" s="230">
        <v>1</v>
      </c>
      <c r="N21" s="230">
        <v>1</v>
      </c>
      <c r="O21" s="230">
        <v>1</v>
      </c>
      <c r="P21" s="230">
        <v>2.2999999999999998</v>
      </c>
      <c r="Q21" s="230" t="s">
        <v>87</v>
      </c>
      <c r="R21" s="230" t="s">
        <v>88</v>
      </c>
      <c r="S21" s="230">
        <v>1.6</v>
      </c>
      <c r="T21" s="136"/>
      <c r="U21" s="131" t="s">
        <v>109</v>
      </c>
      <c r="V21" s="131" t="s">
        <v>110</v>
      </c>
      <c r="W21" s="120"/>
      <c r="X21" s="132">
        <v>81136</v>
      </c>
      <c r="Y21" s="132">
        <v>81136</v>
      </c>
      <c r="Z21" s="132">
        <v>81136</v>
      </c>
      <c r="AA21" s="132">
        <v>0</v>
      </c>
      <c r="AB21" s="120"/>
      <c r="AC21" s="132">
        <v>5685605.2000000002</v>
      </c>
      <c r="AD21" s="120"/>
      <c r="AE21" s="132">
        <v>5685605.2000000002</v>
      </c>
      <c r="AF21" s="120"/>
      <c r="AG21" s="132">
        <v>5685605.2000000002</v>
      </c>
      <c r="AH21" s="120"/>
      <c r="AI21" s="120" t="s">
        <v>111</v>
      </c>
      <c r="AJ21" s="120" t="s">
        <v>103</v>
      </c>
      <c r="AK21" s="120" t="s">
        <v>112</v>
      </c>
      <c r="AL21" s="229" t="s">
        <v>549</v>
      </c>
    </row>
    <row r="22" spans="1:38" s="79" customFormat="1" ht="80.25" customHeight="1" x14ac:dyDescent="0.25">
      <c r="A22" s="229"/>
      <c r="B22" s="229" t="s">
        <v>45</v>
      </c>
      <c r="C22" s="238"/>
      <c r="D22" s="229" t="s">
        <v>98</v>
      </c>
      <c r="E22" s="229">
        <v>27.4</v>
      </c>
      <c r="F22" s="229">
        <v>17.38</v>
      </c>
      <c r="G22" s="229"/>
      <c r="H22" s="230"/>
      <c r="I22" s="230" t="s">
        <v>541</v>
      </c>
      <c r="J22" s="230">
        <v>2020</v>
      </c>
      <c r="K22" s="230">
        <v>0</v>
      </c>
      <c r="L22" s="230">
        <v>0.52</v>
      </c>
      <c r="M22" s="230">
        <v>1</v>
      </c>
      <c r="N22" s="230">
        <v>1</v>
      </c>
      <c r="O22" s="230">
        <v>1</v>
      </c>
      <c r="P22" s="230">
        <v>2.2999999999999998</v>
      </c>
      <c r="Q22" s="230" t="s">
        <v>87</v>
      </c>
      <c r="R22" s="230" t="s">
        <v>88</v>
      </c>
      <c r="S22" s="230">
        <v>1.6</v>
      </c>
      <c r="T22" s="136"/>
      <c r="U22" s="166" t="s">
        <v>113</v>
      </c>
      <c r="V22" s="131" t="s">
        <v>454</v>
      </c>
      <c r="W22" s="120"/>
      <c r="X22" s="132"/>
      <c r="Y22" s="132"/>
      <c r="Z22" s="132"/>
      <c r="AA22" s="120"/>
      <c r="AB22" s="120"/>
      <c r="AC22" s="120"/>
      <c r="AD22" s="120"/>
      <c r="AE22" s="120"/>
      <c r="AF22" s="120"/>
      <c r="AG22" s="120"/>
      <c r="AH22" s="120"/>
      <c r="AI22" s="120" t="s">
        <v>114</v>
      </c>
      <c r="AJ22" s="120" t="s">
        <v>70</v>
      </c>
      <c r="AK22" s="120" t="s">
        <v>76</v>
      </c>
      <c r="AL22" s="229"/>
    </row>
    <row r="23" spans="1:38" s="79" customFormat="1" ht="65.25" customHeight="1" x14ac:dyDescent="0.25">
      <c r="A23" s="229"/>
      <c r="B23" s="229" t="s">
        <v>45</v>
      </c>
      <c r="C23" s="239"/>
      <c r="D23" s="229" t="s">
        <v>98</v>
      </c>
      <c r="E23" s="229">
        <v>27.4</v>
      </c>
      <c r="F23" s="229">
        <v>17.38</v>
      </c>
      <c r="G23" s="229"/>
      <c r="H23" s="230"/>
      <c r="I23" s="230" t="s">
        <v>541</v>
      </c>
      <c r="J23" s="230">
        <v>2020</v>
      </c>
      <c r="K23" s="230">
        <v>0</v>
      </c>
      <c r="L23" s="230">
        <v>0.52</v>
      </c>
      <c r="M23" s="230">
        <v>1</v>
      </c>
      <c r="N23" s="230">
        <v>1</v>
      </c>
      <c r="O23" s="230">
        <v>1</v>
      </c>
      <c r="P23" s="230">
        <v>2.2999999999999998</v>
      </c>
      <c r="Q23" s="230" t="s">
        <v>87</v>
      </c>
      <c r="R23" s="230" t="s">
        <v>88</v>
      </c>
      <c r="S23" s="230">
        <v>1.6</v>
      </c>
      <c r="T23" s="136"/>
      <c r="U23" s="131" t="s">
        <v>115</v>
      </c>
      <c r="V23" s="131" t="s">
        <v>632</v>
      </c>
      <c r="W23" s="120">
        <v>0</v>
      </c>
      <c r="X23" s="120">
        <v>1</v>
      </c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 t="s">
        <v>116</v>
      </c>
      <c r="AJ23" s="120" t="s">
        <v>117</v>
      </c>
      <c r="AK23" s="120" t="s">
        <v>540</v>
      </c>
      <c r="AL23" s="229"/>
    </row>
    <row r="24" spans="1:38" ht="14.2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</row>
    <row r="25" spans="1:38" ht="14.2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</row>
    <row r="26" spans="1:38" ht="33.75" customHeight="1" x14ac:dyDescent="0.2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ht="14.25" customHeight="1" x14ac:dyDescent="0.25">
      <c r="A27" s="23"/>
      <c r="B27" s="23"/>
      <c r="C27" s="23"/>
      <c r="D27" s="23"/>
      <c r="E27" s="23"/>
      <c r="F27" s="23"/>
      <c r="G27" s="23"/>
      <c r="H27" s="23"/>
      <c r="I27" s="23"/>
      <c r="J27" s="235"/>
      <c r="K27" s="235"/>
      <c r="L27" s="235"/>
      <c r="M27" s="235"/>
      <c r="N27" s="23"/>
      <c r="O27" s="23"/>
      <c r="P27" s="23"/>
      <c r="Q27" s="23"/>
      <c r="R27" s="23"/>
      <c r="S27" s="23"/>
      <c r="T27" s="23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ht="14.25" customHeight="1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6"/>
      <c r="K28" s="236"/>
      <c r="L28" s="236"/>
      <c r="M28" s="236"/>
      <c r="N28" s="23"/>
      <c r="O28" s="23"/>
      <c r="P28" s="23"/>
      <c r="Q28" s="23"/>
      <c r="R28" s="23"/>
      <c r="S28" s="23"/>
      <c r="T28" s="23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ht="14.25" customHeight="1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ht="14.25" customHeight="1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ht="14.25" customHeight="1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ht="14.25" customHeight="1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ht="14.25" customHeight="1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ht="14.25" customHeight="1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ht="14.25" customHeight="1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ht="14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ht="14.25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ht="14.25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ht="14.25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ht="14.25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ht="14.25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ht="14.25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ht="14.25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ht="14.2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ht="14.2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ht="14.2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ht="14.2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ht="14.25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ht="14.2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ht="14.2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ht="14.2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ht="14.2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ht="14.2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ht="14.2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ht="14.2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ht="14.2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ht="14.2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ht="14.2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ht="14.2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ht="14.2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ht="14.2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ht="14.2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ht="14.2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ht="14.2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ht="14.25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ht="14.25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ht="14.25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ht="14.25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ht="14.25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ht="14.25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ht="14.25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ht="14.25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ht="14.25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ht="14.25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ht="14.2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ht="14.25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ht="14.25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ht="14.25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ht="14.25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ht="14.25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ht="14.25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ht="14.25" customHeight="1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ht="14.25" customHeight="1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ht="14.25" customHeight="1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ht="14.25" customHeight="1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ht="14.25" customHeight="1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ht="14.25" customHeight="1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ht="14.25" customHeight="1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ht="14.25" customHeight="1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ht="14.25" customHeight="1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ht="14.25" customHeight="1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ht="14.25" customHeight="1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ht="14.25" customHeight="1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ht="14.25" customHeight="1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ht="14.25" customHeight="1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ht="14.25" customHeight="1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ht="14.25" customHeight="1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ht="14.25" customHeight="1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ht="14.25" customHeight="1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ht="14.25" customHeigh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ht="14.25" customHeigh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ht="14.25" customHeigh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ht="14.25" customHeigh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ht="14.25" customHeigh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ht="14.25" customHeigh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ht="14.25" customHeigh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ht="14.25" customHeigh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ht="14.25" customHeigh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ht="14.25" customHeigh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ht="14.25" customHeigh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ht="14.25" customHeigh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ht="14.25" customHeigh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ht="14.25" customHeigh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ht="14.25" customHeigh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ht="14.25" customHeigh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ht="14.25" customHeigh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ht="14.25" customHeigh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ht="14.25" customHeigh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ht="14.25" customHeigh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ht="14.25" customHeigh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ht="14.25" customHeigh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ht="14.25" customHeigh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</row>
    <row r="123" spans="1:38" ht="14.25" customHeigh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</row>
    <row r="124" spans="1:38" ht="14.25" customHeigh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</row>
    <row r="125" spans="1:38" ht="14.25" customHeigh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</row>
    <row r="126" spans="1:38" ht="14.25" customHeigh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</row>
    <row r="127" spans="1:38" ht="14.25" customHeigh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</row>
    <row r="128" spans="1:38" ht="14.25" customHeigh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</row>
    <row r="129" spans="1:38" ht="14.25" customHeigh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</row>
    <row r="130" spans="1:38" ht="14.25" customHeigh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</row>
    <row r="131" spans="1:38" ht="14.25" customHeigh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</row>
    <row r="132" spans="1:38" ht="14.25" customHeigh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</row>
    <row r="133" spans="1:38" ht="14.25" customHeigh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</row>
    <row r="134" spans="1:38" ht="14.25" customHeigh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</row>
    <row r="135" spans="1:38" ht="14.25" customHeigh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</row>
    <row r="136" spans="1:38" ht="14.25" customHeigh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</row>
    <row r="137" spans="1:38" ht="14.25" customHeigh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</row>
    <row r="138" spans="1:38" ht="14.25" customHeigh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</row>
    <row r="139" spans="1:38" ht="14.25" customHeigh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</row>
    <row r="140" spans="1:38" ht="14.25" customHeigh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</row>
    <row r="141" spans="1:38" ht="14.25" customHeigh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</row>
    <row r="142" spans="1:38" ht="14.25" customHeigh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</row>
    <row r="143" spans="1:38" ht="14.25" customHeigh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</row>
    <row r="144" spans="1:38" ht="14.25" customHeigh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</row>
    <row r="145" spans="1:38" ht="14.25" customHeigh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</row>
    <row r="146" spans="1:38" ht="14.25" customHeigh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</row>
    <row r="147" spans="1:38" ht="14.25" customHeigh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</row>
    <row r="148" spans="1:38" ht="14.25" customHeight="1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</row>
    <row r="149" spans="1:38" ht="14.25" customHeight="1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</row>
    <row r="150" spans="1:38" ht="14.25" customHeight="1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</row>
    <row r="151" spans="1:38" ht="14.2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</row>
    <row r="152" spans="1:38" ht="14.2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</row>
    <row r="153" spans="1:38" ht="14.2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</row>
    <row r="154" spans="1:38" ht="14.2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</row>
    <row r="155" spans="1:38" ht="14.2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</row>
    <row r="156" spans="1:38" ht="14.2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</row>
    <row r="157" spans="1:38" ht="14.2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</row>
    <row r="158" spans="1:38" ht="14.2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</row>
    <row r="159" spans="1:38" ht="14.2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</row>
    <row r="160" spans="1:38" ht="14.2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</row>
    <row r="161" spans="1:38" ht="14.2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</row>
    <row r="162" spans="1:38" ht="14.2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</row>
    <row r="163" spans="1:38" ht="14.2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</row>
    <row r="164" spans="1:38" ht="14.2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</row>
    <row r="165" spans="1:38" ht="14.2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</row>
    <row r="166" spans="1:38" ht="14.2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</row>
    <row r="167" spans="1:38" ht="14.2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</row>
    <row r="168" spans="1:38" ht="14.2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</row>
    <row r="169" spans="1:38" ht="14.2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</row>
    <row r="170" spans="1:38" ht="14.2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</row>
    <row r="171" spans="1:38" ht="14.2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</row>
    <row r="172" spans="1:38" ht="14.2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</row>
    <row r="173" spans="1:38" ht="14.2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</row>
    <row r="174" spans="1:38" ht="14.2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</row>
    <row r="175" spans="1:38" ht="14.2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</row>
    <row r="176" spans="1:38" ht="14.2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</row>
    <row r="177" spans="1:38" ht="14.2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</row>
    <row r="178" spans="1:38" ht="14.2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</row>
    <row r="179" spans="1:38" ht="14.2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</row>
    <row r="180" spans="1:38" ht="14.2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</row>
    <row r="181" spans="1:38" ht="14.2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</row>
    <row r="182" spans="1:38" ht="14.2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</row>
    <row r="183" spans="1:38" ht="14.2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</row>
    <row r="184" spans="1:38" ht="14.2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</row>
    <row r="185" spans="1:38" ht="14.2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</row>
    <row r="186" spans="1:38" ht="14.2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</row>
    <row r="187" spans="1:38" ht="14.2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</row>
    <row r="188" spans="1:38" ht="14.2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</row>
    <row r="189" spans="1:38" ht="14.2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</row>
    <row r="190" spans="1:38" ht="14.2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</row>
    <row r="191" spans="1:38" ht="14.2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</row>
    <row r="192" spans="1:38" ht="14.2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</row>
    <row r="193" spans="1:38" ht="14.2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</row>
    <row r="194" spans="1:38" ht="14.2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</row>
    <row r="195" spans="1:38" ht="14.2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</row>
    <row r="196" spans="1:38" ht="14.2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</row>
    <row r="197" spans="1:38" ht="14.2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</row>
    <row r="198" spans="1:38" ht="14.2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</row>
    <row r="199" spans="1:38" ht="14.2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</row>
    <row r="200" spans="1:38" ht="14.2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</row>
    <row r="201" spans="1:38" ht="14.2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</row>
    <row r="202" spans="1:38" ht="14.2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</row>
    <row r="203" spans="1:38" ht="14.2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</row>
    <row r="204" spans="1:38" ht="14.2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</row>
    <row r="205" spans="1:38" ht="14.2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</row>
    <row r="206" spans="1:38" ht="14.2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</row>
    <row r="207" spans="1:38" ht="14.2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</row>
    <row r="208" spans="1:38" ht="14.2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</row>
    <row r="209" spans="1:38" ht="14.2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</row>
    <row r="210" spans="1:38" ht="14.2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</row>
    <row r="211" spans="1:38" ht="14.2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</row>
    <row r="212" spans="1:38" ht="14.2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</row>
    <row r="213" spans="1:38" ht="14.2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</row>
    <row r="214" spans="1:38" ht="14.2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</row>
    <row r="215" spans="1:38" ht="14.2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</row>
    <row r="216" spans="1:38" ht="14.2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</row>
    <row r="217" spans="1:38" ht="14.2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</row>
    <row r="218" spans="1:38" ht="14.2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</row>
    <row r="219" spans="1:38" ht="14.2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</row>
    <row r="220" spans="1:38" ht="14.2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</row>
    <row r="221" spans="1:38" ht="14.2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</row>
    <row r="222" spans="1:38" ht="14.2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</row>
    <row r="223" spans="1:38" ht="14.2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</row>
    <row r="224" spans="1:38" ht="14.2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</row>
    <row r="225" spans="1:38" ht="15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</row>
    <row r="226" spans="1:38" ht="15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</row>
    <row r="227" spans="1:38" ht="15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</row>
    <row r="228" spans="1:38" ht="15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</row>
    <row r="229" spans="1:38" ht="15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</row>
    <row r="230" spans="1:38" ht="15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</row>
    <row r="231" spans="1:38" ht="15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</row>
    <row r="232" spans="1:38" ht="15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</row>
    <row r="233" spans="1:38" ht="15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</row>
    <row r="234" spans="1:38" ht="15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</row>
    <row r="235" spans="1:38" ht="15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</row>
    <row r="236" spans="1:38" ht="15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</row>
    <row r="237" spans="1:38" ht="15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</row>
    <row r="238" spans="1:38" ht="15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</row>
    <row r="239" spans="1:38" ht="15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</row>
    <row r="240" spans="1:38" ht="15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</row>
    <row r="241" spans="1:38" ht="15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</row>
    <row r="242" spans="1:38" ht="15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</row>
    <row r="243" spans="1:38" ht="15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</row>
    <row r="244" spans="1:38" ht="15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</row>
    <row r="245" spans="1:38" ht="15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</row>
    <row r="246" spans="1:38" ht="15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</row>
    <row r="247" spans="1:38" ht="15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</row>
    <row r="248" spans="1:38" ht="15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</row>
    <row r="249" spans="1:38" ht="15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</row>
    <row r="250" spans="1:38" ht="15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</row>
    <row r="251" spans="1:38" ht="15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</row>
    <row r="252" spans="1:38" ht="15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</row>
    <row r="253" spans="1:38" ht="15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</row>
    <row r="254" spans="1:38" ht="15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</row>
    <row r="255" spans="1:38" ht="15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</row>
    <row r="256" spans="1:38" ht="15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</row>
    <row r="257" spans="1:38" ht="15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</row>
    <row r="258" spans="1:38" ht="15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</row>
    <row r="259" spans="1:38" ht="15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</row>
    <row r="260" spans="1:38" ht="15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</row>
    <row r="261" spans="1:38" ht="15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</row>
    <row r="262" spans="1:38" ht="15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</row>
    <row r="263" spans="1:38" ht="15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</row>
    <row r="264" spans="1:38" ht="15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</row>
    <row r="265" spans="1:38" ht="15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</row>
    <row r="266" spans="1:38" ht="15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</row>
    <row r="267" spans="1:38" ht="15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</row>
    <row r="268" spans="1:38" ht="15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</row>
    <row r="269" spans="1:38" ht="15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</row>
    <row r="270" spans="1:38" ht="15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</row>
    <row r="271" spans="1:38" ht="15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</row>
    <row r="272" spans="1:38" ht="15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</row>
    <row r="273" spans="1:38" ht="15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</row>
    <row r="274" spans="1:38" ht="15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</row>
    <row r="275" spans="1:38" ht="15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</row>
    <row r="276" spans="1:38" ht="15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</row>
    <row r="277" spans="1:38" ht="15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</row>
    <row r="278" spans="1:38" ht="15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</row>
    <row r="279" spans="1:38" ht="15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</row>
    <row r="280" spans="1:38" ht="15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</row>
    <row r="281" spans="1:38" ht="15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</row>
    <row r="282" spans="1:38" ht="15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</row>
    <row r="283" spans="1:38" ht="15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</row>
    <row r="284" spans="1:38" ht="15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</row>
    <row r="285" spans="1:38" ht="15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</row>
    <row r="286" spans="1:38" ht="15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</row>
    <row r="287" spans="1:38" ht="15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</row>
    <row r="288" spans="1:38" ht="15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</row>
    <row r="289" spans="1:38" ht="15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</row>
    <row r="290" spans="1:38" ht="15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</row>
    <row r="291" spans="1:38" ht="15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</row>
    <row r="292" spans="1:38" ht="15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</row>
    <row r="293" spans="1:38" ht="15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</row>
    <row r="294" spans="1:38" ht="15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</row>
    <row r="295" spans="1:38" ht="15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</row>
    <row r="296" spans="1:38" ht="15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</row>
    <row r="297" spans="1:38" ht="15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</row>
    <row r="298" spans="1:38" ht="15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</row>
    <row r="299" spans="1:38" ht="15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</row>
    <row r="300" spans="1:38" ht="15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</row>
    <row r="301" spans="1:38" ht="15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</row>
    <row r="302" spans="1:38" ht="15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</row>
    <row r="303" spans="1:38" ht="15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</row>
    <row r="304" spans="1:38" ht="15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</row>
    <row r="305" spans="1:38" ht="15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</row>
    <row r="306" spans="1:38" ht="15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</row>
    <row r="307" spans="1:38" ht="15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</row>
    <row r="308" spans="1:38" ht="15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</row>
    <row r="309" spans="1:38" ht="15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</row>
    <row r="310" spans="1:38" ht="15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</row>
    <row r="311" spans="1:38" ht="15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</row>
    <row r="312" spans="1:38" ht="15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</row>
    <row r="313" spans="1:38" ht="15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</row>
    <row r="314" spans="1:38" ht="15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</row>
    <row r="315" spans="1:38" ht="15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</row>
    <row r="316" spans="1:38" ht="15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</row>
    <row r="317" spans="1:38" ht="15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</row>
    <row r="318" spans="1:38" ht="15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</row>
    <row r="319" spans="1:38" ht="15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</row>
    <row r="320" spans="1:38" ht="15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</row>
    <row r="321" spans="1:38" ht="15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</row>
    <row r="322" spans="1:38" ht="15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</row>
    <row r="323" spans="1:38" ht="15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</row>
    <row r="324" spans="1:38" ht="15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</row>
    <row r="325" spans="1:38" ht="15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</row>
    <row r="326" spans="1:38" ht="15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</row>
    <row r="327" spans="1:38" ht="15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</row>
    <row r="328" spans="1:38" ht="15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</row>
    <row r="329" spans="1:38" ht="15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</row>
    <row r="330" spans="1:38" ht="15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</row>
    <row r="331" spans="1:38" ht="15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</row>
    <row r="332" spans="1:38" ht="15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</row>
    <row r="333" spans="1:38" ht="15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</row>
    <row r="334" spans="1:38" ht="15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</row>
    <row r="335" spans="1:38" ht="15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</row>
    <row r="336" spans="1:38" ht="15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</row>
    <row r="337" spans="1:38" ht="15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</row>
    <row r="338" spans="1:38" ht="15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</row>
    <row r="339" spans="1:38" ht="15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</row>
    <row r="340" spans="1:38" ht="15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</row>
    <row r="341" spans="1:38" ht="15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</row>
    <row r="342" spans="1:38" ht="15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</row>
    <row r="343" spans="1:38" ht="15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</row>
    <row r="344" spans="1:38" ht="15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</row>
    <row r="345" spans="1:38" ht="15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</row>
    <row r="346" spans="1:38" ht="15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</row>
    <row r="347" spans="1:38" ht="15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</row>
    <row r="348" spans="1:38" ht="15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</row>
    <row r="349" spans="1:38" ht="15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</row>
    <row r="350" spans="1:38" ht="15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</row>
    <row r="351" spans="1:38" ht="15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</row>
    <row r="352" spans="1:38" ht="15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</row>
    <row r="353" spans="1:38" ht="15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</row>
    <row r="354" spans="1:38" ht="15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</row>
    <row r="355" spans="1:38" ht="15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</row>
    <row r="356" spans="1:38" ht="15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</row>
    <row r="357" spans="1:38" ht="15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</row>
    <row r="358" spans="1:38" ht="15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</row>
    <row r="359" spans="1:38" ht="15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</row>
    <row r="360" spans="1:38" ht="15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</row>
    <row r="361" spans="1:38" ht="15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</row>
    <row r="362" spans="1:38" ht="15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</row>
    <row r="363" spans="1:38" ht="15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</row>
    <row r="364" spans="1:38" ht="15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</row>
    <row r="365" spans="1:38" ht="15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</row>
    <row r="366" spans="1:38" ht="15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</row>
    <row r="367" spans="1:38" ht="15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</row>
    <row r="368" spans="1:38" ht="15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</row>
    <row r="369" spans="1:38" ht="15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</row>
    <row r="370" spans="1:38" ht="15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</row>
    <row r="371" spans="1:38" ht="15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</row>
    <row r="372" spans="1:38" ht="15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</row>
    <row r="373" spans="1:38" ht="15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</row>
    <row r="374" spans="1:38" ht="15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</row>
    <row r="375" spans="1:38" ht="15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</row>
    <row r="376" spans="1:38" ht="15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</row>
    <row r="377" spans="1:38" ht="15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</row>
    <row r="378" spans="1:38" ht="15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</row>
    <row r="379" spans="1:38" ht="15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</row>
    <row r="380" spans="1:38" ht="15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</row>
    <row r="381" spans="1:38" ht="15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</row>
    <row r="382" spans="1:38" ht="15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</row>
    <row r="383" spans="1:38" ht="15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</row>
    <row r="384" spans="1:38" ht="15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</row>
    <row r="385" spans="1:38" ht="15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</row>
    <row r="386" spans="1:38" ht="15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</row>
    <row r="387" spans="1:38" ht="15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</row>
    <row r="388" spans="1:38" ht="15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</row>
    <row r="389" spans="1:38" ht="15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</row>
    <row r="390" spans="1:38" ht="15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</row>
    <row r="391" spans="1:38" ht="15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</row>
    <row r="392" spans="1:38" ht="15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</row>
    <row r="393" spans="1:38" ht="15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</row>
    <row r="394" spans="1:38" ht="15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</row>
    <row r="395" spans="1:38" ht="15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</row>
    <row r="396" spans="1:38" ht="15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</row>
    <row r="397" spans="1:38" ht="15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</row>
    <row r="398" spans="1:38" ht="15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</row>
    <row r="399" spans="1:38" ht="15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</row>
    <row r="400" spans="1:38" ht="15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</row>
    <row r="401" spans="1:38" ht="15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</row>
    <row r="402" spans="1:38" ht="15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</row>
    <row r="403" spans="1:38" ht="15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</row>
    <row r="404" spans="1:38" ht="15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</row>
    <row r="405" spans="1:38" ht="15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</row>
    <row r="406" spans="1:38" ht="15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</row>
    <row r="407" spans="1:38" ht="15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</row>
    <row r="408" spans="1:38" ht="15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</row>
    <row r="409" spans="1:38" ht="15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</row>
    <row r="410" spans="1:38" ht="15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</row>
    <row r="411" spans="1:38" ht="15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</row>
    <row r="412" spans="1:38" ht="15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</row>
    <row r="413" spans="1:38" ht="15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</row>
    <row r="414" spans="1:38" ht="15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</row>
    <row r="415" spans="1:38" ht="15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</row>
    <row r="416" spans="1:38" ht="15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</row>
    <row r="417" spans="1:38" ht="15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</row>
    <row r="418" spans="1:38" ht="15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</row>
    <row r="419" spans="1:38" ht="15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</row>
    <row r="420" spans="1:38" ht="15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</row>
    <row r="421" spans="1:38" ht="15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</row>
    <row r="422" spans="1:38" ht="15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</row>
    <row r="423" spans="1:38" ht="15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</row>
    <row r="424" spans="1:38" ht="15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</row>
    <row r="425" spans="1:38" ht="15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</row>
    <row r="426" spans="1:38" ht="15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</row>
    <row r="427" spans="1:38" ht="15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</row>
    <row r="428" spans="1:38" ht="15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</row>
    <row r="429" spans="1:38" ht="15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</row>
    <row r="430" spans="1:38" ht="15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</row>
    <row r="431" spans="1:38" ht="15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</row>
    <row r="432" spans="1:38" ht="15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</row>
    <row r="433" spans="1:38" ht="15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</row>
    <row r="434" spans="1:38" ht="15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</row>
    <row r="435" spans="1:38" ht="15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</row>
    <row r="436" spans="1:38" ht="15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</row>
    <row r="437" spans="1:38" ht="15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</row>
    <row r="438" spans="1:38" ht="15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</row>
    <row r="439" spans="1:38" ht="15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</row>
    <row r="440" spans="1:38" ht="15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</row>
    <row r="441" spans="1:38" ht="15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</row>
    <row r="442" spans="1:38" ht="15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</row>
    <row r="443" spans="1:38" ht="15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</row>
    <row r="444" spans="1:38" ht="15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</row>
    <row r="445" spans="1:38" ht="15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</row>
    <row r="446" spans="1:38" ht="15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</row>
    <row r="447" spans="1:38" ht="15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</row>
    <row r="448" spans="1:38" ht="15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</row>
    <row r="449" spans="1:38" ht="15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</row>
    <row r="450" spans="1:38" ht="15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</row>
    <row r="451" spans="1:38" ht="15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</row>
    <row r="452" spans="1:38" ht="15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</row>
    <row r="453" spans="1:38" ht="15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</row>
    <row r="454" spans="1:38" ht="15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</row>
    <row r="455" spans="1:38" ht="15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</row>
    <row r="456" spans="1:38" ht="15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</row>
    <row r="457" spans="1:38" ht="15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</row>
    <row r="458" spans="1:38" ht="15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</row>
    <row r="459" spans="1:38" ht="15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</row>
    <row r="460" spans="1:38" ht="15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</row>
    <row r="461" spans="1:38" ht="15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</row>
    <row r="462" spans="1:38" ht="15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</row>
    <row r="463" spans="1:38" ht="15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</row>
    <row r="464" spans="1:38" ht="15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</row>
    <row r="465" spans="1:38" ht="15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</row>
    <row r="466" spans="1:38" ht="15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</row>
    <row r="467" spans="1:38" ht="15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</row>
    <row r="468" spans="1:38" ht="15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</row>
    <row r="469" spans="1:38" ht="15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</row>
    <row r="470" spans="1:38" ht="15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</row>
    <row r="471" spans="1:38" ht="15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</row>
    <row r="472" spans="1:38" ht="15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</row>
    <row r="473" spans="1:38" ht="15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</row>
    <row r="474" spans="1:38" ht="15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</row>
    <row r="475" spans="1:38" ht="15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</row>
    <row r="476" spans="1:38" ht="15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</row>
    <row r="477" spans="1:38" ht="15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</row>
    <row r="478" spans="1:38" ht="15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</row>
    <row r="479" spans="1:38" ht="15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</row>
    <row r="480" spans="1:38" ht="15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</row>
    <row r="481" spans="1:38" ht="15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</row>
    <row r="482" spans="1:38" ht="15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</row>
    <row r="483" spans="1:38" ht="15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</row>
    <row r="484" spans="1:38" ht="15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</row>
    <row r="485" spans="1:38" ht="15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</row>
    <row r="486" spans="1:38" ht="15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</row>
    <row r="487" spans="1:38" ht="15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</row>
    <row r="488" spans="1:38" ht="15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</row>
    <row r="489" spans="1:38" ht="15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</row>
    <row r="490" spans="1:38" ht="15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</row>
    <row r="491" spans="1:38" ht="15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</row>
    <row r="492" spans="1:38" ht="15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</row>
    <row r="493" spans="1:38" ht="15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</row>
    <row r="494" spans="1:38" ht="15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</row>
    <row r="495" spans="1:38" ht="15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</row>
    <row r="496" spans="1:38" ht="15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</row>
    <row r="497" spans="1:38" ht="15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</row>
    <row r="498" spans="1:38" ht="15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</row>
    <row r="499" spans="1:38" ht="15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</row>
    <row r="500" spans="1:38" ht="15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</row>
    <row r="501" spans="1:38" ht="15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</row>
    <row r="502" spans="1:38" ht="15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</row>
    <row r="503" spans="1:38" ht="15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</row>
    <row r="504" spans="1:38" ht="15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</row>
    <row r="505" spans="1:38" ht="15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</row>
    <row r="506" spans="1:38" ht="15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</row>
    <row r="507" spans="1:38" ht="15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</row>
    <row r="508" spans="1:38" ht="15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</row>
    <row r="509" spans="1:38" ht="15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</row>
    <row r="510" spans="1:38" ht="15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</row>
    <row r="511" spans="1:38" ht="15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</row>
    <row r="512" spans="1:38" ht="15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</row>
    <row r="513" spans="1:38" ht="15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</row>
    <row r="514" spans="1:38" ht="15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</row>
    <row r="515" spans="1:38" ht="15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</row>
    <row r="516" spans="1:38" ht="15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</row>
    <row r="517" spans="1:38" ht="15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</row>
    <row r="518" spans="1:38" ht="15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</row>
    <row r="519" spans="1:38" ht="15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</row>
    <row r="520" spans="1:38" ht="15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</row>
    <row r="521" spans="1:38" ht="15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</row>
    <row r="522" spans="1:38" ht="15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</row>
    <row r="523" spans="1:38" ht="15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</row>
    <row r="524" spans="1:38" ht="15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</row>
    <row r="525" spans="1:38" ht="15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</row>
    <row r="526" spans="1:38" ht="15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</row>
    <row r="527" spans="1:38" ht="15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</row>
    <row r="528" spans="1:38" ht="15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</row>
    <row r="529" spans="1:38" ht="15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</row>
    <row r="530" spans="1:38" ht="15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</row>
    <row r="531" spans="1:38" ht="15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</row>
    <row r="532" spans="1:38" ht="15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</row>
    <row r="533" spans="1:38" ht="15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</row>
    <row r="534" spans="1:38" ht="15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</row>
    <row r="535" spans="1:38" ht="15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</row>
    <row r="536" spans="1:38" ht="15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</row>
    <row r="537" spans="1:38" ht="15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</row>
    <row r="538" spans="1:38" ht="15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</row>
    <row r="539" spans="1:38" ht="15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</row>
    <row r="540" spans="1:38" ht="15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</row>
    <row r="541" spans="1:38" ht="15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</row>
    <row r="542" spans="1:38" ht="15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</row>
    <row r="543" spans="1:38" ht="15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</row>
    <row r="544" spans="1:38" ht="15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</row>
    <row r="545" spans="1:38" ht="15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</row>
    <row r="546" spans="1:38" ht="15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</row>
    <row r="547" spans="1:38" ht="15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</row>
    <row r="548" spans="1:38" ht="15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</row>
    <row r="549" spans="1:38" ht="15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</row>
    <row r="550" spans="1:38" ht="15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</row>
    <row r="551" spans="1:38" ht="15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</row>
    <row r="552" spans="1:38" ht="15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</row>
    <row r="553" spans="1:38" ht="15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</row>
    <row r="554" spans="1:38" ht="15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</row>
    <row r="555" spans="1:38" ht="15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</row>
    <row r="556" spans="1:38" ht="15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</row>
    <row r="557" spans="1:38" ht="15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</row>
    <row r="558" spans="1:38" ht="15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</row>
    <row r="559" spans="1:38" ht="15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</row>
    <row r="560" spans="1:38" ht="15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</row>
    <row r="561" spans="1:38" ht="15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</row>
    <row r="562" spans="1:38" ht="15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</row>
    <row r="563" spans="1:38" ht="15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</row>
    <row r="564" spans="1:38" ht="15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</row>
    <row r="565" spans="1:38" ht="15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</row>
    <row r="566" spans="1:38" ht="15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</row>
    <row r="567" spans="1:38" ht="15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</row>
    <row r="568" spans="1:38" ht="15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</row>
    <row r="569" spans="1:38" ht="15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</row>
    <row r="570" spans="1:38" ht="15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</row>
    <row r="571" spans="1:38" ht="15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</row>
    <row r="572" spans="1:38" ht="15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</row>
    <row r="573" spans="1:38" ht="15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</row>
    <row r="574" spans="1:38" ht="15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</row>
    <row r="575" spans="1:38" ht="15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</row>
    <row r="576" spans="1:38" ht="15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</row>
    <row r="577" spans="1:38" ht="15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</row>
    <row r="578" spans="1:38" ht="15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</row>
    <row r="579" spans="1:38" ht="15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</row>
    <row r="580" spans="1:38" ht="15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</row>
    <row r="581" spans="1:38" ht="15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</row>
    <row r="582" spans="1:38" ht="15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</row>
    <row r="583" spans="1:38" ht="15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</row>
    <row r="584" spans="1:38" ht="15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</row>
    <row r="585" spans="1:38" ht="15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</row>
    <row r="586" spans="1:38" ht="15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</row>
    <row r="587" spans="1:38" ht="15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</row>
    <row r="588" spans="1:38" ht="15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</row>
    <row r="589" spans="1:38" ht="15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</row>
    <row r="590" spans="1:38" ht="15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</row>
    <row r="591" spans="1:38" ht="15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</row>
    <row r="592" spans="1:38" ht="15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</row>
    <row r="593" spans="1:38" ht="15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</row>
    <row r="594" spans="1:38" ht="15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</row>
    <row r="595" spans="1:38" ht="15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</row>
    <row r="596" spans="1:38" ht="15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</row>
    <row r="597" spans="1:38" ht="15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</row>
    <row r="598" spans="1:38" ht="15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</row>
    <row r="599" spans="1:38" ht="15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</row>
    <row r="600" spans="1:38" ht="15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</row>
    <row r="601" spans="1:38" ht="15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</row>
    <row r="602" spans="1:38" ht="15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</row>
    <row r="603" spans="1:38" ht="15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</row>
    <row r="604" spans="1:38" ht="15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</row>
    <row r="605" spans="1:38" ht="15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</row>
    <row r="606" spans="1:38" ht="15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</row>
    <row r="607" spans="1:38" ht="15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</row>
    <row r="608" spans="1:38" ht="15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</row>
    <row r="609" spans="1:38" ht="15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</row>
    <row r="610" spans="1:38" ht="15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</row>
    <row r="611" spans="1:38" ht="15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</row>
    <row r="612" spans="1:38" ht="15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</row>
    <row r="613" spans="1:38" ht="15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</row>
    <row r="614" spans="1:38" ht="15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</row>
    <row r="615" spans="1:38" ht="15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</row>
    <row r="616" spans="1:38" ht="15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</row>
    <row r="617" spans="1:38" ht="15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</row>
    <row r="618" spans="1:38" ht="15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</row>
    <row r="619" spans="1:38" ht="15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</row>
    <row r="620" spans="1:38" ht="15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</row>
    <row r="621" spans="1:38" ht="15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</row>
    <row r="622" spans="1:38" ht="15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</row>
    <row r="623" spans="1:38" ht="15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</row>
    <row r="624" spans="1:38" ht="15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</row>
    <row r="625" spans="1:38" ht="15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</row>
    <row r="626" spans="1:38" ht="15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</row>
    <row r="627" spans="1:38" ht="15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</row>
    <row r="628" spans="1:38" ht="15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</row>
    <row r="629" spans="1:38" ht="15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</row>
    <row r="630" spans="1:38" ht="15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</row>
    <row r="631" spans="1:38" ht="15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</row>
    <row r="632" spans="1:38" ht="15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</row>
    <row r="633" spans="1:38" ht="15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</row>
    <row r="634" spans="1:38" ht="15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</row>
    <row r="635" spans="1:38" ht="15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</row>
    <row r="636" spans="1:38" ht="15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</row>
    <row r="637" spans="1:38" ht="15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</row>
    <row r="638" spans="1:38" ht="15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</row>
    <row r="639" spans="1:38" ht="15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</row>
    <row r="640" spans="1:38" ht="15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</row>
    <row r="641" spans="1:38" ht="15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</row>
    <row r="642" spans="1:38" ht="15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</row>
    <row r="643" spans="1:38" ht="15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</row>
    <row r="644" spans="1:38" ht="15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</row>
    <row r="645" spans="1:38" ht="15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</row>
    <row r="646" spans="1:38" ht="15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</row>
    <row r="647" spans="1:38" ht="15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</row>
    <row r="648" spans="1:38" ht="15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</row>
    <row r="649" spans="1:38" ht="15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</row>
    <row r="650" spans="1:38" ht="15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</row>
    <row r="651" spans="1:38" ht="15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</row>
    <row r="652" spans="1:38" ht="15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</row>
    <row r="653" spans="1:38" ht="15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</row>
    <row r="654" spans="1:38" ht="15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</row>
    <row r="655" spans="1:38" ht="15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</row>
    <row r="656" spans="1:38" ht="15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</row>
    <row r="657" spans="1:38" ht="15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</row>
    <row r="658" spans="1:38" ht="15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</row>
    <row r="659" spans="1:38" ht="15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</row>
    <row r="660" spans="1:38" ht="15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</row>
    <row r="661" spans="1:38" ht="15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</row>
    <row r="662" spans="1:38" ht="15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</row>
    <row r="663" spans="1:38" ht="15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</row>
    <row r="664" spans="1:38" ht="15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</row>
    <row r="665" spans="1:38" ht="15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</row>
    <row r="666" spans="1:38" ht="15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</row>
    <row r="667" spans="1:38" ht="15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</row>
    <row r="668" spans="1:38" ht="15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</row>
    <row r="669" spans="1:38" ht="15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</row>
    <row r="670" spans="1:38" ht="15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</row>
    <row r="671" spans="1:38" ht="15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</row>
    <row r="672" spans="1:38" ht="15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</row>
    <row r="673" spans="1:38" ht="15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</row>
    <row r="674" spans="1:38" ht="15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</row>
    <row r="675" spans="1:38" ht="15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</row>
    <row r="676" spans="1:38" ht="15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</row>
    <row r="677" spans="1:38" ht="15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</row>
    <row r="678" spans="1:38" ht="15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</row>
    <row r="679" spans="1:38" ht="15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</row>
    <row r="680" spans="1:38" ht="15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</row>
    <row r="681" spans="1:38" ht="15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</row>
    <row r="682" spans="1:38" ht="15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</row>
    <row r="683" spans="1:38" ht="15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</row>
    <row r="684" spans="1:38" ht="15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</row>
    <row r="685" spans="1:38" ht="15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</row>
    <row r="686" spans="1:38" ht="15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</row>
    <row r="687" spans="1:38" ht="15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</row>
    <row r="688" spans="1:38" ht="15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</row>
    <row r="689" spans="1:38" ht="15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</row>
    <row r="690" spans="1:38" ht="15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</row>
    <row r="691" spans="1:38" ht="15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</row>
    <row r="692" spans="1:38" ht="15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</row>
    <row r="693" spans="1:38" ht="15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</row>
    <row r="694" spans="1:38" ht="15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</row>
    <row r="695" spans="1:38" ht="15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</row>
    <row r="696" spans="1:38" ht="15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</row>
    <row r="697" spans="1:38" ht="15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</row>
    <row r="698" spans="1:38" ht="15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</row>
    <row r="699" spans="1:38" ht="15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</row>
    <row r="700" spans="1:38" ht="15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</row>
    <row r="701" spans="1:38" ht="15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</row>
    <row r="702" spans="1:38" ht="15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</row>
    <row r="703" spans="1:38" ht="15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</row>
    <row r="704" spans="1:38" ht="15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</row>
    <row r="705" spans="1:38" ht="15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</row>
    <row r="706" spans="1:38" ht="15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</row>
    <row r="707" spans="1:38" ht="15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</row>
    <row r="708" spans="1:38" ht="15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</row>
    <row r="709" spans="1:38" ht="15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</row>
    <row r="710" spans="1:38" ht="15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</row>
    <row r="711" spans="1:38" ht="15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</row>
    <row r="712" spans="1:38" ht="15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</row>
    <row r="713" spans="1:38" ht="15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</row>
    <row r="714" spans="1:38" ht="15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</row>
    <row r="715" spans="1:38" ht="15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</row>
    <row r="716" spans="1:38" ht="15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</row>
    <row r="717" spans="1:38" ht="15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</row>
    <row r="718" spans="1:38" ht="15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</row>
    <row r="719" spans="1:38" ht="15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</row>
    <row r="720" spans="1:38" ht="15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</row>
    <row r="721" spans="1:38" ht="15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</row>
    <row r="722" spans="1:38" ht="15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</row>
    <row r="723" spans="1:38" ht="15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</row>
    <row r="724" spans="1:38" ht="15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</row>
    <row r="725" spans="1:38" ht="15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</row>
    <row r="726" spans="1:38" ht="15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</row>
    <row r="727" spans="1:38" ht="15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</row>
    <row r="728" spans="1:38" ht="15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</row>
    <row r="729" spans="1:38" ht="15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</row>
    <row r="730" spans="1:38" ht="15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</row>
    <row r="731" spans="1:38" ht="15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</row>
    <row r="732" spans="1:38" ht="15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</row>
    <row r="733" spans="1:38" ht="15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</row>
    <row r="734" spans="1:38" ht="15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</row>
    <row r="735" spans="1:38" ht="15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</row>
    <row r="736" spans="1:38" ht="15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</row>
    <row r="737" spans="1:38" ht="15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</row>
    <row r="738" spans="1:38" ht="15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</row>
    <row r="739" spans="1:38" ht="15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</row>
    <row r="740" spans="1:38" ht="15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</row>
    <row r="741" spans="1:38" ht="15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</row>
    <row r="742" spans="1:38" ht="15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</row>
    <row r="743" spans="1:38" ht="15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</row>
    <row r="744" spans="1:38" ht="15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</row>
    <row r="745" spans="1:38" ht="15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</row>
    <row r="746" spans="1:38" ht="15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</row>
    <row r="747" spans="1:38" ht="15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</row>
    <row r="748" spans="1:38" ht="15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</row>
    <row r="749" spans="1:38" ht="15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</row>
    <row r="750" spans="1:38" ht="15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</row>
    <row r="751" spans="1:38" ht="15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</row>
    <row r="752" spans="1:38" ht="15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</row>
    <row r="753" spans="1:38" ht="15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</row>
    <row r="754" spans="1:38" ht="15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</row>
    <row r="755" spans="1:38" ht="15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</row>
    <row r="756" spans="1:38" ht="15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</row>
    <row r="757" spans="1:38" ht="15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</row>
    <row r="758" spans="1:38" ht="15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</row>
    <row r="759" spans="1:38" ht="15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</row>
    <row r="760" spans="1:38" ht="15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</row>
    <row r="761" spans="1:38" ht="15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</row>
    <row r="762" spans="1:38" ht="15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</row>
    <row r="763" spans="1:38" ht="15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</row>
    <row r="764" spans="1:38" ht="15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</row>
    <row r="765" spans="1:38" ht="15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</row>
    <row r="766" spans="1:38" ht="15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</row>
    <row r="767" spans="1:38" ht="15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</row>
    <row r="768" spans="1:38" ht="15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</row>
    <row r="769" spans="1:38" ht="15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</row>
    <row r="770" spans="1:38" ht="15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</row>
    <row r="771" spans="1:38" ht="15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</row>
    <row r="772" spans="1:38" ht="15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</row>
    <row r="773" spans="1:38" ht="15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</row>
    <row r="774" spans="1:38" ht="15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</row>
    <row r="775" spans="1:38" ht="15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</row>
    <row r="776" spans="1:38" ht="15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</row>
    <row r="777" spans="1:38" ht="15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</row>
    <row r="778" spans="1:38" ht="15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</row>
    <row r="779" spans="1:38" ht="15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</row>
    <row r="780" spans="1:38" ht="15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</row>
    <row r="781" spans="1:38" ht="15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</row>
    <row r="782" spans="1:38" ht="15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</row>
    <row r="783" spans="1:38" ht="15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</row>
    <row r="784" spans="1:38" ht="15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</row>
    <row r="785" spans="1:38" ht="15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</row>
    <row r="786" spans="1:38" ht="15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</row>
    <row r="787" spans="1:38" ht="15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</row>
    <row r="788" spans="1:38" ht="15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</row>
    <row r="789" spans="1:38" ht="15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</row>
    <row r="790" spans="1:38" ht="15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</row>
    <row r="791" spans="1:38" ht="15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</row>
    <row r="792" spans="1:38" ht="15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</row>
    <row r="793" spans="1:38" ht="15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</row>
    <row r="794" spans="1:38" ht="15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</row>
    <row r="795" spans="1:38" ht="15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</row>
    <row r="796" spans="1:38" ht="15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</row>
    <row r="797" spans="1:38" ht="15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</row>
    <row r="798" spans="1:38" ht="15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</row>
    <row r="799" spans="1:38" ht="15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</row>
    <row r="800" spans="1:38" ht="15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</row>
    <row r="801" spans="1:38" ht="15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</row>
    <row r="802" spans="1:38" ht="15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</row>
    <row r="803" spans="1:38" ht="15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</row>
    <row r="804" spans="1:38" ht="15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</row>
    <row r="805" spans="1:38" ht="15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</row>
    <row r="806" spans="1:38" ht="15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</row>
    <row r="807" spans="1:38" ht="15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</row>
    <row r="808" spans="1:38" ht="15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</row>
    <row r="809" spans="1:38" ht="15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</row>
    <row r="810" spans="1:38" ht="15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</row>
    <row r="811" spans="1:38" ht="15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</row>
    <row r="812" spans="1:38" ht="15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</row>
    <row r="813" spans="1:38" ht="15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</row>
    <row r="814" spans="1:38" ht="15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</row>
    <row r="815" spans="1:38" ht="15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</row>
    <row r="816" spans="1:38" ht="15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</row>
    <row r="817" spans="1:38" ht="15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</row>
    <row r="818" spans="1:38" ht="15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</row>
    <row r="819" spans="1:38" ht="15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</row>
    <row r="820" spans="1:38" ht="15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</row>
    <row r="821" spans="1:38" ht="15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</row>
    <row r="822" spans="1:38" ht="15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</row>
    <row r="823" spans="1:38" ht="15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</row>
    <row r="824" spans="1:38" ht="15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</row>
    <row r="825" spans="1:38" ht="15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</row>
    <row r="826" spans="1:38" ht="15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</row>
    <row r="827" spans="1:38" ht="15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</row>
    <row r="828" spans="1:38" ht="15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</row>
    <row r="829" spans="1:38" ht="15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</row>
    <row r="830" spans="1:38" ht="15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</row>
    <row r="831" spans="1:38" ht="15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</row>
    <row r="832" spans="1:38" ht="15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</row>
    <row r="833" spans="1:38" ht="15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</row>
    <row r="834" spans="1:38" ht="15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</row>
    <row r="835" spans="1:38" ht="15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</row>
    <row r="836" spans="1:38" ht="15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</row>
    <row r="837" spans="1:38" ht="15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</row>
    <row r="838" spans="1:38" ht="15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</row>
    <row r="839" spans="1:38" ht="15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</row>
    <row r="840" spans="1:38" ht="15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</row>
    <row r="841" spans="1:38" ht="15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</row>
    <row r="842" spans="1:38" ht="15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</row>
    <row r="843" spans="1:38" ht="15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</row>
    <row r="844" spans="1:38" ht="15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</row>
    <row r="845" spans="1:38" ht="15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</row>
    <row r="846" spans="1:38" ht="15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</row>
    <row r="847" spans="1:38" ht="15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</row>
    <row r="848" spans="1:38" ht="15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</row>
    <row r="849" spans="1:38" ht="15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</row>
    <row r="850" spans="1:38" ht="15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</row>
    <row r="851" spans="1:38" ht="15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</row>
    <row r="852" spans="1:38" ht="15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</row>
    <row r="853" spans="1:38" ht="15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</row>
    <row r="854" spans="1:38" ht="15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</row>
    <row r="855" spans="1:38" ht="15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</row>
    <row r="856" spans="1:38" ht="15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</row>
    <row r="857" spans="1:38" ht="15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</row>
    <row r="858" spans="1:38" ht="15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</row>
    <row r="859" spans="1:38" ht="15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</row>
    <row r="860" spans="1:38" ht="15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</row>
    <row r="861" spans="1:38" ht="15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</row>
    <row r="862" spans="1:38" ht="15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</row>
    <row r="863" spans="1:38" ht="15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</row>
    <row r="864" spans="1:38" ht="15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</row>
    <row r="865" spans="1:38" ht="15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</row>
    <row r="866" spans="1:38" ht="15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</row>
    <row r="867" spans="1:38" ht="15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</row>
    <row r="868" spans="1:38" ht="15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</row>
    <row r="869" spans="1:38" ht="15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</row>
    <row r="870" spans="1:38" ht="15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</row>
    <row r="871" spans="1:38" ht="15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</row>
    <row r="872" spans="1:38" ht="15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</row>
    <row r="873" spans="1:38" ht="15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</row>
    <row r="874" spans="1:38" ht="15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</row>
    <row r="875" spans="1:38" ht="15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</row>
    <row r="876" spans="1:38" ht="15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</row>
    <row r="877" spans="1:38" ht="15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</row>
    <row r="878" spans="1:38" ht="15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</row>
    <row r="879" spans="1:38" ht="15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</row>
    <row r="880" spans="1:38" ht="15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</row>
    <row r="881" spans="1:38" ht="15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</row>
    <row r="882" spans="1:38" ht="15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</row>
    <row r="883" spans="1:38" ht="15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</row>
    <row r="884" spans="1:38" ht="15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</row>
    <row r="885" spans="1:38" ht="15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</row>
    <row r="886" spans="1:38" ht="15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</row>
    <row r="887" spans="1:38" ht="15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</row>
    <row r="888" spans="1:38" ht="15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</row>
    <row r="889" spans="1:38" ht="15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</row>
    <row r="890" spans="1:38" ht="15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</row>
    <row r="891" spans="1:38" ht="15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</row>
    <row r="892" spans="1:38" ht="15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</row>
    <row r="893" spans="1:38" ht="15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</row>
    <row r="894" spans="1:38" ht="15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</row>
    <row r="895" spans="1:38" ht="15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</row>
    <row r="896" spans="1:38" ht="15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</row>
    <row r="897" spans="1:38" ht="15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</row>
    <row r="898" spans="1:38" ht="15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</row>
    <row r="899" spans="1:38" ht="15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</row>
    <row r="900" spans="1:38" ht="15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</row>
    <row r="901" spans="1:38" ht="15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</row>
    <row r="902" spans="1:38" ht="15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</row>
    <row r="903" spans="1:38" ht="15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</row>
    <row r="904" spans="1:38" ht="15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</row>
    <row r="905" spans="1:38" ht="15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</row>
    <row r="906" spans="1:38" ht="15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</row>
    <row r="907" spans="1:38" ht="15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</row>
    <row r="908" spans="1:38" ht="15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</row>
    <row r="909" spans="1:38" ht="15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</row>
    <row r="910" spans="1:38" ht="15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</row>
    <row r="911" spans="1:38" ht="15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</row>
    <row r="912" spans="1:38" ht="15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</row>
    <row r="913" spans="1:38" ht="15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</row>
    <row r="914" spans="1:38" ht="15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</row>
    <row r="915" spans="1:38" ht="15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</row>
    <row r="916" spans="1:38" ht="15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</row>
    <row r="917" spans="1:38" ht="15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</row>
    <row r="918" spans="1:38" ht="15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</row>
    <row r="919" spans="1:38" ht="15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</row>
    <row r="920" spans="1:38" ht="15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</row>
    <row r="921" spans="1:38" ht="15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</row>
    <row r="922" spans="1:38" ht="15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</row>
    <row r="923" spans="1:38" ht="15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</row>
    <row r="924" spans="1:38" ht="15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</row>
    <row r="925" spans="1:38" ht="15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</row>
    <row r="926" spans="1:38" ht="15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</row>
    <row r="927" spans="1:38" ht="15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</row>
    <row r="928" spans="1:38" ht="15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</row>
    <row r="929" spans="1:38" ht="15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</row>
    <row r="930" spans="1:38" ht="15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</row>
    <row r="931" spans="1:38" ht="15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</row>
    <row r="932" spans="1:38" ht="15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</row>
    <row r="933" spans="1:38" ht="15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</row>
    <row r="934" spans="1:38" ht="15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</row>
    <row r="935" spans="1:38" ht="15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</row>
    <row r="936" spans="1:38" ht="15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</row>
    <row r="937" spans="1:38" ht="15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</row>
    <row r="938" spans="1:38" ht="15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</row>
    <row r="939" spans="1:38" ht="15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</row>
    <row r="940" spans="1:38" ht="15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</row>
    <row r="941" spans="1:38" ht="15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</row>
    <row r="942" spans="1:38" ht="15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</row>
    <row r="943" spans="1:38" ht="15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</row>
    <row r="944" spans="1:38" ht="15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</row>
    <row r="945" spans="1:38" ht="15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</row>
    <row r="946" spans="1:38" ht="15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</row>
    <row r="947" spans="1:38" ht="15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</row>
    <row r="948" spans="1:38" ht="15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</row>
    <row r="949" spans="1:38" ht="15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</row>
    <row r="950" spans="1:38" ht="15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</row>
    <row r="951" spans="1:38" ht="15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</row>
    <row r="952" spans="1:38" ht="15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</row>
    <row r="953" spans="1:38" ht="15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</row>
    <row r="954" spans="1:38" ht="15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</row>
    <row r="955" spans="1:38" ht="15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</row>
    <row r="956" spans="1:38" ht="15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</row>
    <row r="957" spans="1:38" ht="15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</row>
    <row r="958" spans="1:38" ht="15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</row>
    <row r="959" spans="1:38" ht="15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</row>
    <row r="960" spans="1:38" ht="15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</row>
    <row r="961" spans="1:38" ht="15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</row>
    <row r="962" spans="1:38" ht="15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</row>
    <row r="963" spans="1:38" ht="15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</row>
    <row r="964" spans="1:38" ht="15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</row>
    <row r="965" spans="1:38" ht="15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</row>
    <row r="966" spans="1:38" ht="15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</row>
    <row r="967" spans="1:38" ht="15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</row>
    <row r="968" spans="1:38" ht="15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</row>
    <row r="969" spans="1:38" ht="15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</row>
    <row r="970" spans="1:38" ht="15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</row>
    <row r="971" spans="1:38" ht="15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</row>
    <row r="972" spans="1:38" ht="15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</row>
    <row r="973" spans="1:38" ht="15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</row>
    <row r="974" spans="1:38" ht="15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</row>
    <row r="975" spans="1:38" ht="15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</row>
    <row r="976" spans="1:38" ht="15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</row>
    <row r="977" spans="1:38" ht="15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</row>
    <row r="978" spans="1:38" ht="15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</row>
    <row r="979" spans="1:38" ht="15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</row>
    <row r="980" spans="1:38" ht="15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</row>
    <row r="981" spans="1:38" ht="15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</row>
    <row r="982" spans="1:38" ht="15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</row>
    <row r="983" spans="1:38" ht="15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</row>
    <row r="984" spans="1:38" ht="15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</row>
    <row r="985" spans="1:38" ht="15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</row>
    <row r="986" spans="1:38" ht="15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</row>
    <row r="987" spans="1:38" ht="15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</row>
    <row r="988" spans="1:38" ht="15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</row>
    <row r="989" spans="1:38" ht="15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</row>
    <row r="990" spans="1:38" ht="15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</row>
    <row r="991" spans="1:38" ht="15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</row>
    <row r="992" spans="1:38" ht="15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</row>
    <row r="993" spans="1:38" ht="15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</row>
    <row r="994" spans="1:38" ht="15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</row>
    <row r="995" spans="1:38" ht="15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</row>
    <row r="996" spans="1:38" ht="15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</row>
    <row r="997" spans="1:38" ht="15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</row>
    <row r="998" spans="1:38" ht="15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</row>
    <row r="999" spans="1:38" ht="15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</row>
    <row r="1000" spans="1:38" ht="15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</row>
  </sheetData>
  <mergeCells count="145">
    <mergeCell ref="G21:G23"/>
    <mergeCell ref="H21:H23"/>
    <mergeCell ref="I21:I23"/>
    <mergeCell ref="N21:N23"/>
    <mergeCell ref="O21:O23"/>
    <mergeCell ref="S21:S23"/>
    <mergeCell ref="P21:P23"/>
    <mergeCell ref="Q21:Q23"/>
    <mergeCell ref="R21:R23"/>
    <mergeCell ref="C20:C23"/>
    <mergeCell ref="D20:D23"/>
    <mergeCell ref="P4:R4"/>
    <mergeCell ref="U4:Z4"/>
    <mergeCell ref="A5:F6"/>
    <mergeCell ref="L7:O7"/>
    <mergeCell ref="Z7:Z8"/>
    <mergeCell ref="X7:X8"/>
    <mergeCell ref="Y7:Y8"/>
    <mergeCell ref="C7:C8"/>
    <mergeCell ref="D7:D8"/>
    <mergeCell ref="V6:V8"/>
    <mergeCell ref="W7:W8"/>
    <mergeCell ref="A7:A8"/>
    <mergeCell ref="B7:B8"/>
    <mergeCell ref="G5:G8"/>
    <mergeCell ref="A4:F4"/>
    <mergeCell ref="H4:O4"/>
    <mergeCell ref="A10:A11"/>
    <mergeCell ref="B10:B11"/>
    <mergeCell ref="C10:C11"/>
    <mergeCell ref="D10:D11"/>
    <mergeCell ref="E20:E23"/>
    <mergeCell ref="F20:F23"/>
    <mergeCell ref="N17:N19"/>
    <mergeCell ref="N14:N16"/>
    <mergeCell ref="A17:A19"/>
    <mergeCell ref="B17:B19"/>
    <mergeCell ref="C17:C19"/>
    <mergeCell ref="D17:D19"/>
    <mergeCell ref="E17:E19"/>
    <mergeCell ref="F17:F19"/>
    <mergeCell ref="L17:L19"/>
    <mergeCell ref="G9:G20"/>
    <mergeCell ref="E10:E11"/>
    <mergeCell ref="F10:F11"/>
    <mergeCell ref="L10:L11"/>
    <mergeCell ref="M10:M11"/>
    <mergeCell ref="N10:N11"/>
    <mergeCell ref="A14:A16"/>
    <mergeCell ref="B14:B16"/>
    <mergeCell ref="C14:C16"/>
    <mergeCell ref="D14:D16"/>
    <mergeCell ref="E14:E16"/>
    <mergeCell ref="F14:F16"/>
    <mergeCell ref="L14:L16"/>
    <mergeCell ref="A20:A23"/>
    <mergeCell ref="B20:B23"/>
    <mergeCell ref="J27:J28"/>
    <mergeCell ref="K27:K28"/>
    <mergeCell ref="L27:L28"/>
    <mergeCell ref="M27:M28"/>
    <mergeCell ref="I14:I16"/>
    <mergeCell ref="J14:J16"/>
    <mergeCell ref="H17:H20"/>
    <mergeCell ref="I17:I19"/>
    <mergeCell ref="J17:J19"/>
    <mergeCell ref="K17:K19"/>
    <mergeCell ref="M14:M16"/>
    <mergeCell ref="J21:J23"/>
    <mergeCell ref="K21:K23"/>
    <mergeCell ref="L21:L23"/>
    <mergeCell ref="M21:M23"/>
    <mergeCell ref="H9:H16"/>
    <mergeCell ref="I10:I11"/>
    <mergeCell ref="K14:K16"/>
    <mergeCell ref="J10:J11"/>
    <mergeCell ref="M17:M19"/>
    <mergeCell ref="AL21:AL23"/>
    <mergeCell ref="AI10:AI11"/>
    <mergeCell ref="AJ10:AJ11"/>
    <mergeCell ref="AK10:AK11"/>
    <mergeCell ref="AL10:AL11"/>
    <mergeCell ref="AL12:AL13"/>
    <mergeCell ref="AL14:AL16"/>
    <mergeCell ref="AI17:AI19"/>
    <mergeCell ref="O14:O16"/>
    <mergeCell ref="O17:O19"/>
    <mergeCell ref="P17:P19"/>
    <mergeCell ref="Q17:Q19"/>
    <mergeCell ref="R17:R19"/>
    <mergeCell ref="S17:S19"/>
    <mergeCell ref="T17:T19"/>
    <mergeCell ref="X10:X11"/>
    <mergeCell ref="Y10:Y11"/>
    <mergeCell ref="Z10:Z11"/>
    <mergeCell ref="AA10:AA11"/>
    <mergeCell ref="W10:W11"/>
    <mergeCell ref="AL17:AL19"/>
    <mergeCell ref="S10:S11"/>
    <mergeCell ref="T10:T11"/>
    <mergeCell ref="U10:U11"/>
    <mergeCell ref="V10:V11"/>
    <mergeCell ref="Q10:Q11"/>
    <mergeCell ref="R10:R11"/>
    <mergeCell ref="P10:P11"/>
    <mergeCell ref="K10:K11"/>
    <mergeCell ref="P14:P16"/>
    <mergeCell ref="Q14:Q16"/>
    <mergeCell ref="R14:R16"/>
    <mergeCell ref="S14:S16"/>
    <mergeCell ref="T14:T16"/>
    <mergeCell ref="O10:O11"/>
    <mergeCell ref="AA4:AH4"/>
    <mergeCell ref="AA5:AH5"/>
    <mergeCell ref="AB10:AB11"/>
    <mergeCell ref="AC10:AC11"/>
    <mergeCell ref="AD10:AD11"/>
    <mergeCell ref="AE10:AE11"/>
    <mergeCell ref="AF10:AF11"/>
    <mergeCell ref="AG10:AG11"/>
    <mergeCell ref="AH10:AH11"/>
    <mergeCell ref="AI5:AI8"/>
    <mergeCell ref="AJ5:AJ8"/>
    <mergeCell ref="AK5:AK8"/>
    <mergeCell ref="AL5:AL8"/>
    <mergeCell ref="AA7:AB8"/>
    <mergeCell ref="AG7:AH8"/>
    <mergeCell ref="U5:Z5"/>
    <mergeCell ref="W6:Z6"/>
    <mergeCell ref="H5:O5"/>
    <mergeCell ref="P5:R5"/>
    <mergeCell ref="S5:S8"/>
    <mergeCell ref="T5:T8"/>
    <mergeCell ref="H6:H8"/>
    <mergeCell ref="I6:I8"/>
    <mergeCell ref="J6:K6"/>
    <mergeCell ref="L6:O6"/>
    <mergeCell ref="P6:P8"/>
    <mergeCell ref="Q6:Q8"/>
    <mergeCell ref="R6:R8"/>
    <mergeCell ref="U6:U8"/>
    <mergeCell ref="AC7:AD8"/>
    <mergeCell ref="AE7:AF8"/>
    <mergeCell ref="J7:J8"/>
    <mergeCell ref="K7:K8"/>
  </mergeCells>
  <pageMargins left="0.7" right="0.7" top="0.75" bottom="0.75" header="0" footer="0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02"/>
  <sheetViews>
    <sheetView topLeftCell="A4" zoomScale="60" zoomScaleNormal="60" workbookViewId="0">
      <selection activeCell="G9" sqref="G9"/>
    </sheetView>
  </sheetViews>
  <sheetFormatPr baseColWidth="10" defaultColWidth="12.625" defaultRowHeight="15" customHeight="1" x14ac:dyDescent="0.25"/>
  <cols>
    <col min="1" max="1" width="16.125" style="2" customWidth="1"/>
    <col min="2" max="2" width="18.125" style="2" customWidth="1"/>
    <col min="3" max="3" width="22" style="2" customWidth="1"/>
    <col min="4" max="6" width="13" style="2" customWidth="1"/>
    <col min="7" max="7" width="16.875" style="2" customWidth="1"/>
    <col min="8" max="8" width="20.125" style="153" customWidth="1"/>
    <col min="9" max="9" width="42.75" style="153" customWidth="1"/>
    <col min="10" max="10" width="6.75" style="153" customWidth="1"/>
    <col min="11" max="11" width="6.875" style="153" customWidth="1"/>
    <col min="12" max="12" width="6.5" style="153" customWidth="1"/>
    <col min="13" max="13" width="6.125" style="153" customWidth="1"/>
    <col min="14" max="14" width="7" style="153" customWidth="1"/>
    <col min="15" max="15" width="6.125" style="153" customWidth="1"/>
    <col min="16" max="16" width="8.625" style="153" customWidth="1"/>
    <col min="17" max="17" width="9.625" style="153" customWidth="1"/>
    <col min="18" max="18" width="10" style="153" customWidth="1"/>
    <col min="19" max="19" width="15.5" style="153" customWidth="1"/>
    <col min="20" max="20" width="17" style="153" customWidth="1"/>
    <col min="21" max="21" width="39" style="153" customWidth="1"/>
    <col min="22" max="22" width="16.375" style="153" customWidth="1"/>
    <col min="23" max="23" width="15.25" style="153" customWidth="1"/>
    <col min="24" max="24" width="10.5" style="153" bestFit="1" customWidth="1"/>
    <col min="25" max="25" width="11.5" style="153" customWidth="1"/>
    <col min="26" max="26" width="11.5" style="153" bestFit="1" customWidth="1"/>
    <col min="27" max="27" width="17.5" style="153" customWidth="1"/>
    <col min="28" max="28" width="19.375" style="153" customWidth="1"/>
    <col min="29" max="29" width="18.25" style="153" customWidth="1"/>
    <col min="30" max="30" width="16.5" style="153" customWidth="1"/>
    <col min="31" max="31" width="14.875" style="153" customWidth="1"/>
    <col min="32" max="32" width="15.875" style="153" customWidth="1"/>
    <col min="33" max="33" width="23.625" style="153" customWidth="1"/>
    <col min="34" max="34" width="16.375" style="153" customWidth="1"/>
    <col min="35" max="35" width="20.875" style="153" customWidth="1"/>
    <col min="36" max="36" width="16.25" style="153" customWidth="1"/>
    <col min="37" max="37" width="19.375" style="153" customWidth="1"/>
    <col min="38" max="38" width="18.625" style="153" customWidth="1"/>
    <col min="39" max="16384" width="12.625" style="2"/>
  </cols>
  <sheetData>
    <row r="1" spans="1:38" s="114" customFormat="1" ht="15" customHeight="1" x14ac:dyDescent="0.25"/>
    <row r="2" spans="1:38" s="114" customFormat="1" ht="24" customHeight="1" x14ac:dyDescent="0.25">
      <c r="A2" s="122" t="s">
        <v>524</v>
      </c>
    </row>
    <row r="3" spans="1:38" s="114" customFormat="1" ht="27.75" customHeight="1" x14ac:dyDescent="0.25">
      <c r="A3" s="122" t="s">
        <v>526</v>
      </c>
    </row>
    <row r="4" spans="1:38" ht="15" customHeight="1" x14ac:dyDescent="0.25">
      <c r="A4" s="254">
        <v>1</v>
      </c>
      <c r="B4" s="250"/>
      <c r="C4" s="250"/>
      <c r="D4" s="250"/>
      <c r="E4" s="250"/>
      <c r="F4" s="251"/>
      <c r="G4" s="1"/>
      <c r="H4" s="254">
        <v>2</v>
      </c>
      <c r="I4" s="250"/>
      <c r="J4" s="250"/>
      <c r="K4" s="250"/>
      <c r="L4" s="250"/>
      <c r="M4" s="250"/>
      <c r="N4" s="250"/>
      <c r="O4" s="251"/>
      <c r="P4" s="254">
        <v>3</v>
      </c>
      <c r="Q4" s="250"/>
      <c r="R4" s="251"/>
      <c r="S4" s="1">
        <v>4</v>
      </c>
      <c r="T4" s="1">
        <v>5</v>
      </c>
      <c r="U4" s="254">
        <v>6</v>
      </c>
      <c r="V4" s="250"/>
      <c r="W4" s="250"/>
      <c r="X4" s="250"/>
      <c r="Y4" s="250"/>
      <c r="Z4" s="251"/>
      <c r="AA4" s="254">
        <v>7</v>
      </c>
      <c r="AB4" s="250"/>
      <c r="AC4" s="250"/>
      <c r="AD4" s="250"/>
      <c r="AE4" s="250"/>
      <c r="AF4" s="250"/>
      <c r="AG4" s="250"/>
      <c r="AH4" s="251"/>
      <c r="AI4" s="1">
        <v>8</v>
      </c>
      <c r="AJ4" s="1">
        <v>9</v>
      </c>
      <c r="AK4" s="1">
        <v>10</v>
      </c>
      <c r="AL4" s="1">
        <v>11</v>
      </c>
    </row>
    <row r="5" spans="1:38" ht="36.75" customHeight="1" x14ac:dyDescent="0.25">
      <c r="A5" s="245" t="s">
        <v>9</v>
      </c>
      <c r="B5" s="255"/>
      <c r="C5" s="255"/>
      <c r="D5" s="255"/>
      <c r="E5" s="255"/>
      <c r="F5" s="246"/>
      <c r="G5" s="3"/>
      <c r="H5" s="249" t="s">
        <v>10</v>
      </c>
      <c r="I5" s="250"/>
      <c r="J5" s="250"/>
      <c r="K5" s="250"/>
      <c r="L5" s="250"/>
      <c r="M5" s="250"/>
      <c r="N5" s="250"/>
      <c r="O5" s="251"/>
      <c r="P5" s="249" t="s">
        <v>11</v>
      </c>
      <c r="Q5" s="250"/>
      <c r="R5" s="251"/>
      <c r="S5" s="242" t="s">
        <v>12</v>
      </c>
      <c r="T5" s="242" t="s">
        <v>13</v>
      </c>
      <c r="U5" s="249" t="s">
        <v>14</v>
      </c>
      <c r="V5" s="250"/>
      <c r="W5" s="250"/>
      <c r="X5" s="250"/>
      <c r="Y5" s="250"/>
      <c r="Z5" s="251"/>
      <c r="AA5" s="249" t="s">
        <v>15</v>
      </c>
      <c r="AB5" s="250"/>
      <c r="AC5" s="250"/>
      <c r="AD5" s="250"/>
      <c r="AE5" s="250"/>
      <c r="AF5" s="250"/>
      <c r="AG5" s="250"/>
      <c r="AH5" s="251"/>
      <c r="AI5" s="242" t="s">
        <v>16</v>
      </c>
      <c r="AJ5" s="242" t="s">
        <v>17</v>
      </c>
      <c r="AK5" s="242" t="s">
        <v>18</v>
      </c>
      <c r="AL5" s="242" t="s">
        <v>19</v>
      </c>
    </row>
    <row r="6" spans="1:38" ht="39.75" customHeight="1" x14ac:dyDescent="0.25">
      <c r="A6" s="247"/>
      <c r="B6" s="256"/>
      <c r="C6" s="256"/>
      <c r="D6" s="256"/>
      <c r="E6" s="256"/>
      <c r="F6" s="248"/>
      <c r="G6" s="3"/>
      <c r="H6" s="242" t="s">
        <v>20</v>
      </c>
      <c r="I6" s="242" t="s">
        <v>21</v>
      </c>
      <c r="J6" s="249" t="s">
        <v>22</v>
      </c>
      <c r="K6" s="251"/>
      <c r="L6" s="249" t="s">
        <v>23</v>
      </c>
      <c r="M6" s="250"/>
      <c r="N6" s="250"/>
      <c r="O6" s="251"/>
      <c r="P6" s="242" t="s">
        <v>24</v>
      </c>
      <c r="Q6" s="242" t="s">
        <v>25</v>
      </c>
      <c r="R6" s="242" t="s">
        <v>26</v>
      </c>
      <c r="S6" s="243"/>
      <c r="T6" s="243"/>
      <c r="U6" s="242" t="s">
        <v>20</v>
      </c>
      <c r="V6" s="242" t="s">
        <v>27</v>
      </c>
      <c r="W6" s="249" t="s">
        <v>28</v>
      </c>
      <c r="X6" s="250"/>
      <c r="Y6" s="250"/>
      <c r="Z6" s="251"/>
      <c r="AA6" s="3" t="s">
        <v>29</v>
      </c>
      <c r="AB6" s="3" t="s">
        <v>30</v>
      </c>
      <c r="AC6" s="3" t="s">
        <v>29</v>
      </c>
      <c r="AD6" s="3" t="s">
        <v>30</v>
      </c>
      <c r="AE6" s="3" t="s">
        <v>29</v>
      </c>
      <c r="AF6" s="3" t="s">
        <v>30</v>
      </c>
      <c r="AG6" s="3" t="s">
        <v>29</v>
      </c>
      <c r="AH6" s="3" t="s">
        <v>30</v>
      </c>
      <c r="AI6" s="243"/>
      <c r="AJ6" s="243"/>
      <c r="AK6" s="243"/>
      <c r="AL6" s="243"/>
    </row>
    <row r="7" spans="1:38" ht="40.5" customHeight="1" x14ac:dyDescent="0.25">
      <c r="A7" s="242" t="s">
        <v>31</v>
      </c>
      <c r="B7" s="242" t="s">
        <v>32</v>
      </c>
      <c r="C7" s="242" t="s">
        <v>33</v>
      </c>
      <c r="D7" s="242" t="s">
        <v>21</v>
      </c>
      <c r="E7" s="3" t="s">
        <v>156</v>
      </c>
      <c r="F7" s="3" t="s">
        <v>35</v>
      </c>
      <c r="G7" s="4" t="s">
        <v>36</v>
      </c>
      <c r="H7" s="243"/>
      <c r="I7" s="243"/>
      <c r="J7" s="242" t="s">
        <v>37</v>
      </c>
      <c r="K7" s="242" t="s">
        <v>38</v>
      </c>
      <c r="L7" s="249" t="s">
        <v>39</v>
      </c>
      <c r="M7" s="250"/>
      <c r="N7" s="250"/>
      <c r="O7" s="251"/>
      <c r="P7" s="243"/>
      <c r="Q7" s="243"/>
      <c r="R7" s="243"/>
      <c r="S7" s="243"/>
      <c r="T7" s="243"/>
      <c r="U7" s="243"/>
      <c r="V7" s="243"/>
      <c r="W7" s="242" t="s">
        <v>40</v>
      </c>
      <c r="X7" s="242" t="s">
        <v>41</v>
      </c>
      <c r="Y7" s="242" t="s">
        <v>42</v>
      </c>
      <c r="Z7" s="242" t="s">
        <v>43</v>
      </c>
      <c r="AA7" s="245">
        <v>2021</v>
      </c>
      <c r="AB7" s="246"/>
      <c r="AC7" s="245">
        <v>2022</v>
      </c>
      <c r="AD7" s="246"/>
      <c r="AE7" s="245">
        <v>2023</v>
      </c>
      <c r="AF7" s="246"/>
      <c r="AG7" s="245">
        <v>2024</v>
      </c>
      <c r="AH7" s="246"/>
      <c r="AI7" s="243"/>
      <c r="AJ7" s="243"/>
      <c r="AK7" s="243"/>
      <c r="AL7" s="243"/>
    </row>
    <row r="8" spans="1:38" ht="14.25" customHeight="1" x14ac:dyDescent="0.25">
      <c r="A8" s="244"/>
      <c r="B8" s="244"/>
      <c r="C8" s="244"/>
      <c r="D8" s="244"/>
      <c r="E8" s="3">
        <v>2019</v>
      </c>
      <c r="F8" s="3">
        <v>2024</v>
      </c>
      <c r="G8" s="3"/>
      <c r="H8" s="244"/>
      <c r="I8" s="244"/>
      <c r="J8" s="244"/>
      <c r="K8" s="244"/>
      <c r="L8" s="3">
        <v>2021</v>
      </c>
      <c r="M8" s="3">
        <v>2022</v>
      </c>
      <c r="N8" s="3">
        <v>2023</v>
      </c>
      <c r="O8" s="3">
        <v>2024</v>
      </c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7"/>
      <c r="AB8" s="248"/>
      <c r="AC8" s="247"/>
      <c r="AD8" s="248"/>
      <c r="AE8" s="247"/>
      <c r="AF8" s="248"/>
      <c r="AG8" s="247"/>
      <c r="AH8" s="248"/>
      <c r="AI8" s="244"/>
      <c r="AJ8" s="244"/>
      <c r="AK8" s="244"/>
      <c r="AL8" s="244"/>
    </row>
    <row r="9" spans="1:38" s="33" customFormat="1" ht="134.25" customHeight="1" x14ac:dyDescent="0.25">
      <c r="A9" s="30" t="s">
        <v>44</v>
      </c>
      <c r="B9" s="30" t="s">
        <v>45</v>
      </c>
      <c r="C9" s="30" t="s">
        <v>157</v>
      </c>
      <c r="D9" s="30" t="s">
        <v>47</v>
      </c>
      <c r="E9" s="202">
        <v>0.16419228650626699</v>
      </c>
      <c r="F9" s="202">
        <v>9.1437631694377297E-2</v>
      </c>
      <c r="G9" s="30" t="s">
        <v>158</v>
      </c>
      <c r="H9" s="260" t="s">
        <v>461</v>
      </c>
      <c r="I9" s="30" t="s">
        <v>403</v>
      </c>
      <c r="J9" s="30">
        <v>2019</v>
      </c>
      <c r="K9" s="30">
        <v>95.7</v>
      </c>
      <c r="L9" s="30">
        <v>95.7</v>
      </c>
      <c r="M9" s="30">
        <v>95.7</v>
      </c>
      <c r="N9" s="30">
        <v>96</v>
      </c>
      <c r="O9" s="30">
        <v>97</v>
      </c>
      <c r="P9" s="154">
        <v>2.2999999999999998</v>
      </c>
      <c r="Q9" s="154" t="s">
        <v>87</v>
      </c>
      <c r="R9" s="154" t="s">
        <v>159</v>
      </c>
      <c r="S9" s="154">
        <v>16.899999999999999</v>
      </c>
      <c r="T9" s="30"/>
      <c r="U9" s="146" t="s">
        <v>455</v>
      </c>
      <c r="V9" s="30" t="s">
        <v>160</v>
      </c>
      <c r="W9" s="31">
        <v>5000</v>
      </c>
      <c r="X9" s="31">
        <v>19179</v>
      </c>
      <c r="Y9" s="31">
        <v>14397.829999999998</v>
      </c>
      <c r="Z9" s="31">
        <v>14397.829999999998</v>
      </c>
      <c r="AA9" s="32">
        <v>3325450</v>
      </c>
      <c r="AB9" s="252"/>
      <c r="AC9" s="32">
        <v>12755761.110000001</v>
      </c>
      <c r="AD9" s="258"/>
      <c r="AE9" s="32">
        <v>9575852.7546999995</v>
      </c>
      <c r="AF9" s="252"/>
      <c r="AG9" s="32">
        <v>9575852.7546999995</v>
      </c>
      <c r="AH9" s="252"/>
      <c r="AI9" s="252" t="s">
        <v>161</v>
      </c>
      <c r="AJ9" s="176" t="s">
        <v>163</v>
      </c>
      <c r="AK9" s="176" t="s">
        <v>103</v>
      </c>
      <c r="AL9" s="252" t="s">
        <v>164</v>
      </c>
    </row>
    <row r="10" spans="1:38" s="33" customFormat="1" ht="120" x14ac:dyDescent="0.25">
      <c r="A10" s="30" t="s">
        <v>44</v>
      </c>
      <c r="B10" s="30" t="s">
        <v>45</v>
      </c>
      <c r="C10" s="30" t="s">
        <v>157</v>
      </c>
      <c r="D10" s="30" t="s">
        <v>47</v>
      </c>
      <c r="E10" s="202">
        <v>0.16419228650626699</v>
      </c>
      <c r="F10" s="202">
        <v>9.1437631694377297E-2</v>
      </c>
      <c r="G10" s="30" t="s">
        <v>158</v>
      </c>
      <c r="H10" s="253"/>
      <c r="I10" s="30" t="s">
        <v>404</v>
      </c>
      <c r="J10" s="30">
        <v>2019</v>
      </c>
      <c r="K10" s="30">
        <v>98.2</v>
      </c>
      <c r="L10" s="30">
        <v>98.2</v>
      </c>
      <c r="M10" s="30">
        <v>98.3</v>
      </c>
      <c r="N10" s="30">
        <v>98.4</v>
      </c>
      <c r="O10" s="30">
        <v>98.6</v>
      </c>
      <c r="P10" s="154">
        <v>2.2999999999999998</v>
      </c>
      <c r="Q10" s="154" t="s">
        <v>87</v>
      </c>
      <c r="R10" s="154" t="s">
        <v>159</v>
      </c>
      <c r="S10" s="154">
        <v>16.899999999999999</v>
      </c>
      <c r="T10" s="30"/>
      <c r="U10" s="168" t="s">
        <v>165</v>
      </c>
      <c r="V10" s="30" t="s">
        <v>166</v>
      </c>
      <c r="W10" s="31"/>
      <c r="X10" s="31"/>
      <c r="Y10" s="31"/>
      <c r="Z10" s="31"/>
      <c r="AA10" s="32"/>
      <c r="AB10" s="257"/>
      <c r="AC10" s="32"/>
      <c r="AD10" s="259"/>
      <c r="AE10" s="32"/>
      <c r="AF10" s="257"/>
      <c r="AG10" s="32"/>
      <c r="AH10" s="253"/>
      <c r="AI10" s="253"/>
      <c r="AJ10" s="176" t="s">
        <v>163</v>
      </c>
      <c r="AK10" s="30" t="s">
        <v>581</v>
      </c>
      <c r="AL10" s="253"/>
    </row>
    <row r="11" spans="1:38" s="33" customFormat="1" ht="95.25" customHeight="1" x14ac:dyDescent="0.25">
      <c r="A11" s="252" t="s">
        <v>44</v>
      </c>
      <c r="B11" s="252" t="s">
        <v>45</v>
      </c>
      <c r="C11" s="252" t="s">
        <v>157</v>
      </c>
      <c r="D11" s="252" t="s">
        <v>61</v>
      </c>
      <c r="E11" s="252">
        <v>0.751</v>
      </c>
      <c r="F11" s="262">
        <v>0.76931707317073195</v>
      </c>
      <c r="G11" s="30" t="s">
        <v>167</v>
      </c>
      <c r="H11" s="261" t="s">
        <v>462</v>
      </c>
      <c r="I11" s="261" t="s">
        <v>463</v>
      </c>
      <c r="J11" s="252">
        <v>2019</v>
      </c>
      <c r="K11" s="252">
        <v>82.6</v>
      </c>
      <c r="L11" s="252">
        <v>14</v>
      </c>
      <c r="M11" s="252">
        <v>82.6</v>
      </c>
      <c r="N11" s="252">
        <v>90</v>
      </c>
      <c r="O11" s="252">
        <v>95</v>
      </c>
      <c r="P11" s="252">
        <v>2.1</v>
      </c>
      <c r="Q11" s="252" t="s">
        <v>168</v>
      </c>
      <c r="R11" s="252" t="s">
        <v>169</v>
      </c>
      <c r="S11" s="252">
        <v>4.7</v>
      </c>
      <c r="T11" s="252" t="s">
        <v>170</v>
      </c>
      <c r="U11" s="168" t="s">
        <v>550</v>
      </c>
      <c r="V11" s="146" t="s">
        <v>456</v>
      </c>
      <c r="W11" s="31">
        <v>9375</v>
      </c>
      <c r="X11" s="31">
        <v>59247.100000000006</v>
      </c>
      <c r="Y11" s="31">
        <v>65171.810000000012</v>
      </c>
      <c r="Z11" s="31">
        <v>71688.991000000024</v>
      </c>
      <c r="AA11" s="32">
        <v>0</v>
      </c>
      <c r="AB11" s="30"/>
      <c r="AC11" s="32">
        <v>38518020.887500003</v>
      </c>
      <c r="AD11" s="32"/>
      <c r="AE11" s="32">
        <v>42369822.976250008</v>
      </c>
      <c r="AF11" s="30"/>
      <c r="AG11" s="32">
        <v>46606805.273875013</v>
      </c>
      <c r="AH11" s="30"/>
      <c r="AI11" s="30" t="s">
        <v>171</v>
      </c>
      <c r="AJ11" s="176" t="s">
        <v>582</v>
      </c>
      <c r="AK11" s="176" t="s">
        <v>198</v>
      </c>
      <c r="AL11" s="30" t="s">
        <v>172</v>
      </c>
    </row>
    <row r="12" spans="1:38" s="33" customFormat="1" ht="95.25" customHeight="1" x14ac:dyDescent="0.25">
      <c r="A12" s="253"/>
      <c r="B12" s="253"/>
      <c r="C12" s="253"/>
      <c r="D12" s="253"/>
      <c r="E12" s="253"/>
      <c r="F12" s="253"/>
      <c r="G12" s="30" t="s">
        <v>167</v>
      </c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188" t="s">
        <v>457</v>
      </c>
      <c r="V12" s="146" t="s">
        <v>458</v>
      </c>
      <c r="W12" s="31">
        <v>0</v>
      </c>
      <c r="X12" s="31">
        <v>803000</v>
      </c>
      <c r="Y12" s="31">
        <v>1000000</v>
      </c>
      <c r="Z12" s="31">
        <v>1000000</v>
      </c>
      <c r="AA12" s="32">
        <v>0</v>
      </c>
      <c r="AB12" s="30"/>
      <c r="AC12" s="32">
        <v>116756200</v>
      </c>
      <c r="AD12" s="32"/>
      <c r="AE12" s="32">
        <v>145400000</v>
      </c>
      <c r="AF12" s="30"/>
      <c r="AG12" s="32">
        <v>145400000</v>
      </c>
      <c r="AH12" s="30"/>
      <c r="AI12" s="30" t="s">
        <v>173</v>
      </c>
      <c r="AJ12" s="30" t="s">
        <v>174</v>
      </c>
      <c r="AK12" s="30" t="s">
        <v>175</v>
      </c>
      <c r="AL12" s="30" t="s">
        <v>176</v>
      </c>
    </row>
    <row r="13" spans="1:38" s="35" customFormat="1" ht="50.25" customHeight="1" x14ac:dyDescent="0.25">
      <c r="A13" s="30" t="s">
        <v>177</v>
      </c>
      <c r="B13" s="30" t="s">
        <v>178</v>
      </c>
      <c r="C13" s="30" t="s">
        <v>179</v>
      </c>
      <c r="D13" s="30" t="s">
        <v>61</v>
      </c>
      <c r="E13" s="30">
        <v>0.751</v>
      </c>
      <c r="F13" s="203">
        <v>0.76931707317073195</v>
      </c>
      <c r="G13" s="252" t="s">
        <v>167</v>
      </c>
      <c r="H13" s="263" t="s">
        <v>466</v>
      </c>
      <c r="I13" s="146" t="s">
        <v>464</v>
      </c>
      <c r="J13" s="30" t="s">
        <v>67</v>
      </c>
      <c r="K13" s="30" t="s">
        <v>67</v>
      </c>
      <c r="L13" s="30">
        <v>10</v>
      </c>
      <c r="M13" s="30">
        <v>20</v>
      </c>
      <c r="N13" s="30">
        <v>30</v>
      </c>
      <c r="O13" s="30">
        <v>40</v>
      </c>
      <c r="P13" s="30">
        <v>2.2999999999999998</v>
      </c>
      <c r="Q13" s="30" t="s">
        <v>180</v>
      </c>
      <c r="R13" s="30" t="s">
        <v>181</v>
      </c>
      <c r="S13" s="30" t="s">
        <v>182</v>
      </c>
      <c r="T13" s="30"/>
      <c r="U13" s="263" t="s">
        <v>471</v>
      </c>
      <c r="V13" s="261" t="s">
        <v>458</v>
      </c>
      <c r="W13" s="281">
        <v>8700</v>
      </c>
      <c r="X13" s="281">
        <v>381116</v>
      </c>
      <c r="Y13" s="281">
        <v>440558</v>
      </c>
      <c r="Z13" s="281">
        <v>500000</v>
      </c>
      <c r="AA13" s="279">
        <v>13853566.6</v>
      </c>
      <c r="AB13" s="252"/>
      <c r="AC13" s="279">
        <v>55414266.399999999</v>
      </c>
      <c r="AD13" s="252"/>
      <c r="AE13" s="279">
        <v>64057133.200000003</v>
      </c>
      <c r="AF13" s="252"/>
      <c r="AG13" s="279">
        <v>72700000</v>
      </c>
      <c r="AH13" s="252"/>
      <c r="AI13" s="252" t="s">
        <v>171</v>
      </c>
      <c r="AJ13" s="274" t="s">
        <v>583</v>
      </c>
      <c r="AK13" s="274" t="s">
        <v>584</v>
      </c>
      <c r="AL13" s="30" t="s">
        <v>183</v>
      </c>
    </row>
    <row r="14" spans="1:38" s="35" customFormat="1" ht="51" customHeight="1" x14ac:dyDescent="0.25">
      <c r="A14" s="252" t="s">
        <v>177</v>
      </c>
      <c r="B14" s="252" t="s">
        <v>178</v>
      </c>
      <c r="C14" s="252" t="s">
        <v>179</v>
      </c>
      <c r="D14" s="252" t="s">
        <v>61</v>
      </c>
      <c r="E14" s="252">
        <v>0.751</v>
      </c>
      <c r="F14" s="252">
        <v>0.76931707317073195</v>
      </c>
      <c r="G14" s="265"/>
      <c r="H14" s="264"/>
      <c r="I14" s="30" t="s">
        <v>405</v>
      </c>
      <c r="J14" s="30" t="s">
        <v>67</v>
      </c>
      <c r="K14" s="30" t="s">
        <v>67</v>
      </c>
      <c r="L14" s="30">
        <f>100-26</f>
        <v>74</v>
      </c>
      <c r="M14" s="30">
        <v>74</v>
      </c>
      <c r="N14" s="30">
        <v>74</v>
      </c>
      <c r="O14" s="30">
        <v>74</v>
      </c>
      <c r="P14" s="30">
        <v>2.2999999999999998</v>
      </c>
      <c r="Q14" s="30" t="s">
        <v>180</v>
      </c>
      <c r="R14" s="30" t="s">
        <v>181</v>
      </c>
      <c r="S14" s="30">
        <v>5.2</v>
      </c>
      <c r="T14" s="30"/>
      <c r="U14" s="265"/>
      <c r="V14" s="265"/>
      <c r="W14" s="282">
        <v>95279</v>
      </c>
      <c r="X14" s="282">
        <v>381116</v>
      </c>
      <c r="Y14" s="282">
        <v>440558</v>
      </c>
      <c r="Z14" s="282">
        <v>500000</v>
      </c>
      <c r="AA14" s="280">
        <v>13853566.6</v>
      </c>
      <c r="AB14" s="265"/>
      <c r="AC14" s="280"/>
      <c r="AD14" s="265"/>
      <c r="AE14" s="280"/>
      <c r="AF14" s="265"/>
      <c r="AG14" s="280"/>
      <c r="AH14" s="265"/>
      <c r="AI14" s="265"/>
      <c r="AJ14" s="265"/>
      <c r="AK14" s="265"/>
      <c r="AL14" s="252" t="s">
        <v>184</v>
      </c>
    </row>
    <row r="15" spans="1:38" s="35" customFormat="1" ht="58.5" customHeight="1" x14ac:dyDescent="0.25">
      <c r="A15" s="257"/>
      <c r="B15" s="257" t="s">
        <v>178</v>
      </c>
      <c r="C15" s="257" t="s">
        <v>179</v>
      </c>
      <c r="D15" s="257" t="s">
        <v>61</v>
      </c>
      <c r="E15" s="257">
        <v>0.751</v>
      </c>
      <c r="F15" s="257">
        <v>0.76931707317073195</v>
      </c>
      <c r="G15" s="257"/>
      <c r="H15" s="253"/>
      <c r="I15" s="147" t="s">
        <v>465</v>
      </c>
      <c r="J15" s="30">
        <v>2019</v>
      </c>
      <c r="K15" s="30">
        <v>87.7</v>
      </c>
      <c r="L15" s="30"/>
      <c r="M15" s="30"/>
      <c r="N15" s="30"/>
      <c r="O15" s="30"/>
      <c r="P15" s="30">
        <v>2.2999999999999998</v>
      </c>
      <c r="Q15" s="30" t="s">
        <v>180</v>
      </c>
      <c r="R15" s="30" t="s">
        <v>181</v>
      </c>
      <c r="S15" s="30">
        <v>16.2</v>
      </c>
      <c r="T15" s="30"/>
      <c r="U15" s="265"/>
      <c r="V15" s="265"/>
      <c r="W15" s="282">
        <v>95279</v>
      </c>
      <c r="X15" s="282">
        <v>381116</v>
      </c>
      <c r="Y15" s="282">
        <v>440558</v>
      </c>
      <c r="Z15" s="282">
        <v>500000</v>
      </c>
      <c r="AA15" s="280">
        <v>13853566.6</v>
      </c>
      <c r="AB15" s="265"/>
      <c r="AC15" s="280"/>
      <c r="AD15" s="265"/>
      <c r="AE15" s="280"/>
      <c r="AF15" s="265"/>
      <c r="AG15" s="280"/>
      <c r="AH15" s="265"/>
      <c r="AI15" s="265"/>
      <c r="AJ15" s="265"/>
      <c r="AK15" s="265"/>
      <c r="AL15" s="264"/>
    </row>
    <row r="16" spans="1:38" s="33" customFormat="1" ht="75" customHeight="1" x14ac:dyDescent="0.25">
      <c r="A16" s="252" t="s">
        <v>177</v>
      </c>
      <c r="B16" s="252" t="s">
        <v>178</v>
      </c>
      <c r="C16" s="252" t="s">
        <v>179</v>
      </c>
      <c r="D16" s="252" t="s">
        <v>61</v>
      </c>
      <c r="E16" s="252">
        <v>0.751</v>
      </c>
      <c r="F16" s="262">
        <v>0.76931707317073195</v>
      </c>
      <c r="G16" s="30" t="s">
        <v>167</v>
      </c>
      <c r="H16" s="260" t="s">
        <v>467</v>
      </c>
      <c r="I16" s="260" t="s">
        <v>472</v>
      </c>
      <c r="J16" s="252">
        <v>2019</v>
      </c>
      <c r="K16" s="252">
        <v>52.65</v>
      </c>
      <c r="L16" s="252">
        <v>53.99</v>
      </c>
      <c r="M16" s="252">
        <v>61.43</v>
      </c>
      <c r="N16" s="252">
        <v>69.8</v>
      </c>
      <c r="O16" s="252">
        <v>78.17</v>
      </c>
      <c r="P16" s="252">
        <v>2.6</v>
      </c>
      <c r="Q16" s="252" t="s">
        <v>186</v>
      </c>
      <c r="R16" s="252" t="s">
        <v>187</v>
      </c>
      <c r="S16" s="252">
        <v>4.5999999999999996</v>
      </c>
      <c r="T16" s="269"/>
      <c r="U16" s="167" t="s">
        <v>188</v>
      </c>
      <c r="V16" s="167" t="s">
        <v>189</v>
      </c>
      <c r="W16" s="45">
        <v>16000</v>
      </c>
      <c r="X16" s="45">
        <v>125541</v>
      </c>
      <c r="Y16" s="45">
        <v>125541</v>
      </c>
      <c r="Z16" s="45">
        <v>125541</v>
      </c>
      <c r="AA16" s="177">
        <v>1486880</v>
      </c>
      <c r="AB16" s="45"/>
      <c r="AC16" s="177">
        <v>11666525.130000001</v>
      </c>
      <c r="AD16" s="167"/>
      <c r="AE16" s="177">
        <v>11666525.130000001</v>
      </c>
      <c r="AF16" s="167"/>
      <c r="AG16" s="45">
        <v>11666525.130000001</v>
      </c>
      <c r="AH16" s="167"/>
      <c r="AI16" s="275" t="s">
        <v>171</v>
      </c>
      <c r="AJ16" s="175" t="s">
        <v>194</v>
      </c>
      <c r="AK16" s="175" t="s">
        <v>585</v>
      </c>
      <c r="AL16" s="271"/>
    </row>
    <row r="17" spans="1:38" s="33" customFormat="1" ht="75" customHeight="1" x14ac:dyDescent="0.25">
      <c r="A17" s="253"/>
      <c r="B17" s="253"/>
      <c r="C17" s="253"/>
      <c r="D17" s="253"/>
      <c r="E17" s="253"/>
      <c r="F17" s="253"/>
      <c r="G17" s="30" t="s">
        <v>167</v>
      </c>
      <c r="H17" s="264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70"/>
      <c r="U17" s="167" t="s">
        <v>459</v>
      </c>
      <c r="V17" s="183" t="s">
        <v>619</v>
      </c>
      <c r="W17" s="45">
        <v>40000</v>
      </c>
      <c r="X17" s="178"/>
      <c r="Y17" s="45"/>
      <c r="Z17" s="45"/>
      <c r="AA17" s="177">
        <v>62520400</v>
      </c>
      <c r="AB17" s="45"/>
      <c r="AC17" s="177">
        <v>0</v>
      </c>
      <c r="AD17" s="167"/>
      <c r="AE17" s="177">
        <v>0</v>
      </c>
      <c r="AF17" s="167"/>
      <c r="AG17" s="45">
        <v>0</v>
      </c>
      <c r="AH17" s="167"/>
      <c r="AI17" s="276"/>
      <c r="AJ17" s="175" t="s">
        <v>103</v>
      </c>
      <c r="AK17" s="179"/>
      <c r="AL17" s="271"/>
    </row>
    <row r="18" spans="1:38" s="33" customFormat="1" ht="60" customHeight="1" x14ac:dyDescent="0.25">
      <c r="A18" s="252" t="s">
        <v>177</v>
      </c>
      <c r="B18" s="252" t="s">
        <v>178</v>
      </c>
      <c r="C18" s="252" t="s">
        <v>179</v>
      </c>
      <c r="D18" s="252" t="s">
        <v>61</v>
      </c>
      <c r="E18" s="252">
        <v>0.751</v>
      </c>
      <c r="F18" s="262">
        <v>0.76931707317073195</v>
      </c>
      <c r="G18" s="252" t="s">
        <v>167</v>
      </c>
      <c r="H18" s="264"/>
      <c r="I18" s="260" t="s">
        <v>469</v>
      </c>
      <c r="J18" s="252">
        <v>2020</v>
      </c>
      <c r="K18" s="252">
        <v>1.67</v>
      </c>
      <c r="L18" s="252">
        <v>1.67</v>
      </c>
      <c r="M18" s="252">
        <v>9.3000000000000007</v>
      </c>
      <c r="N18" s="252">
        <v>9.3000000000000007</v>
      </c>
      <c r="O18" s="266">
        <v>9.3000000000000007</v>
      </c>
      <c r="P18" s="252">
        <v>2.6</v>
      </c>
      <c r="Q18" s="252" t="s">
        <v>190</v>
      </c>
      <c r="R18" s="252" t="s">
        <v>191</v>
      </c>
      <c r="S18" s="252">
        <v>8.9</v>
      </c>
      <c r="T18" s="252"/>
      <c r="U18" s="265" t="s">
        <v>192</v>
      </c>
      <c r="V18" s="265" t="s">
        <v>193</v>
      </c>
      <c r="W18" s="265"/>
      <c r="X18" s="265" t="s">
        <v>83</v>
      </c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 t="s">
        <v>171</v>
      </c>
      <c r="AJ18" s="273" t="s">
        <v>58</v>
      </c>
      <c r="AK18" s="273" t="s">
        <v>386</v>
      </c>
      <c r="AL18" s="264"/>
    </row>
    <row r="19" spans="1:38" s="33" customFormat="1" ht="60" customHeight="1" x14ac:dyDescent="0.25">
      <c r="A19" s="253"/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7"/>
      <c r="X19" s="257"/>
      <c r="Y19" s="257"/>
      <c r="Z19" s="257"/>
      <c r="AA19" s="257"/>
      <c r="AB19" s="257"/>
      <c r="AC19" s="257"/>
      <c r="AD19" s="257"/>
      <c r="AE19" s="257"/>
      <c r="AF19" s="257"/>
      <c r="AG19" s="257"/>
      <c r="AH19" s="253"/>
      <c r="AI19" s="253"/>
      <c r="AJ19" s="264"/>
      <c r="AK19" s="264"/>
      <c r="AL19" s="264"/>
    </row>
    <row r="20" spans="1:38" s="33" customFormat="1" ht="85.5" customHeight="1" x14ac:dyDescent="0.25">
      <c r="A20" s="252" t="s">
        <v>177</v>
      </c>
      <c r="B20" s="252" t="s">
        <v>178</v>
      </c>
      <c r="C20" s="252" t="s">
        <v>179</v>
      </c>
      <c r="D20" s="252" t="s">
        <v>61</v>
      </c>
      <c r="E20" s="252">
        <v>0.751</v>
      </c>
      <c r="F20" s="262">
        <v>0.76931707317073195</v>
      </c>
      <c r="G20" s="30" t="s">
        <v>195</v>
      </c>
      <c r="H20" s="260" t="s">
        <v>468</v>
      </c>
      <c r="I20" s="260" t="s">
        <v>470</v>
      </c>
      <c r="J20" s="252">
        <v>2019</v>
      </c>
      <c r="K20" s="252">
        <v>85.3</v>
      </c>
      <c r="L20" s="252">
        <v>14</v>
      </c>
      <c r="M20" s="252">
        <v>85.3</v>
      </c>
      <c r="N20" s="252">
        <v>89</v>
      </c>
      <c r="O20" s="252">
        <v>95</v>
      </c>
      <c r="P20" s="252">
        <v>2.2000000000000002</v>
      </c>
      <c r="Q20" s="252" t="s">
        <v>140</v>
      </c>
      <c r="R20" s="252" t="s">
        <v>141</v>
      </c>
      <c r="S20" s="252" t="s">
        <v>142</v>
      </c>
      <c r="T20" s="252"/>
      <c r="U20" s="63" t="s">
        <v>424</v>
      </c>
      <c r="V20" s="146" t="s">
        <v>185</v>
      </c>
      <c r="W20" s="31">
        <v>13506</v>
      </c>
      <c r="X20" s="31">
        <v>30048</v>
      </c>
      <c r="Y20" s="31">
        <v>34555.199999999997</v>
      </c>
      <c r="Z20" s="31">
        <v>39738.479999999996</v>
      </c>
      <c r="AA20" s="34">
        <v>5563121.3999999994</v>
      </c>
      <c r="AB20" s="31"/>
      <c r="AC20" s="34">
        <v>12376771.199999999</v>
      </c>
      <c r="AD20" s="30"/>
      <c r="AE20" s="34">
        <v>14233286.879999997</v>
      </c>
      <c r="AF20" s="30"/>
      <c r="AG20" s="31">
        <v>16368279.911999997</v>
      </c>
      <c r="AH20" s="30"/>
      <c r="AI20" s="269" t="s">
        <v>197</v>
      </c>
      <c r="AJ20" s="277" t="s">
        <v>586</v>
      </c>
      <c r="AK20" s="277" t="s">
        <v>587</v>
      </c>
      <c r="AL20" s="271"/>
    </row>
    <row r="21" spans="1:38" s="33" customFormat="1" ht="73.5" customHeight="1" x14ac:dyDescent="0.25">
      <c r="A21" s="253"/>
      <c r="B21" s="253"/>
      <c r="C21" s="253"/>
      <c r="D21" s="253"/>
      <c r="E21" s="253"/>
      <c r="F21" s="253"/>
      <c r="G21" s="63" t="s">
        <v>167</v>
      </c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63" t="s">
        <v>460</v>
      </c>
      <c r="V21" s="146" t="s">
        <v>185</v>
      </c>
      <c r="W21" s="31">
        <v>2865.7999999999997</v>
      </c>
      <c r="X21" s="31">
        <v>11913</v>
      </c>
      <c r="Y21" s="31">
        <v>13104.300000000001</v>
      </c>
      <c r="Z21" s="31">
        <v>14414.730000000003</v>
      </c>
      <c r="AA21" s="34">
        <v>843978.1</v>
      </c>
      <c r="AB21" s="30"/>
      <c r="AC21" s="34">
        <v>3508378.5</v>
      </c>
      <c r="AD21" s="30"/>
      <c r="AE21" s="34">
        <v>3859216.35</v>
      </c>
      <c r="AF21" s="30"/>
      <c r="AG21" s="34">
        <v>4245137.9850000013</v>
      </c>
      <c r="AH21" s="30"/>
      <c r="AI21" s="270"/>
      <c r="AJ21" s="278"/>
      <c r="AK21" s="278"/>
      <c r="AL21" s="272"/>
    </row>
    <row r="22" spans="1:38" ht="14.25" customHeight="1" x14ac:dyDescent="0.25">
      <c r="A22" s="19" t="s">
        <v>118</v>
      </c>
      <c r="B22" s="6"/>
      <c r="C22" s="6"/>
      <c r="D22" s="6"/>
      <c r="E22" s="6"/>
      <c r="F22" s="6"/>
      <c r="G22" s="6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9"/>
      <c r="AJ22" s="148"/>
      <c r="AK22" s="148"/>
      <c r="AL22" s="148"/>
    </row>
    <row r="23" spans="1:38" ht="14.25" customHeight="1" x14ac:dyDescent="0.25">
      <c r="A23" s="20"/>
      <c r="B23" s="20"/>
      <c r="C23" s="20"/>
      <c r="D23" s="20"/>
      <c r="E23" s="20"/>
      <c r="F23" s="20"/>
      <c r="G23" s="2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</row>
    <row r="24" spans="1:38" ht="33.75" customHeight="1" x14ac:dyDescent="0.25">
      <c r="A24" s="25"/>
      <c r="B24" s="25"/>
      <c r="C24" s="25"/>
      <c r="D24" s="25"/>
      <c r="E24" s="25"/>
      <c r="F24" s="25"/>
      <c r="G24" s="25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</row>
    <row r="25" spans="1:38" ht="14.25" customHeight="1" x14ac:dyDescent="0.25">
      <c r="A25" s="25"/>
      <c r="B25" s="25"/>
      <c r="C25" s="25"/>
      <c r="D25" s="25"/>
      <c r="E25" s="25"/>
      <c r="F25" s="25"/>
      <c r="G25" s="25"/>
      <c r="H25" s="152"/>
      <c r="I25" s="152"/>
      <c r="J25" s="267"/>
      <c r="K25" s="267"/>
      <c r="L25" s="267"/>
      <c r="M25" s="267"/>
      <c r="N25" s="152"/>
      <c r="O25" s="152"/>
      <c r="P25" s="152"/>
      <c r="Q25" s="152"/>
      <c r="R25" s="152"/>
      <c r="S25" s="152"/>
      <c r="T25" s="152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</row>
    <row r="26" spans="1:38" ht="14.25" customHeight="1" x14ac:dyDescent="0.25">
      <c r="A26" s="25"/>
      <c r="B26" s="25"/>
      <c r="C26" s="25"/>
      <c r="D26" s="25"/>
      <c r="E26" s="25"/>
      <c r="F26" s="25"/>
      <c r="G26" s="25"/>
      <c r="H26" s="152"/>
      <c r="I26" s="152"/>
      <c r="J26" s="268"/>
      <c r="K26" s="268"/>
      <c r="L26" s="268"/>
      <c r="M26" s="268"/>
      <c r="N26" s="152"/>
      <c r="O26" s="152"/>
      <c r="P26" s="152"/>
      <c r="Q26" s="152"/>
      <c r="R26" s="152"/>
      <c r="S26" s="152"/>
      <c r="T26" s="152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</row>
    <row r="27" spans="1:38" ht="14.25" customHeight="1" x14ac:dyDescent="0.25">
      <c r="A27" s="11"/>
      <c r="B27" s="11"/>
      <c r="C27" s="11"/>
      <c r="D27" s="11"/>
      <c r="E27" s="11"/>
      <c r="F27" s="11"/>
      <c r="G27" s="1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</row>
    <row r="28" spans="1:38" ht="14.25" customHeight="1" x14ac:dyDescent="0.25">
      <c r="A28" s="11"/>
      <c r="B28" s="11"/>
      <c r="C28" s="11"/>
      <c r="D28" s="11"/>
      <c r="E28" s="11"/>
      <c r="F28" s="11"/>
      <c r="G28" s="1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</row>
    <row r="29" spans="1:38" ht="14.25" customHeight="1" x14ac:dyDescent="0.25">
      <c r="A29" s="11"/>
      <c r="B29" s="11"/>
      <c r="C29" s="11"/>
      <c r="D29" s="11"/>
      <c r="E29" s="11"/>
      <c r="F29" s="11"/>
      <c r="G29" s="1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</row>
    <row r="30" spans="1:38" ht="14.25" customHeight="1" x14ac:dyDescent="0.25">
      <c r="A30" s="11"/>
      <c r="B30" s="11"/>
      <c r="C30" s="11"/>
      <c r="D30" s="11"/>
      <c r="E30" s="11"/>
      <c r="F30" s="11"/>
      <c r="G30" s="1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</row>
    <row r="31" spans="1:38" ht="14.25" customHeight="1" x14ac:dyDescent="0.25">
      <c r="A31" s="11"/>
      <c r="B31" s="11"/>
      <c r="C31" s="11"/>
      <c r="D31" s="11"/>
      <c r="E31" s="11"/>
      <c r="F31" s="11"/>
      <c r="G31" s="1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</row>
    <row r="32" spans="1:38" ht="14.25" customHeight="1" x14ac:dyDescent="0.25">
      <c r="A32" s="11"/>
      <c r="B32" s="11"/>
      <c r="C32" s="11"/>
      <c r="D32" s="11"/>
      <c r="E32" s="11"/>
      <c r="F32" s="11"/>
      <c r="G32" s="1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</row>
    <row r="33" spans="1:38" ht="14.25" customHeight="1" x14ac:dyDescent="0.25">
      <c r="A33" s="11"/>
      <c r="B33" s="11"/>
      <c r="C33" s="11"/>
      <c r="D33" s="11"/>
      <c r="E33" s="11"/>
      <c r="F33" s="11"/>
      <c r="G33" s="1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</row>
    <row r="34" spans="1:38" ht="14.25" customHeight="1" x14ac:dyDescent="0.25">
      <c r="A34" s="11"/>
      <c r="B34" s="11"/>
      <c r="C34" s="11"/>
      <c r="D34" s="11"/>
      <c r="E34" s="11"/>
      <c r="F34" s="11"/>
      <c r="G34" s="1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</row>
    <row r="35" spans="1:38" ht="14.25" customHeight="1" x14ac:dyDescent="0.25">
      <c r="A35" s="11"/>
      <c r="B35" s="11"/>
      <c r="C35" s="11"/>
      <c r="D35" s="11"/>
      <c r="E35" s="11"/>
      <c r="F35" s="11"/>
      <c r="G35" s="1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</row>
    <row r="36" spans="1:38" ht="14.25" customHeight="1" x14ac:dyDescent="0.25">
      <c r="A36" s="11"/>
      <c r="B36" s="11"/>
      <c r="C36" s="11"/>
      <c r="D36" s="11"/>
      <c r="E36" s="11"/>
      <c r="F36" s="11"/>
      <c r="G36" s="1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</row>
    <row r="37" spans="1:38" ht="14.25" customHeight="1" x14ac:dyDescent="0.25">
      <c r="A37" s="11"/>
      <c r="B37" s="11"/>
      <c r="C37" s="11"/>
      <c r="D37" s="11"/>
      <c r="E37" s="11"/>
      <c r="F37" s="11"/>
      <c r="G37" s="1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</row>
    <row r="38" spans="1:38" ht="14.25" customHeight="1" x14ac:dyDescent="0.25">
      <c r="A38" s="11"/>
      <c r="B38" s="11"/>
      <c r="C38" s="11"/>
      <c r="D38" s="11"/>
      <c r="E38" s="11"/>
      <c r="F38" s="11"/>
      <c r="G38" s="1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</row>
    <row r="39" spans="1:38" ht="14.25" customHeight="1" x14ac:dyDescent="0.25">
      <c r="A39" s="11"/>
      <c r="B39" s="11"/>
      <c r="C39" s="11"/>
      <c r="D39" s="11"/>
      <c r="E39" s="11"/>
      <c r="F39" s="11"/>
      <c r="G39" s="1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</row>
    <row r="40" spans="1:38" ht="14.25" customHeight="1" x14ac:dyDescent="0.25">
      <c r="A40" s="11"/>
      <c r="B40" s="11"/>
      <c r="C40" s="11"/>
      <c r="D40" s="11"/>
      <c r="E40" s="11"/>
      <c r="F40" s="11"/>
      <c r="G40" s="11"/>
      <c r="H40" s="151"/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</row>
    <row r="41" spans="1:38" ht="14.25" customHeight="1" x14ac:dyDescent="0.25">
      <c r="A41" s="11"/>
      <c r="B41" s="11"/>
      <c r="C41" s="11"/>
      <c r="D41" s="11"/>
      <c r="E41" s="11"/>
      <c r="F41" s="11"/>
      <c r="G41" s="1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</row>
    <row r="42" spans="1:38" ht="14.25" customHeight="1" x14ac:dyDescent="0.25">
      <c r="A42" s="11"/>
      <c r="B42" s="11"/>
      <c r="C42" s="11"/>
      <c r="D42" s="11"/>
      <c r="E42" s="11"/>
      <c r="F42" s="11"/>
      <c r="G42" s="1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</row>
    <row r="43" spans="1:38" ht="14.25" customHeight="1" x14ac:dyDescent="0.25">
      <c r="A43" s="11"/>
      <c r="B43" s="11"/>
      <c r="C43" s="11"/>
      <c r="D43" s="11"/>
      <c r="E43" s="11"/>
      <c r="F43" s="11"/>
      <c r="G43" s="1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</row>
    <row r="44" spans="1:38" ht="14.25" customHeight="1" x14ac:dyDescent="0.25">
      <c r="A44" s="11"/>
      <c r="B44" s="11"/>
      <c r="C44" s="11"/>
      <c r="D44" s="11"/>
      <c r="E44" s="11"/>
      <c r="F44" s="11"/>
      <c r="G44" s="1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</row>
    <row r="45" spans="1:38" ht="14.25" customHeight="1" x14ac:dyDescent="0.25">
      <c r="A45" s="11"/>
      <c r="B45" s="11"/>
      <c r="C45" s="11"/>
      <c r="D45" s="11"/>
      <c r="E45" s="11"/>
      <c r="F45" s="11"/>
      <c r="G45" s="1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</row>
    <row r="46" spans="1:38" ht="14.25" customHeight="1" x14ac:dyDescent="0.25">
      <c r="A46" s="11"/>
      <c r="B46" s="11"/>
      <c r="C46" s="11"/>
      <c r="D46" s="11"/>
      <c r="E46" s="11"/>
      <c r="F46" s="11"/>
      <c r="G46" s="1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</row>
    <row r="47" spans="1:38" ht="14.25" customHeight="1" x14ac:dyDescent="0.25">
      <c r="A47" s="11"/>
      <c r="B47" s="11"/>
      <c r="C47" s="11"/>
      <c r="D47" s="11"/>
      <c r="E47" s="11"/>
      <c r="F47" s="11"/>
      <c r="G47" s="1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</row>
    <row r="48" spans="1:38" ht="14.25" customHeight="1" x14ac:dyDescent="0.25">
      <c r="A48" s="11"/>
      <c r="B48" s="11"/>
      <c r="C48" s="11"/>
      <c r="D48" s="11"/>
      <c r="E48" s="11"/>
      <c r="F48" s="11"/>
      <c r="G48" s="1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</row>
    <row r="49" spans="1:38" ht="14.25" customHeight="1" x14ac:dyDescent="0.25">
      <c r="A49" s="11"/>
      <c r="B49" s="11"/>
      <c r="C49" s="11"/>
      <c r="D49" s="11"/>
      <c r="E49" s="11"/>
      <c r="F49" s="11"/>
      <c r="G49" s="1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</row>
    <row r="50" spans="1:38" ht="14.25" customHeight="1" x14ac:dyDescent="0.25">
      <c r="A50" s="11"/>
      <c r="B50" s="11"/>
      <c r="C50" s="11"/>
      <c r="D50" s="11"/>
      <c r="E50" s="11"/>
      <c r="F50" s="11"/>
      <c r="G50" s="1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</row>
    <row r="51" spans="1:38" ht="14.25" customHeight="1" x14ac:dyDescent="0.25">
      <c r="A51" s="11"/>
      <c r="B51" s="11"/>
      <c r="C51" s="11"/>
      <c r="D51" s="11"/>
      <c r="E51" s="11"/>
      <c r="F51" s="11"/>
      <c r="G51" s="1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</row>
    <row r="52" spans="1:38" ht="14.25" customHeight="1" x14ac:dyDescent="0.25">
      <c r="A52" s="11"/>
      <c r="B52" s="11"/>
      <c r="C52" s="11"/>
      <c r="D52" s="11"/>
      <c r="E52" s="11"/>
      <c r="F52" s="11"/>
      <c r="G52" s="1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</row>
    <row r="53" spans="1:38" ht="14.25" customHeight="1" x14ac:dyDescent="0.25">
      <c r="A53" s="11"/>
      <c r="B53" s="11"/>
      <c r="C53" s="11"/>
      <c r="D53" s="11"/>
      <c r="E53" s="11"/>
      <c r="F53" s="11"/>
      <c r="G53" s="1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</row>
    <row r="54" spans="1:38" ht="14.25" customHeight="1" x14ac:dyDescent="0.25">
      <c r="A54" s="11"/>
      <c r="B54" s="11"/>
      <c r="C54" s="11"/>
      <c r="D54" s="11"/>
      <c r="E54" s="11"/>
      <c r="F54" s="11"/>
      <c r="G54" s="1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</row>
    <row r="55" spans="1:38" ht="14.25" customHeight="1" x14ac:dyDescent="0.25">
      <c r="A55" s="11"/>
      <c r="B55" s="11"/>
      <c r="C55" s="11"/>
      <c r="D55" s="11"/>
      <c r="E55" s="11"/>
      <c r="F55" s="11"/>
      <c r="G55" s="1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</row>
    <row r="56" spans="1:38" ht="14.25" customHeight="1" x14ac:dyDescent="0.25">
      <c r="A56" s="11"/>
      <c r="B56" s="11"/>
      <c r="C56" s="11"/>
      <c r="D56" s="11"/>
      <c r="E56" s="11"/>
      <c r="F56" s="11"/>
      <c r="G56" s="1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</row>
    <row r="57" spans="1:38" ht="14.25" customHeight="1" x14ac:dyDescent="0.25">
      <c r="A57" s="11"/>
      <c r="B57" s="11"/>
      <c r="C57" s="11"/>
      <c r="D57" s="11"/>
      <c r="E57" s="11"/>
      <c r="F57" s="11"/>
      <c r="G57" s="1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</row>
    <row r="58" spans="1:38" ht="14.25" customHeight="1" x14ac:dyDescent="0.25">
      <c r="A58" s="11"/>
      <c r="B58" s="11"/>
      <c r="C58" s="11"/>
      <c r="D58" s="11"/>
      <c r="E58" s="11"/>
      <c r="F58" s="11"/>
      <c r="G58" s="1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</row>
    <row r="59" spans="1:38" ht="14.25" customHeight="1" x14ac:dyDescent="0.25">
      <c r="A59" s="11"/>
      <c r="B59" s="11"/>
      <c r="C59" s="11"/>
      <c r="D59" s="11"/>
      <c r="E59" s="11"/>
      <c r="F59" s="11"/>
      <c r="G59" s="1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</row>
    <row r="60" spans="1:38" ht="14.25" customHeight="1" x14ac:dyDescent="0.25">
      <c r="A60" s="11"/>
      <c r="B60" s="11"/>
      <c r="C60" s="11"/>
      <c r="D60" s="11"/>
      <c r="E60" s="11"/>
      <c r="F60" s="11"/>
      <c r="G60" s="1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</row>
    <row r="61" spans="1:38" ht="14.25" customHeight="1" x14ac:dyDescent="0.25">
      <c r="A61" s="11"/>
      <c r="B61" s="11"/>
      <c r="C61" s="11"/>
      <c r="D61" s="11"/>
      <c r="E61" s="11"/>
      <c r="F61" s="11"/>
      <c r="G61" s="1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</row>
    <row r="62" spans="1:38" ht="14.25" customHeight="1" x14ac:dyDescent="0.25">
      <c r="A62" s="11"/>
      <c r="B62" s="11"/>
      <c r="C62" s="11"/>
      <c r="D62" s="11"/>
      <c r="E62" s="11"/>
      <c r="F62" s="11"/>
      <c r="G62" s="11"/>
      <c r="H62" s="151"/>
      <c r="I62" s="151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</row>
    <row r="63" spans="1:38" ht="14.25" customHeight="1" x14ac:dyDescent="0.25">
      <c r="A63" s="11"/>
      <c r="B63" s="11"/>
      <c r="C63" s="11"/>
      <c r="D63" s="11"/>
      <c r="E63" s="11"/>
      <c r="F63" s="11"/>
      <c r="G63" s="1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</row>
    <row r="64" spans="1:38" ht="14.25" customHeight="1" x14ac:dyDescent="0.25">
      <c r="A64" s="11"/>
      <c r="B64" s="11"/>
      <c r="C64" s="11"/>
      <c r="D64" s="11"/>
      <c r="E64" s="11"/>
      <c r="F64" s="11"/>
      <c r="G64" s="1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</row>
    <row r="65" spans="1:38" ht="14.25" customHeight="1" x14ac:dyDescent="0.25">
      <c r="A65" s="11"/>
      <c r="B65" s="11"/>
      <c r="C65" s="11"/>
      <c r="D65" s="11"/>
      <c r="E65" s="11"/>
      <c r="F65" s="11"/>
      <c r="G65" s="11"/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</row>
    <row r="66" spans="1:38" ht="14.25" customHeight="1" x14ac:dyDescent="0.25">
      <c r="A66" s="11"/>
      <c r="B66" s="11"/>
      <c r="C66" s="11"/>
      <c r="D66" s="11"/>
      <c r="E66" s="11"/>
      <c r="F66" s="11"/>
      <c r="G66" s="11"/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</row>
    <row r="67" spans="1:38" ht="14.25" customHeight="1" x14ac:dyDescent="0.25">
      <c r="A67" s="11"/>
      <c r="B67" s="11"/>
      <c r="C67" s="11"/>
      <c r="D67" s="11"/>
      <c r="E67" s="11"/>
      <c r="F67" s="11"/>
      <c r="G67" s="1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</row>
    <row r="68" spans="1:38" ht="14.25" customHeight="1" x14ac:dyDescent="0.25">
      <c r="A68" s="11"/>
      <c r="B68" s="11"/>
      <c r="C68" s="11"/>
      <c r="D68" s="11"/>
      <c r="E68" s="11"/>
      <c r="F68" s="11"/>
      <c r="G68" s="1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</row>
    <row r="69" spans="1:38" ht="14.25" customHeight="1" x14ac:dyDescent="0.25">
      <c r="A69" s="11"/>
      <c r="B69" s="11"/>
      <c r="C69" s="11"/>
      <c r="D69" s="11"/>
      <c r="E69" s="11"/>
      <c r="F69" s="11"/>
      <c r="G69" s="1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</row>
    <row r="70" spans="1:38" ht="14.25" customHeight="1" x14ac:dyDescent="0.25">
      <c r="A70" s="11"/>
      <c r="B70" s="11"/>
      <c r="C70" s="11"/>
      <c r="D70" s="11"/>
      <c r="E70" s="11"/>
      <c r="F70" s="11"/>
      <c r="G70" s="1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</row>
    <row r="71" spans="1:38" ht="14.25" customHeight="1" x14ac:dyDescent="0.25">
      <c r="A71" s="11"/>
      <c r="B71" s="11"/>
      <c r="C71" s="11"/>
      <c r="D71" s="11"/>
      <c r="E71" s="11"/>
      <c r="F71" s="11"/>
      <c r="G71" s="1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</row>
    <row r="72" spans="1:38" ht="14.25" customHeight="1" x14ac:dyDescent="0.25">
      <c r="A72" s="11"/>
      <c r="B72" s="11"/>
      <c r="C72" s="11"/>
      <c r="D72" s="11"/>
      <c r="E72" s="11"/>
      <c r="F72" s="11"/>
      <c r="G72" s="1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</row>
    <row r="73" spans="1:38" ht="14.25" customHeight="1" x14ac:dyDescent="0.25">
      <c r="A73" s="11"/>
      <c r="B73" s="11"/>
      <c r="C73" s="11"/>
      <c r="D73" s="11"/>
      <c r="E73" s="11"/>
      <c r="F73" s="11"/>
      <c r="G73" s="1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</row>
    <row r="74" spans="1:38" ht="14.25" customHeight="1" x14ac:dyDescent="0.25">
      <c r="A74" s="11"/>
      <c r="B74" s="11"/>
      <c r="C74" s="11"/>
      <c r="D74" s="11"/>
      <c r="E74" s="11"/>
      <c r="F74" s="11"/>
      <c r="G74" s="1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</row>
    <row r="75" spans="1:38" ht="14.25" customHeight="1" x14ac:dyDescent="0.25">
      <c r="A75" s="11"/>
      <c r="B75" s="11"/>
      <c r="C75" s="11"/>
      <c r="D75" s="11"/>
      <c r="E75" s="11"/>
      <c r="F75" s="11"/>
      <c r="G75" s="11"/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</row>
    <row r="76" spans="1:38" ht="14.25" customHeight="1" x14ac:dyDescent="0.25">
      <c r="A76" s="11"/>
      <c r="B76" s="11"/>
      <c r="C76" s="11"/>
      <c r="D76" s="11"/>
      <c r="E76" s="11"/>
      <c r="F76" s="11"/>
      <c r="G76" s="1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</row>
    <row r="77" spans="1:38" ht="14.25" customHeight="1" x14ac:dyDescent="0.25">
      <c r="A77" s="11"/>
      <c r="B77" s="11"/>
      <c r="C77" s="11"/>
      <c r="D77" s="11"/>
      <c r="E77" s="11"/>
      <c r="F77" s="11"/>
      <c r="G77" s="11"/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</row>
    <row r="78" spans="1:38" ht="14.25" customHeight="1" x14ac:dyDescent="0.25">
      <c r="A78" s="11"/>
      <c r="B78" s="11"/>
      <c r="C78" s="11"/>
      <c r="D78" s="11"/>
      <c r="E78" s="11"/>
      <c r="F78" s="11"/>
      <c r="G78" s="11"/>
      <c r="H78" s="151"/>
      <c r="I78" s="151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</row>
    <row r="79" spans="1:38" ht="14.25" customHeight="1" x14ac:dyDescent="0.25">
      <c r="A79" s="11"/>
      <c r="B79" s="11"/>
      <c r="C79" s="11"/>
      <c r="D79" s="11"/>
      <c r="E79" s="11"/>
      <c r="F79" s="11"/>
      <c r="G79" s="11"/>
      <c r="H79" s="151"/>
      <c r="I79" s="151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</row>
    <row r="80" spans="1:38" ht="14.25" customHeight="1" x14ac:dyDescent="0.25">
      <c r="A80" s="11"/>
      <c r="B80" s="11"/>
      <c r="C80" s="11"/>
      <c r="D80" s="11"/>
      <c r="E80" s="11"/>
      <c r="F80" s="11"/>
      <c r="G80" s="11"/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</row>
    <row r="81" spans="1:38" ht="14.25" customHeight="1" x14ac:dyDescent="0.25">
      <c r="A81" s="11"/>
      <c r="B81" s="11"/>
      <c r="C81" s="11"/>
      <c r="D81" s="11"/>
      <c r="E81" s="11"/>
      <c r="F81" s="11"/>
      <c r="G81" s="1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</row>
    <row r="82" spans="1:38" ht="14.25" customHeight="1" x14ac:dyDescent="0.25">
      <c r="A82" s="11"/>
      <c r="B82" s="11"/>
      <c r="C82" s="11"/>
      <c r="D82" s="11"/>
      <c r="E82" s="11"/>
      <c r="F82" s="11"/>
      <c r="G82" s="11"/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</row>
    <row r="83" spans="1:38" ht="14.25" customHeight="1" x14ac:dyDescent="0.25">
      <c r="A83" s="11"/>
      <c r="B83" s="11"/>
      <c r="C83" s="11"/>
      <c r="D83" s="11"/>
      <c r="E83" s="11"/>
      <c r="F83" s="11"/>
      <c r="G83" s="1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</row>
    <row r="84" spans="1:38" ht="14.25" customHeight="1" x14ac:dyDescent="0.25">
      <c r="A84" s="11"/>
      <c r="B84" s="11"/>
      <c r="C84" s="11"/>
      <c r="D84" s="11"/>
      <c r="E84" s="11"/>
      <c r="F84" s="11"/>
      <c r="G84" s="1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</row>
    <row r="85" spans="1:38" ht="14.25" customHeight="1" x14ac:dyDescent="0.25">
      <c r="A85" s="11"/>
      <c r="B85" s="11"/>
      <c r="C85" s="11"/>
      <c r="D85" s="11"/>
      <c r="E85" s="11"/>
      <c r="F85" s="11"/>
      <c r="G85" s="1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</row>
    <row r="86" spans="1:38" ht="14.25" customHeight="1" x14ac:dyDescent="0.25">
      <c r="A86" s="11"/>
      <c r="B86" s="11"/>
      <c r="C86" s="11"/>
      <c r="D86" s="11"/>
      <c r="E86" s="11"/>
      <c r="F86" s="11"/>
      <c r="G86" s="11"/>
      <c r="H86" s="151"/>
      <c r="I86" s="151"/>
      <c r="J86" s="151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</row>
    <row r="87" spans="1:38" ht="14.25" customHeight="1" x14ac:dyDescent="0.25">
      <c r="A87" s="11"/>
      <c r="B87" s="11"/>
      <c r="C87" s="11"/>
      <c r="D87" s="11"/>
      <c r="E87" s="11"/>
      <c r="F87" s="11"/>
      <c r="G87" s="11"/>
      <c r="H87" s="151"/>
      <c r="I87" s="151"/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</row>
    <row r="88" spans="1:38" ht="14.25" customHeight="1" x14ac:dyDescent="0.25">
      <c r="A88" s="11"/>
      <c r="B88" s="11"/>
      <c r="C88" s="11"/>
      <c r="D88" s="11"/>
      <c r="E88" s="11"/>
      <c r="F88" s="11"/>
      <c r="G88" s="11"/>
      <c r="H88" s="151"/>
      <c r="I88" s="151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</row>
    <row r="89" spans="1:38" ht="14.25" customHeight="1" x14ac:dyDescent="0.25">
      <c r="A89" s="11"/>
      <c r="B89" s="11"/>
      <c r="C89" s="11"/>
      <c r="D89" s="11"/>
      <c r="E89" s="11"/>
      <c r="F89" s="11"/>
      <c r="G89" s="11"/>
      <c r="H89" s="151"/>
      <c r="I89" s="151"/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</row>
    <row r="90" spans="1:38" ht="14.25" customHeight="1" x14ac:dyDescent="0.25">
      <c r="A90" s="11"/>
      <c r="B90" s="11"/>
      <c r="C90" s="11"/>
      <c r="D90" s="11"/>
      <c r="E90" s="11"/>
      <c r="F90" s="11"/>
      <c r="G90" s="11"/>
      <c r="H90" s="151"/>
      <c r="I90" s="151"/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</row>
    <row r="91" spans="1:38" ht="14.25" customHeight="1" x14ac:dyDescent="0.25">
      <c r="A91" s="11"/>
      <c r="B91" s="11"/>
      <c r="C91" s="11"/>
      <c r="D91" s="11"/>
      <c r="E91" s="11"/>
      <c r="F91" s="11"/>
      <c r="G91" s="1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</row>
    <row r="92" spans="1:38" ht="14.25" customHeight="1" x14ac:dyDescent="0.25">
      <c r="A92" s="11"/>
      <c r="B92" s="11"/>
      <c r="C92" s="11"/>
      <c r="D92" s="11"/>
      <c r="E92" s="11"/>
      <c r="F92" s="11"/>
      <c r="G92" s="11"/>
      <c r="H92" s="151"/>
      <c r="I92" s="151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</row>
    <row r="93" spans="1:38" ht="14.25" customHeight="1" x14ac:dyDescent="0.25">
      <c r="A93" s="11"/>
      <c r="B93" s="11"/>
      <c r="C93" s="11"/>
      <c r="D93" s="11"/>
      <c r="E93" s="11"/>
      <c r="F93" s="11"/>
      <c r="G93" s="1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</row>
    <row r="94" spans="1:38" ht="14.25" customHeight="1" x14ac:dyDescent="0.25">
      <c r="A94" s="11"/>
      <c r="B94" s="11"/>
      <c r="C94" s="11"/>
      <c r="D94" s="11"/>
      <c r="E94" s="11"/>
      <c r="F94" s="11"/>
      <c r="G94" s="1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</row>
    <row r="95" spans="1:38" ht="14.25" customHeight="1" x14ac:dyDescent="0.25">
      <c r="A95" s="11"/>
      <c r="B95" s="11"/>
      <c r="C95" s="11"/>
      <c r="D95" s="11"/>
      <c r="E95" s="11"/>
      <c r="F95" s="11"/>
      <c r="G95" s="1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</row>
    <row r="96" spans="1:38" ht="14.25" customHeight="1" x14ac:dyDescent="0.25">
      <c r="A96" s="11"/>
      <c r="B96" s="11"/>
      <c r="C96" s="11"/>
      <c r="D96" s="11"/>
      <c r="E96" s="11"/>
      <c r="F96" s="11"/>
      <c r="G96" s="11"/>
      <c r="H96" s="151"/>
      <c r="I96" s="151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</row>
    <row r="97" spans="1:38" ht="14.25" customHeight="1" x14ac:dyDescent="0.25">
      <c r="A97" s="11"/>
      <c r="B97" s="11"/>
      <c r="C97" s="11"/>
      <c r="D97" s="11"/>
      <c r="E97" s="11"/>
      <c r="F97" s="11"/>
      <c r="G97" s="11"/>
      <c r="H97" s="151"/>
      <c r="I97" s="151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</row>
    <row r="98" spans="1:38" ht="14.25" customHeight="1" x14ac:dyDescent="0.25">
      <c r="A98" s="11"/>
      <c r="B98" s="11"/>
      <c r="C98" s="11"/>
      <c r="D98" s="11"/>
      <c r="E98" s="11"/>
      <c r="F98" s="11"/>
      <c r="G98" s="1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</row>
    <row r="99" spans="1:38" ht="14.25" customHeight="1" x14ac:dyDescent="0.25">
      <c r="A99" s="11"/>
      <c r="B99" s="11"/>
      <c r="C99" s="11"/>
      <c r="D99" s="11"/>
      <c r="E99" s="11"/>
      <c r="F99" s="11"/>
      <c r="G99" s="1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</row>
    <row r="100" spans="1:38" ht="14.25" customHeight="1" x14ac:dyDescent="0.25">
      <c r="A100" s="11"/>
      <c r="B100" s="11"/>
      <c r="C100" s="11"/>
      <c r="D100" s="11"/>
      <c r="E100" s="11"/>
      <c r="F100" s="11"/>
      <c r="G100" s="11"/>
      <c r="H100" s="151"/>
      <c r="I100" s="151"/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</row>
    <row r="101" spans="1:38" ht="14.25" customHeight="1" x14ac:dyDescent="0.25">
      <c r="A101" s="11"/>
      <c r="B101" s="11"/>
      <c r="C101" s="11"/>
      <c r="D101" s="11"/>
      <c r="E101" s="11"/>
      <c r="F101" s="11"/>
      <c r="G101" s="11"/>
      <c r="H101" s="151"/>
      <c r="I101" s="151"/>
      <c r="J101" s="151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</row>
    <row r="102" spans="1:38" ht="14.25" customHeight="1" x14ac:dyDescent="0.25">
      <c r="A102" s="11"/>
      <c r="B102" s="11"/>
      <c r="C102" s="11"/>
      <c r="D102" s="11"/>
      <c r="E102" s="11"/>
      <c r="F102" s="11"/>
      <c r="G102" s="1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</row>
    <row r="103" spans="1:38" ht="14.25" customHeight="1" x14ac:dyDescent="0.25">
      <c r="A103" s="11"/>
      <c r="B103" s="11"/>
      <c r="C103" s="11"/>
      <c r="D103" s="11"/>
      <c r="E103" s="11"/>
      <c r="F103" s="11"/>
      <c r="G103" s="11"/>
      <c r="H103" s="151"/>
      <c r="I103" s="151"/>
      <c r="J103" s="151"/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</row>
    <row r="104" spans="1:38" ht="14.25" customHeight="1" x14ac:dyDescent="0.25">
      <c r="A104" s="11"/>
      <c r="B104" s="11"/>
      <c r="C104" s="11"/>
      <c r="D104" s="11"/>
      <c r="E104" s="11"/>
      <c r="F104" s="11"/>
      <c r="G104" s="1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</row>
    <row r="105" spans="1:38" ht="14.25" customHeight="1" x14ac:dyDescent="0.25">
      <c r="A105" s="11"/>
      <c r="B105" s="11"/>
      <c r="C105" s="11"/>
      <c r="D105" s="11"/>
      <c r="E105" s="11"/>
      <c r="F105" s="11"/>
      <c r="G105" s="1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</row>
    <row r="106" spans="1:38" ht="14.25" customHeight="1" x14ac:dyDescent="0.25">
      <c r="A106" s="11"/>
      <c r="B106" s="11"/>
      <c r="C106" s="11"/>
      <c r="D106" s="11"/>
      <c r="E106" s="11"/>
      <c r="F106" s="11"/>
      <c r="G106" s="11"/>
      <c r="H106" s="151"/>
      <c r="I106" s="151"/>
      <c r="J106" s="151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</row>
    <row r="107" spans="1:38" ht="14.25" customHeight="1" x14ac:dyDescent="0.25">
      <c r="A107" s="11"/>
      <c r="B107" s="11"/>
      <c r="C107" s="11"/>
      <c r="D107" s="11"/>
      <c r="E107" s="11"/>
      <c r="F107" s="11"/>
      <c r="G107" s="11"/>
      <c r="H107" s="151"/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</row>
    <row r="108" spans="1:38" ht="14.25" customHeight="1" x14ac:dyDescent="0.25">
      <c r="A108" s="11"/>
      <c r="B108" s="11"/>
      <c r="C108" s="11"/>
      <c r="D108" s="11"/>
      <c r="E108" s="11"/>
      <c r="F108" s="11"/>
      <c r="G108" s="1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</row>
    <row r="109" spans="1:38" ht="14.25" customHeight="1" x14ac:dyDescent="0.25">
      <c r="A109" s="11"/>
      <c r="B109" s="11"/>
      <c r="C109" s="11"/>
      <c r="D109" s="11"/>
      <c r="E109" s="11"/>
      <c r="F109" s="11"/>
      <c r="G109" s="1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</row>
    <row r="110" spans="1:38" ht="14.25" customHeight="1" x14ac:dyDescent="0.25">
      <c r="A110" s="11"/>
      <c r="B110" s="11"/>
      <c r="C110" s="11"/>
      <c r="D110" s="11"/>
      <c r="E110" s="11"/>
      <c r="F110" s="11"/>
      <c r="G110" s="11"/>
      <c r="H110" s="151"/>
      <c r="I110" s="151"/>
      <c r="J110" s="151"/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</row>
    <row r="111" spans="1:38" ht="14.25" customHeight="1" x14ac:dyDescent="0.25">
      <c r="A111" s="11"/>
      <c r="B111" s="11"/>
      <c r="C111" s="11"/>
      <c r="D111" s="11"/>
      <c r="E111" s="11"/>
      <c r="F111" s="11"/>
      <c r="G111" s="11"/>
      <c r="H111" s="151"/>
      <c r="I111" s="151"/>
      <c r="J111" s="151"/>
      <c r="K111" s="151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</row>
    <row r="112" spans="1:38" ht="14.25" customHeight="1" x14ac:dyDescent="0.25">
      <c r="A112" s="11"/>
      <c r="B112" s="11"/>
      <c r="C112" s="11"/>
      <c r="D112" s="11"/>
      <c r="E112" s="11"/>
      <c r="F112" s="11"/>
      <c r="G112" s="11"/>
      <c r="H112" s="151"/>
      <c r="I112" s="151"/>
      <c r="J112" s="151"/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</row>
    <row r="113" spans="1:38" ht="14.25" customHeight="1" x14ac:dyDescent="0.25">
      <c r="A113" s="11"/>
      <c r="B113" s="11"/>
      <c r="C113" s="11"/>
      <c r="D113" s="11"/>
      <c r="E113" s="11"/>
      <c r="F113" s="11"/>
      <c r="G113" s="11"/>
      <c r="H113" s="151"/>
      <c r="I113" s="151"/>
      <c r="J113" s="151"/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</row>
    <row r="114" spans="1:38" ht="14.25" customHeight="1" x14ac:dyDescent="0.25">
      <c r="A114" s="11"/>
      <c r="B114" s="11"/>
      <c r="C114" s="11"/>
      <c r="D114" s="11"/>
      <c r="E114" s="11"/>
      <c r="F114" s="11"/>
      <c r="G114" s="11"/>
      <c r="H114" s="151"/>
      <c r="I114" s="151"/>
      <c r="J114" s="151"/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</row>
    <row r="115" spans="1:38" ht="14.25" customHeight="1" x14ac:dyDescent="0.25">
      <c r="A115" s="11"/>
      <c r="B115" s="11"/>
      <c r="C115" s="11"/>
      <c r="D115" s="11"/>
      <c r="E115" s="11"/>
      <c r="F115" s="11"/>
      <c r="G115" s="11"/>
      <c r="H115" s="151"/>
      <c r="I115" s="151"/>
      <c r="J115" s="151"/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</row>
    <row r="116" spans="1:38" ht="14.25" customHeight="1" x14ac:dyDescent="0.25">
      <c r="A116" s="11"/>
      <c r="B116" s="11"/>
      <c r="C116" s="11"/>
      <c r="D116" s="11"/>
      <c r="E116" s="11"/>
      <c r="F116" s="11"/>
      <c r="G116" s="11"/>
      <c r="H116" s="151"/>
      <c r="I116" s="151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</row>
    <row r="117" spans="1:38" ht="14.25" customHeight="1" x14ac:dyDescent="0.25">
      <c r="A117" s="11"/>
      <c r="B117" s="11"/>
      <c r="C117" s="11"/>
      <c r="D117" s="11"/>
      <c r="E117" s="11"/>
      <c r="F117" s="11"/>
      <c r="G117" s="11"/>
      <c r="H117" s="151"/>
      <c r="I117" s="151"/>
      <c r="J117" s="151"/>
      <c r="K117" s="151"/>
      <c r="L117" s="151"/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</row>
    <row r="118" spans="1:38" ht="14.25" customHeight="1" x14ac:dyDescent="0.25">
      <c r="A118" s="11"/>
      <c r="B118" s="11"/>
      <c r="C118" s="11"/>
      <c r="D118" s="11"/>
      <c r="E118" s="11"/>
      <c r="F118" s="11"/>
      <c r="G118" s="11"/>
      <c r="H118" s="151"/>
      <c r="I118" s="151"/>
      <c r="J118" s="151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</row>
    <row r="119" spans="1:38" ht="14.25" customHeight="1" x14ac:dyDescent="0.25">
      <c r="A119" s="11"/>
      <c r="B119" s="11"/>
      <c r="C119" s="11"/>
      <c r="D119" s="11"/>
      <c r="E119" s="11"/>
      <c r="F119" s="11"/>
      <c r="G119" s="1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</row>
    <row r="120" spans="1:38" ht="14.25" customHeight="1" x14ac:dyDescent="0.25">
      <c r="A120" s="11"/>
      <c r="B120" s="11"/>
      <c r="C120" s="11"/>
      <c r="D120" s="11"/>
      <c r="E120" s="11"/>
      <c r="F120" s="11"/>
      <c r="G120" s="11"/>
      <c r="H120" s="151"/>
      <c r="I120" s="151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</row>
    <row r="121" spans="1:38" ht="14.25" customHeight="1" x14ac:dyDescent="0.25">
      <c r="A121" s="11"/>
      <c r="B121" s="11"/>
      <c r="C121" s="11"/>
      <c r="D121" s="11"/>
      <c r="E121" s="11"/>
      <c r="F121" s="11"/>
      <c r="G121" s="11"/>
      <c r="H121" s="151"/>
      <c r="I121" s="151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</row>
    <row r="122" spans="1:38" ht="14.25" customHeight="1" x14ac:dyDescent="0.25">
      <c r="A122" s="11"/>
      <c r="B122" s="11"/>
      <c r="C122" s="11"/>
      <c r="D122" s="11"/>
      <c r="E122" s="11"/>
      <c r="F122" s="11"/>
      <c r="G122" s="11"/>
      <c r="H122" s="151"/>
      <c r="I122" s="151"/>
      <c r="J122" s="151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</row>
    <row r="123" spans="1:38" ht="14.25" customHeight="1" x14ac:dyDescent="0.25">
      <c r="A123" s="11"/>
      <c r="B123" s="11"/>
      <c r="C123" s="11"/>
      <c r="D123" s="11"/>
      <c r="E123" s="11"/>
      <c r="F123" s="11"/>
      <c r="G123" s="11"/>
      <c r="H123" s="151"/>
      <c r="I123" s="151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</row>
    <row r="124" spans="1:38" ht="14.25" customHeight="1" x14ac:dyDescent="0.25">
      <c r="A124" s="11"/>
      <c r="B124" s="11"/>
      <c r="C124" s="11"/>
      <c r="D124" s="11"/>
      <c r="E124" s="11"/>
      <c r="F124" s="11"/>
      <c r="G124" s="11"/>
      <c r="H124" s="151"/>
      <c r="I124" s="151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</row>
    <row r="125" spans="1:38" ht="14.25" customHeight="1" x14ac:dyDescent="0.25">
      <c r="A125" s="11"/>
      <c r="B125" s="11"/>
      <c r="C125" s="11"/>
      <c r="D125" s="11"/>
      <c r="E125" s="11"/>
      <c r="F125" s="11"/>
      <c r="G125" s="1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</row>
    <row r="126" spans="1:38" ht="14.25" customHeight="1" x14ac:dyDescent="0.25">
      <c r="A126" s="11"/>
      <c r="B126" s="11"/>
      <c r="C126" s="11"/>
      <c r="D126" s="11"/>
      <c r="E126" s="11"/>
      <c r="F126" s="11"/>
      <c r="G126" s="11"/>
      <c r="H126" s="151"/>
      <c r="I126" s="151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</row>
    <row r="127" spans="1:38" ht="14.25" customHeight="1" x14ac:dyDescent="0.25">
      <c r="A127" s="11"/>
      <c r="B127" s="11"/>
      <c r="C127" s="11"/>
      <c r="D127" s="11"/>
      <c r="E127" s="11"/>
      <c r="F127" s="11"/>
      <c r="G127" s="1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</row>
    <row r="128" spans="1:38" ht="14.25" customHeight="1" x14ac:dyDescent="0.25">
      <c r="A128" s="11"/>
      <c r="B128" s="11"/>
      <c r="C128" s="11"/>
      <c r="D128" s="11"/>
      <c r="E128" s="11"/>
      <c r="F128" s="11"/>
      <c r="G128" s="1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</row>
    <row r="129" spans="1:38" ht="14.25" customHeight="1" x14ac:dyDescent="0.25">
      <c r="A129" s="11"/>
      <c r="B129" s="11"/>
      <c r="C129" s="11"/>
      <c r="D129" s="11"/>
      <c r="E129" s="11"/>
      <c r="F129" s="11"/>
      <c r="G129" s="1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</row>
    <row r="130" spans="1:38" ht="14.25" customHeight="1" x14ac:dyDescent="0.25">
      <c r="A130" s="11"/>
      <c r="B130" s="11"/>
      <c r="C130" s="11"/>
      <c r="D130" s="11"/>
      <c r="E130" s="11"/>
      <c r="F130" s="11"/>
      <c r="G130" s="1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</row>
    <row r="131" spans="1:38" ht="14.25" customHeight="1" x14ac:dyDescent="0.25">
      <c r="A131" s="11"/>
      <c r="B131" s="11"/>
      <c r="C131" s="11"/>
      <c r="D131" s="11"/>
      <c r="E131" s="11"/>
      <c r="F131" s="11"/>
      <c r="G131" s="1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</row>
    <row r="132" spans="1:38" ht="14.25" customHeight="1" x14ac:dyDescent="0.25">
      <c r="A132" s="11"/>
      <c r="B132" s="11"/>
      <c r="C132" s="11"/>
      <c r="D132" s="11"/>
      <c r="E132" s="11"/>
      <c r="F132" s="11"/>
      <c r="G132" s="1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</row>
    <row r="133" spans="1:38" ht="14.25" customHeight="1" x14ac:dyDescent="0.25">
      <c r="A133" s="11"/>
      <c r="B133" s="11"/>
      <c r="C133" s="11"/>
      <c r="D133" s="11"/>
      <c r="E133" s="11"/>
      <c r="F133" s="11"/>
      <c r="G133" s="1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</row>
    <row r="134" spans="1:38" ht="14.25" customHeight="1" x14ac:dyDescent="0.25">
      <c r="A134" s="11"/>
      <c r="B134" s="11"/>
      <c r="C134" s="11"/>
      <c r="D134" s="11"/>
      <c r="E134" s="11"/>
      <c r="F134" s="11"/>
      <c r="G134" s="1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</row>
    <row r="135" spans="1:38" ht="14.25" customHeight="1" x14ac:dyDescent="0.25">
      <c r="A135" s="11"/>
      <c r="B135" s="11"/>
      <c r="C135" s="11"/>
      <c r="D135" s="11"/>
      <c r="E135" s="11"/>
      <c r="F135" s="11"/>
      <c r="G135" s="1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</row>
    <row r="136" spans="1:38" ht="14.25" customHeight="1" x14ac:dyDescent="0.25">
      <c r="A136" s="11"/>
      <c r="B136" s="11"/>
      <c r="C136" s="11"/>
      <c r="D136" s="11"/>
      <c r="E136" s="11"/>
      <c r="F136" s="11"/>
      <c r="G136" s="1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</row>
    <row r="137" spans="1:38" ht="14.25" customHeight="1" x14ac:dyDescent="0.25">
      <c r="A137" s="11"/>
      <c r="B137" s="11"/>
      <c r="C137" s="11"/>
      <c r="D137" s="11"/>
      <c r="E137" s="11"/>
      <c r="F137" s="11"/>
      <c r="G137" s="1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</row>
    <row r="138" spans="1:38" ht="14.25" customHeight="1" x14ac:dyDescent="0.25">
      <c r="A138" s="11"/>
      <c r="B138" s="11"/>
      <c r="C138" s="11"/>
      <c r="D138" s="11"/>
      <c r="E138" s="11"/>
      <c r="F138" s="11"/>
      <c r="G138" s="1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</row>
    <row r="139" spans="1:38" ht="14.25" customHeight="1" x14ac:dyDescent="0.25">
      <c r="A139" s="11"/>
      <c r="B139" s="11"/>
      <c r="C139" s="11"/>
      <c r="D139" s="11"/>
      <c r="E139" s="11"/>
      <c r="F139" s="11"/>
      <c r="G139" s="1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</row>
    <row r="140" spans="1:38" ht="14.25" customHeight="1" x14ac:dyDescent="0.25">
      <c r="A140" s="11"/>
      <c r="B140" s="11"/>
      <c r="C140" s="11"/>
      <c r="D140" s="11"/>
      <c r="E140" s="11"/>
      <c r="F140" s="11"/>
      <c r="G140" s="1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</row>
    <row r="141" spans="1:38" ht="14.25" customHeight="1" x14ac:dyDescent="0.25">
      <c r="A141" s="11"/>
      <c r="B141" s="11"/>
      <c r="C141" s="11"/>
      <c r="D141" s="11"/>
      <c r="E141" s="11"/>
      <c r="F141" s="11"/>
      <c r="G141" s="1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</row>
    <row r="142" spans="1:38" ht="14.25" customHeight="1" x14ac:dyDescent="0.25">
      <c r="A142" s="11"/>
      <c r="B142" s="11"/>
      <c r="C142" s="11"/>
      <c r="D142" s="11"/>
      <c r="E142" s="11"/>
      <c r="F142" s="11"/>
      <c r="G142" s="1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</row>
    <row r="143" spans="1:38" ht="14.25" customHeight="1" x14ac:dyDescent="0.25">
      <c r="A143" s="11"/>
      <c r="B143" s="11"/>
      <c r="C143" s="11"/>
      <c r="D143" s="11"/>
      <c r="E143" s="11"/>
      <c r="F143" s="11"/>
      <c r="G143" s="1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</row>
    <row r="144" spans="1:38" ht="14.25" customHeight="1" x14ac:dyDescent="0.25">
      <c r="A144" s="11"/>
      <c r="B144" s="11"/>
      <c r="C144" s="11"/>
      <c r="D144" s="11"/>
      <c r="E144" s="11"/>
      <c r="F144" s="11"/>
      <c r="G144" s="1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</row>
    <row r="145" spans="1:38" ht="14.25" customHeight="1" x14ac:dyDescent="0.25">
      <c r="A145" s="11"/>
      <c r="B145" s="11"/>
      <c r="C145" s="11"/>
      <c r="D145" s="11"/>
      <c r="E145" s="11"/>
      <c r="F145" s="11"/>
      <c r="G145" s="1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</row>
    <row r="146" spans="1:38" ht="14.25" customHeight="1" x14ac:dyDescent="0.25">
      <c r="A146" s="11"/>
      <c r="B146" s="11"/>
      <c r="C146" s="11"/>
      <c r="D146" s="11"/>
      <c r="E146" s="11"/>
      <c r="F146" s="11"/>
      <c r="G146" s="1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</row>
    <row r="147" spans="1:38" ht="14.25" customHeight="1" x14ac:dyDescent="0.25">
      <c r="A147" s="11"/>
      <c r="B147" s="11"/>
      <c r="C147" s="11"/>
      <c r="D147" s="11"/>
      <c r="E147" s="11"/>
      <c r="F147" s="11"/>
      <c r="G147" s="1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</row>
    <row r="148" spans="1:38" ht="14.25" customHeight="1" x14ac:dyDescent="0.25">
      <c r="A148" s="11"/>
      <c r="B148" s="11"/>
      <c r="C148" s="11"/>
      <c r="D148" s="11"/>
      <c r="E148" s="11"/>
      <c r="F148" s="11"/>
      <c r="G148" s="1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</row>
    <row r="149" spans="1:38" ht="14.25" customHeight="1" x14ac:dyDescent="0.25">
      <c r="A149" s="6"/>
      <c r="B149" s="6"/>
      <c r="C149" s="6"/>
      <c r="D149" s="6"/>
      <c r="E149" s="6"/>
      <c r="F149" s="6"/>
      <c r="G149" s="6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</row>
    <row r="150" spans="1:38" ht="14.25" customHeight="1" x14ac:dyDescent="0.25">
      <c r="A150" s="6"/>
      <c r="B150" s="6"/>
      <c r="C150" s="6"/>
      <c r="D150" s="6"/>
      <c r="E150" s="6"/>
      <c r="F150" s="6"/>
      <c r="G150" s="6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</row>
    <row r="151" spans="1:38" ht="14.25" customHeight="1" x14ac:dyDescent="0.25">
      <c r="A151" s="6"/>
      <c r="B151" s="6"/>
      <c r="C151" s="6"/>
      <c r="D151" s="6"/>
      <c r="E151" s="6"/>
      <c r="F151" s="6"/>
      <c r="G151" s="6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</row>
    <row r="152" spans="1:38" ht="14.25" customHeight="1" x14ac:dyDescent="0.25">
      <c r="A152" s="6"/>
      <c r="B152" s="6"/>
      <c r="C152" s="6"/>
      <c r="D152" s="6"/>
      <c r="E152" s="6"/>
      <c r="F152" s="6"/>
      <c r="G152" s="6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</row>
    <row r="153" spans="1:38" ht="14.25" customHeight="1" x14ac:dyDescent="0.25">
      <c r="A153" s="6"/>
      <c r="B153" s="6"/>
      <c r="C153" s="6"/>
      <c r="D153" s="6"/>
      <c r="E153" s="6"/>
      <c r="F153" s="6"/>
      <c r="G153" s="6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</row>
    <row r="154" spans="1:38" ht="14.25" customHeight="1" x14ac:dyDescent="0.25">
      <c r="A154" s="6"/>
      <c r="B154" s="6"/>
      <c r="C154" s="6"/>
      <c r="D154" s="6"/>
      <c r="E154" s="6"/>
      <c r="F154" s="6"/>
      <c r="G154" s="6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</row>
    <row r="155" spans="1:38" ht="14.25" customHeight="1" x14ac:dyDescent="0.25">
      <c r="A155" s="6"/>
      <c r="B155" s="6"/>
      <c r="C155" s="6"/>
      <c r="D155" s="6"/>
      <c r="E155" s="6"/>
      <c r="F155" s="6"/>
      <c r="G155" s="6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</row>
    <row r="156" spans="1:38" ht="14.25" customHeight="1" x14ac:dyDescent="0.25">
      <c r="A156" s="6"/>
      <c r="B156" s="6"/>
      <c r="C156" s="6"/>
      <c r="D156" s="6"/>
      <c r="E156" s="6"/>
      <c r="F156" s="6"/>
      <c r="G156" s="6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</row>
    <row r="157" spans="1:38" ht="14.25" customHeight="1" x14ac:dyDescent="0.25">
      <c r="A157" s="6"/>
      <c r="B157" s="6"/>
      <c r="C157" s="6"/>
      <c r="D157" s="6"/>
      <c r="E157" s="6"/>
      <c r="F157" s="6"/>
      <c r="G157" s="6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</row>
    <row r="158" spans="1:38" ht="14.25" customHeight="1" x14ac:dyDescent="0.25">
      <c r="A158" s="6"/>
      <c r="B158" s="6"/>
      <c r="C158" s="6"/>
      <c r="D158" s="6"/>
      <c r="E158" s="6"/>
      <c r="F158" s="6"/>
      <c r="G158" s="6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</row>
    <row r="159" spans="1:38" ht="14.25" customHeight="1" x14ac:dyDescent="0.25">
      <c r="A159" s="6"/>
      <c r="B159" s="6"/>
      <c r="C159" s="6"/>
      <c r="D159" s="6"/>
      <c r="E159" s="6"/>
      <c r="F159" s="6"/>
      <c r="G159" s="6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</row>
    <row r="160" spans="1:38" ht="14.25" customHeight="1" x14ac:dyDescent="0.25">
      <c r="A160" s="6"/>
      <c r="B160" s="6"/>
      <c r="C160" s="6"/>
      <c r="D160" s="6"/>
      <c r="E160" s="6"/>
      <c r="F160" s="6"/>
      <c r="G160" s="6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</row>
    <row r="161" spans="1:38" ht="14.25" customHeight="1" x14ac:dyDescent="0.25">
      <c r="A161" s="6"/>
      <c r="B161" s="6"/>
      <c r="C161" s="6"/>
      <c r="D161" s="6"/>
      <c r="E161" s="6"/>
      <c r="F161" s="6"/>
      <c r="G161" s="6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</row>
    <row r="162" spans="1:38" ht="14.25" customHeight="1" x14ac:dyDescent="0.25">
      <c r="A162" s="6"/>
      <c r="B162" s="6"/>
      <c r="C162" s="6"/>
      <c r="D162" s="6"/>
      <c r="E162" s="6"/>
      <c r="F162" s="6"/>
      <c r="G162" s="6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</row>
    <row r="163" spans="1:38" ht="14.25" customHeight="1" x14ac:dyDescent="0.25">
      <c r="A163" s="6"/>
      <c r="B163" s="6"/>
      <c r="C163" s="6"/>
      <c r="D163" s="6"/>
      <c r="E163" s="6"/>
      <c r="F163" s="6"/>
      <c r="G163" s="6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</row>
    <row r="164" spans="1:38" ht="14.25" customHeight="1" x14ac:dyDescent="0.25">
      <c r="A164" s="6"/>
      <c r="B164" s="6"/>
      <c r="C164" s="6"/>
      <c r="D164" s="6"/>
      <c r="E164" s="6"/>
      <c r="F164" s="6"/>
      <c r="G164" s="6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</row>
    <row r="165" spans="1:38" ht="14.25" customHeight="1" x14ac:dyDescent="0.25">
      <c r="A165" s="6"/>
      <c r="B165" s="6"/>
      <c r="C165" s="6"/>
      <c r="D165" s="6"/>
      <c r="E165" s="6"/>
      <c r="F165" s="6"/>
      <c r="G165" s="6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</row>
    <row r="166" spans="1:38" ht="14.25" customHeight="1" x14ac:dyDescent="0.25">
      <c r="A166" s="6"/>
      <c r="B166" s="6"/>
      <c r="C166" s="6"/>
      <c r="D166" s="6"/>
      <c r="E166" s="6"/>
      <c r="F166" s="6"/>
      <c r="G166" s="6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</row>
    <row r="167" spans="1:38" ht="14.25" customHeight="1" x14ac:dyDescent="0.25">
      <c r="A167" s="6"/>
      <c r="B167" s="6"/>
      <c r="C167" s="6"/>
      <c r="D167" s="6"/>
      <c r="E167" s="6"/>
      <c r="F167" s="6"/>
      <c r="G167" s="6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</row>
    <row r="168" spans="1:38" ht="14.25" customHeight="1" x14ac:dyDescent="0.25">
      <c r="A168" s="6"/>
      <c r="B168" s="6"/>
      <c r="C168" s="6"/>
      <c r="D168" s="6"/>
      <c r="E168" s="6"/>
      <c r="F168" s="6"/>
      <c r="G168" s="6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</row>
    <row r="169" spans="1:38" ht="14.25" customHeight="1" x14ac:dyDescent="0.25">
      <c r="A169" s="6"/>
      <c r="B169" s="6"/>
      <c r="C169" s="6"/>
      <c r="D169" s="6"/>
      <c r="E169" s="6"/>
      <c r="F169" s="6"/>
      <c r="G169" s="6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</row>
    <row r="170" spans="1:38" ht="14.25" customHeight="1" x14ac:dyDescent="0.25">
      <c r="A170" s="6"/>
      <c r="B170" s="6"/>
      <c r="C170" s="6"/>
      <c r="D170" s="6"/>
      <c r="E170" s="6"/>
      <c r="F170" s="6"/>
      <c r="G170" s="6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</row>
    <row r="171" spans="1:38" ht="14.25" customHeight="1" x14ac:dyDescent="0.25">
      <c r="A171" s="6"/>
      <c r="B171" s="6"/>
      <c r="C171" s="6"/>
      <c r="D171" s="6"/>
      <c r="E171" s="6"/>
      <c r="F171" s="6"/>
      <c r="G171" s="6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</row>
    <row r="172" spans="1:38" ht="14.25" customHeight="1" x14ac:dyDescent="0.25">
      <c r="A172" s="6"/>
      <c r="B172" s="6"/>
      <c r="C172" s="6"/>
      <c r="D172" s="6"/>
      <c r="E172" s="6"/>
      <c r="F172" s="6"/>
      <c r="G172" s="6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</row>
    <row r="173" spans="1:38" ht="14.25" customHeight="1" x14ac:dyDescent="0.25">
      <c r="A173" s="6"/>
      <c r="B173" s="6"/>
      <c r="C173" s="6"/>
      <c r="D173" s="6"/>
      <c r="E173" s="6"/>
      <c r="F173" s="6"/>
      <c r="G173" s="6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</row>
    <row r="174" spans="1:38" ht="14.25" customHeight="1" x14ac:dyDescent="0.25">
      <c r="A174" s="6"/>
      <c r="B174" s="6"/>
      <c r="C174" s="6"/>
      <c r="D174" s="6"/>
      <c r="E174" s="6"/>
      <c r="F174" s="6"/>
      <c r="G174" s="6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</row>
    <row r="175" spans="1:38" ht="14.25" customHeight="1" x14ac:dyDescent="0.25">
      <c r="A175" s="6"/>
      <c r="B175" s="6"/>
      <c r="C175" s="6"/>
      <c r="D175" s="6"/>
      <c r="E175" s="6"/>
      <c r="F175" s="6"/>
      <c r="G175" s="6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</row>
    <row r="176" spans="1:38" ht="14.25" customHeight="1" x14ac:dyDescent="0.25">
      <c r="A176" s="6"/>
      <c r="B176" s="6"/>
      <c r="C176" s="6"/>
      <c r="D176" s="6"/>
      <c r="E176" s="6"/>
      <c r="F176" s="6"/>
      <c r="G176" s="6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</row>
    <row r="177" spans="1:38" ht="14.25" customHeight="1" x14ac:dyDescent="0.25">
      <c r="A177" s="6"/>
      <c r="B177" s="6"/>
      <c r="C177" s="6"/>
      <c r="D177" s="6"/>
      <c r="E177" s="6"/>
      <c r="F177" s="6"/>
      <c r="G177" s="6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</row>
    <row r="178" spans="1:38" ht="14.25" customHeight="1" x14ac:dyDescent="0.25">
      <c r="A178" s="6"/>
      <c r="B178" s="6"/>
      <c r="C178" s="6"/>
      <c r="D178" s="6"/>
      <c r="E178" s="6"/>
      <c r="F178" s="6"/>
      <c r="G178" s="6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</row>
    <row r="179" spans="1:38" ht="14.25" customHeight="1" x14ac:dyDescent="0.25">
      <c r="A179" s="6"/>
      <c r="B179" s="6"/>
      <c r="C179" s="6"/>
      <c r="D179" s="6"/>
      <c r="E179" s="6"/>
      <c r="F179" s="6"/>
      <c r="G179" s="6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</row>
    <row r="180" spans="1:38" ht="14.25" customHeight="1" x14ac:dyDescent="0.25">
      <c r="A180" s="6"/>
      <c r="B180" s="6"/>
      <c r="C180" s="6"/>
      <c r="D180" s="6"/>
      <c r="E180" s="6"/>
      <c r="F180" s="6"/>
      <c r="G180" s="6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</row>
    <row r="181" spans="1:38" ht="14.25" customHeight="1" x14ac:dyDescent="0.25">
      <c r="A181" s="6"/>
      <c r="B181" s="6"/>
      <c r="C181" s="6"/>
      <c r="D181" s="6"/>
      <c r="E181" s="6"/>
      <c r="F181" s="6"/>
      <c r="G181" s="6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</row>
    <row r="182" spans="1:38" ht="14.25" customHeight="1" x14ac:dyDescent="0.25">
      <c r="A182" s="6"/>
      <c r="B182" s="6"/>
      <c r="C182" s="6"/>
      <c r="D182" s="6"/>
      <c r="E182" s="6"/>
      <c r="F182" s="6"/>
      <c r="G182" s="6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</row>
    <row r="183" spans="1:38" ht="14.25" customHeight="1" x14ac:dyDescent="0.25">
      <c r="A183" s="6"/>
      <c r="B183" s="6"/>
      <c r="C183" s="6"/>
      <c r="D183" s="6"/>
      <c r="E183" s="6"/>
      <c r="F183" s="6"/>
      <c r="G183" s="6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</row>
    <row r="184" spans="1:38" ht="14.25" customHeight="1" x14ac:dyDescent="0.25">
      <c r="A184" s="6"/>
      <c r="B184" s="6"/>
      <c r="C184" s="6"/>
      <c r="D184" s="6"/>
      <c r="E184" s="6"/>
      <c r="F184" s="6"/>
      <c r="G184" s="6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</row>
    <row r="185" spans="1:38" ht="14.25" customHeight="1" x14ac:dyDescent="0.25">
      <c r="A185" s="6"/>
      <c r="B185" s="6"/>
      <c r="C185" s="6"/>
      <c r="D185" s="6"/>
      <c r="E185" s="6"/>
      <c r="F185" s="6"/>
      <c r="G185" s="6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</row>
    <row r="186" spans="1:38" ht="14.25" customHeight="1" x14ac:dyDescent="0.25">
      <c r="A186" s="6"/>
      <c r="B186" s="6"/>
      <c r="C186" s="6"/>
      <c r="D186" s="6"/>
      <c r="E186" s="6"/>
      <c r="F186" s="6"/>
      <c r="G186" s="6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</row>
    <row r="187" spans="1:38" ht="14.25" customHeight="1" x14ac:dyDescent="0.25">
      <c r="A187" s="6"/>
      <c r="B187" s="6"/>
      <c r="C187" s="6"/>
      <c r="D187" s="6"/>
      <c r="E187" s="6"/>
      <c r="F187" s="6"/>
      <c r="G187" s="6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</row>
    <row r="188" spans="1:38" ht="14.25" customHeight="1" x14ac:dyDescent="0.25">
      <c r="A188" s="6"/>
      <c r="B188" s="6"/>
      <c r="C188" s="6"/>
      <c r="D188" s="6"/>
      <c r="E188" s="6"/>
      <c r="F188" s="6"/>
      <c r="G188" s="6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</row>
    <row r="189" spans="1:38" ht="14.25" customHeight="1" x14ac:dyDescent="0.25">
      <c r="A189" s="6"/>
      <c r="B189" s="6"/>
      <c r="C189" s="6"/>
      <c r="D189" s="6"/>
      <c r="E189" s="6"/>
      <c r="F189" s="6"/>
      <c r="G189" s="6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</row>
    <row r="190" spans="1:38" ht="14.25" customHeight="1" x14ac:dyDescent="0.25">
      <c r="A190" s="6"/>
      <c r="B190" s="6"/>
      <c r="C190" s="6"/>
      <c r="D190" s="6"/>
      <c r="E190" s="6"/>
      <c r="F190" s="6"/>
      <c r="G190" s="6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</row>
    <row r="191" spans="1:38" ht="14.25" customHeight="1" x14ac:dyDescent="0.25">
      <c r="A191" s="6"/>
      <c r="B191" s="6"/>
      <c r="C191" s="6"/>
      <c r="D191" s="6"/>
      <c r="E191" s="6"/>
      <c r="F191" s="6"/>
      <c r="G191" s="6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</row>
    <row r="192" spans="1:38" ht="14.25" customHeight="1" x14ac:dyDescent="0.25">
      <c r="A192" s="6"/>
      <c r="B192" s="6"/>
      <c r="C192" s="6"/>
      <c r="D192" s="6"/>
      <c r="E192" s="6"/>
      <c r="F192" s="6"/>
      <c r="G192" s="6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</row>
    <row r="193" spans="1:38" ht="14.25" customHeight="1" x14ac:dyDescent="0.25">
      <c r="A193" s="6"/>
      <c r="B193" s="6"/>
      <c r="C193" s="6"/>
      <c r="D193" s="6"/>
      <c r="E193" s="6"/>
      <c r="F193" s="6"/>
      <c r="G193" s="6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</row>
    <row r="194" spans="1:38" ht="14.25" customHeight="1" x14ac:dyDescent="0.25">
      <c r="A194" s="6"/>
      <c r="B194" s="6"/>
      <c r="C194" s="6"/>
      <c r="D194" s="6"/>
      <c r="E194" s="6"/>
      <c r="F194" s="6"/>
      <c r="G194" s="6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</row>
    <row r="195" spans="1:38" ht="14.25" customHeight="1" x14ac:dyDescent="0.25">
      <c r="A195" s="6"/>
      <c r="B195" s="6"/>
      <c r="C195" s="6"/>
      <c r="D195" s="6"/>
      <c r="E195" s="6"/>
      <c r="F195" s="6"/>
      <c r="G195" s="6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</row>
    <row r="196" spans="1:38" ht="14.25" customHeight="1" x14ac:dyDescent="0.25">
      <c r="A196" s="6"/>
      <c r="B196" s="6"/>
      <c r="C196" s="6"/>
      <c r="D196" s="6"/>
      <c r="E196" s="6"/>
      <c r="F196" s="6"/>
      <c r="G196" s="6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</row>
    <row r="197" spans="1:38" ht="14.25" customHeight="1" x14ac:dyDescent="0.25">
      <c r="A197" s="6"/>
      <c r="B197" s="6"/>
      <c r="C197" s="6"/>
      <c r="D197" s="6"/>
      <c r="E197" s="6"/>
      <c r="F197" s="6"/>
      <c r="G197" s="6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</row>
    <row r="198" spans="1:38" ht="14.25" customHeight="1" x14ac:dyDescent="0.25">
      <c r="A198" s="6"/>
      <c r="B198" s="6"/>
      <c r="C198" s="6"/>
      <c r="D198" s="6"/>
      <c r="E198" s="6"/>
      <c r="F198" s="6"/>
      <c r="G198" s="6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</row>
    <row r="199" spans="1:38" ht="14.25" customHeight="1" x14ac:dyDescent="0.25">
      <c r="A199" s="6"/>
      <c r="B199" s="6"/>
      <c r="C199" s="6"/>
      <c r="D199" s="6"/>
      <c r="E199" s="6"/>
      <c r="F199" s="6"/>
      <c r="G199" s="6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</row>
    <row r="200" spans="1:38" ht="14.25" customHeight="1" x14ac:dyDescent="0.25">
      <c r="A200" s="6"/>
      <c r="B200" s="6"/>
      <c r="C200" s="6"/>
      <c r="D200" s="6"/>
      <c r="E200" s="6"/>
      <c r="F200" s="6"/>
      <c r="G200" s="6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</row>
    <row r="201" spans="1:38" ht="14.25" customHeight="1" x14ac:dyDescent="0.25">
      <c r="A201" s="6"/>
      <c r="B201" s="6"/>
      <c r="C201" s="6"/>
      <c r="D201" s="6"/>
      <c r="E201" s="6"/>
      <c r="F201" s="6"/>
      <c r="G201" s="6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</row>
    <row r="202" spans="1:38" ht="14.25" customHeight="1" x14ac:dyDescent="0.25">
      <c r="A202" s="6"/>
      <c r="B202" s="6"/>
      <c r="C202" s="6"/>
      <c r="D202" s="6"/>
      <c r="E202" s="6"/>
      <c r="F202" s="6"/>
      <c r="G202" s="6"/>
      <c r="H202" s="148"/>
      <c r="I202" s="148"/>
      <c r="J202" s="148"/>
      <c r="K202" s="148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8"/>
      <c r="AK202" s="148"/>
      <c r="AL202" s="148"/>
    </row>
    <row r="203" spans="1:38" ht="14.25" customHeight="1" x14ac:dyDescent="0.25">
      <c r="A203" s="6"/>
      <c r="B203" s="6"/>
      <c r="C203" s="6"/>
      <c r="D203" s="6"/>
      <c r="E203" s="6"/>
      <c r="F203" s="6"/>
      <c r="G203" s="6"/>
      <c r="H203" s="148"/>
      <c r="I203" s="148"/>
      <c r="J203" s="148"/>
      <c r="K203" s="148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8"/>
      <c r="AK203" s="148"/>
      <c r="AL203" s="148"/>
    </row>
    <row r="204" spans="1:38" ht="14.25" customHeight="1" x14ac:dyDescent="0.25">
      <c r="A204" s="6"/>
      <c r="B204" s="6"/>
      <c r="C204" s="6"/>
      <c r="D204" s="6"/>
      <c r="E204" s="6"/>
      <c r="F204" s="6"/>
      <c r="G204" s="6"/>
      <c r="H204" s="148"/>
      <c r="I204" s="148"/>
      <c r="J204" s="148"/>
      <c r="K204" s="148"/>
      <c r="L204" s="148"/>
      <c r="M204" s="148"/>
      <c r="N204" s="148"/>
      <c r="O204" s="148"/>
      <c r="P204" s="148"/>
      <c r="Q204" s="148"/>
      <c r="R204" s="148"/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</row>
    <row r="205" spans="1:38" ht="14.25" customHeight="1" x14ac:dyDescent="0.25">
      <c r="A205" s="6"/>
      <c r="B205" s="6"/>
      <c r="C205" s="6"/>
      <c r="D205" s="6"/>
      <c r="E205" s="6"/>
      <c r="F205" s="6"/>
      <c r="G205" s="6"/>
      <c r="H205" s="148"/>
      <c r="I205" s="148"/>
      <c r="J205" s="148"/>
      <c r="K205" s="148"/>
      <c r="L205" s="148"/>
      <c r="M205" s="148"/>
      <c r="N205" s="148"/>
      <c r="O205" s="148"/>
      <c r="P205" s="148"/>
      <c r="Q205" s="148"/>
      <c r="R205" s="148"/>
      <c r="S205" s="148"/>
      <c r="T205" s="148"/>
      <c r="U205" s="148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</row>
    <row r="206" spans="1:38" ht="14.25" customHeight="1" x14ac:dyDescent="0.25">
      <c r="A206" s="6"/>
      <c r="B206" s="6"/>
      <c r="C206" s="6"/>
      <c r="D206" s="6"/>
      <c r="E206" s="6"/>
      <c r="F206" s="6"/>
      <c r="G206" s="6"/>
      <c r="H206" s="148"/>
      <c r="I206" s="148"/>
      <c r="J206" s="148"/>
      <c r="K206" s="148"/>
      <c r="L206" s="148"/>
      <c r="M206" s="148"/>
      <c r="N206" s="148"/>
      <c r="O206" s="148"/>
      <c r="P206" s="148"/>
      <c r="Q206" s="148"/>
      <c r="R206" s="148"/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8"/>
      <c r="AK206" s="148"/>
      <c r="AL206" s="148"/>
    </row>
    <row r="207" spans="1:38" ht="14.25" customHeight="1" x14ac:dyDescent="0.25">
      <c r="A207" s="6"/>
      <c r="B207" s="6"/>
      <c r="C207" s="6"/>
      <c r="D207" s="6"/>
      <c r="E207" s="6"/>
      <c r="F207" s="6"/>
      <c r="G207" s="6"/>
      <c r="H207" s="148"/>
      <c r="I207" s="148"/>
      <c r="J207" s="148"/>
      <c r="K207" s="148"/>
      <c r="L207" s="148"/>
      <c r="M207" s="148"/>
      <c r="N207" s="148"/>
      <c r="O207" s="148"/>
      <c r="P207" s="148"/>
      <c r="Q207" s="148"/>
      <c r="R207" s="148"/>
      <c r="S207" s="148"/>
      <c r="T207" s="148"/>
      <c r="U207" s="148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8"/>
      <c r="AK207" s="148"/>
      <c r="AL207" s="148"/>
    </row>
    <row r="208" spans="1:38" ht="14.25" customHeight="1" x14ac:dyDescent="0.25">
      <c r="A208" s="6"/>
      <c r="B208" s="6"/>
      <c r="C208" s="6"/>
      <c r="D208" s="6"/>
      <c r="E208" s="6"/>
      <c r="F208" s="6"/>
      <c r="G208" s="6"/>
      <c r="H208" s="148"/>
      <c r="I208" s="148"/>
      <c r="J208" s="148"/>
      <c r="K208" s="148"/>
      <c r="L208" s="148"/>
      <c r="M208" s="148"/>
      <c r="N208" s="148"/>
      <c r="O208" s="148"/>
      <c r="P208" s="148"/>
      <c r="Q208" s="148"/>
      <c r="R208" s="148"/>
      <c r="S208" s="148"/>
      <c r="T208" s="148"/>
      <c r="U208" s="148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8"/>
      <c r="AK208" s="148"/>
      <c r="AL208" s="148"/>
    </row>
    <row r="209" spans="1:38" ht="14.25" customHeight="1" x14ac:dyDescent="0.25">
      <c r="A209" s="6"/>
      <c r="B209" s="6"/>
      <c r="C209" s="6"/>
      <c r="D209" s="6"/>
      <c r="E209" s="6"/>
      <c r="F209" s="6"/>
      <c r="G209" s="6"/>
      <c r="H209" s="148"/>
      <c r="I209" s="148"/>
      <c r="J209" s="148"/>
      <c r="K209" s="148"/>
      <c r="L209" s="148"/>
      <c r="M209" s="148"/>
      <c r="N209" s="148"/>
      <c r="O209" s="148"/>
      <c r="P209" s="148"/>
      <c r="Q209" s="148"/>
      <c r="R209" s="148"/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</row>
    <row r="210" spans="1:38" ht="14.25" customHeight="1" x14ac:dyDescent="0.25">
      <c r="A210" s="6"/>
      <c r="B210" s="6"/>
      <c r="C210" s="6"/>
      <c r="D210" s="6"/>
      <c r="E210" s="6"/>
      <c r="F210" s="6"/>
      <c r="G210" s="6"/>
      <c r="H210" s="148"/>
      <c r="I210" s="148"/>
      <c r="J210" s="148"/>
      <c r="K210" s="148"/>
      <c r="L210" s="148"/>
      <c r="M210" s="148"/>
      <c r="N210" s="148"/>
      <c r="O210" s="148"/>
      <c r="P210" s="148"/>
      <c r="Q210" s="148"/>
      <c r="R210" s="148"/>
      <c r="S210" s="148"/>
      <c r="T210" s="148"/>
      <c r="U210" s="148"/>
      <c r="V210" s="148"/>
      <c r="W210" s="14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/>
      <c r="AH210" s="148"/>
      <c r="AI210" s="148"/>
      <c r="AJ210" s="148"/>
      <c r="AK210" s="148"/>
      <c r="AL210" s="148"/>
    </row>
    <row r="211" spans="1:38" ht="14.25" customHeight="1" x14ac:dyDescent="0.25">
      <c r="A211" s="6"/>
      <c r="B211" s="6"/>
      <c r="C211" s="6"/>
      <c r="D211" s="6"/>
      <c r="E211" s="6"/>
      <c r="F211" s="6"/>
      <c r="G211" s="6"/>
      <c r="H211" s="148"/>
      <c r="I211" s="148"/>
      <c r="J211" s="148"/>
      <c r="K211" s="148"/>
      <c r="L211" s="148"/>
      <c r="M211" s="148"/>
      <c r="N211" s="148"/>
      <c r="O211" s="148"/>
      <c r="P211" s="148"/>
      <c r="Q211" s="148"/>
      <c r="R211" s="148"/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/>
      <c r="AC211" s="148"/>
      <c r="AD211" s="148"/>
      <c r="AE211" s="148"/>
      <c r="AF211" s="148"/>
      <c r="AG211" s="148"/>
      <c r="AH211" s="148"/>
      <c r="AI211" s="148"/>
      <c r="AJ211" s="148"/>
      <c r="AK211" s="148"/>
      <c r="AL211" s="148"/>
    </row>
    <row r="212" spans="1:38" ht="14.25" customHeight="1" x14ac:dyDescent="0.25">
      <c r="A212" s="6"/>
      <c r="B212" s="6"/>
      <c r="C212" s="6"/>
      <c r="D212" s="6"/>
      <c r="E212" s="6"/>
      <c r="F212" s="6"/>
      <c r="G212" s="6"/>
      <c r="H212" s="148"/>
      <c r="I212" s="148"/>
      <c r="J212" s="148"/>
      <c r="K212" s="148"/>
      <c r="L212" s="148"/>
      <c r="M212" s="148"/>
      <c r="N212" s="148"/>
      <c r="O212" s="148"/>
      <c r="P212" s="148"/>
      <c r="Q212" s="148"/>
      <c r="R212" s="148"/>
      <c r="S212" s="148"/>
      <c r="T212" s="148"/>
      <c r="U212" s="148"/>
      <c r="V212" s="148"/>
      <c r="W212" s="14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/>
      <c r="AH212" s="148"/>
      <c r="AI212" s="148"/>
      <c r="AJ212" s="148"/>
      <c r="AK212" s="148"/>
      <c r="AL212" s="148"/>
    </row>
    <row r="213" spans="1:38" ht="14.25" customHeight="1" x14ac:dyDescent="0.25">
      <c r="A213" s="6"/>
      <c r="B213" s="6"/>
      <c r="C213" s="6"/>
      <c r="D213" s="6"/>
      <c r="E213" s="6"/>
      <c r="F213" s="6"/>
      <c r="G213" s="6"/>
      <c r="H213" s="148"/>
      <c r="I213" s="148"/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8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8"/>
      <c r="AK213" s="148"/>
      <c r="AL213" s="148"/>
    </row>
    <row r="214" spans="1:38" ht="14.25" customHeight="1" x14ac:dyDescent="0.25">
      <c r="A214" s="6"/>
      <c r="B214" s="6"/>
      <c r="C214" s="6"/>
      <c r="D214" s="6"/>
      <c r="E214" s="6"/>
      <c r="F214" s="6"/>
      <c r="G214" s="6"/>
      <c r="H214" s="148"/>
      <c r="I214" s="148"/>
      <c r="J214" s="148"/>
      <c r="K214" s="148"/>
      <c r="L214" s="148"/>
      <c r="M214" s="148"/>
      <c r="N214" s="148"/>
      <c r="O214" s="148"/>
      <c r="P214" s="148"/>
      <c r="Q214" s="148"/>
      <c r="R214" s="148"/>
      <c r="S214" s="148"/>
      <c r="T214" s="148"/>
      <c r="U214" s="148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8"/>
      <c r="AK214" s="148"/>
      <c r="AL214" s="148"/>
    </row>
    <row r="215" spans="1:38" ht="14.25" customHeight="1" x14ac:dyDescent="0.25">
      <c r="A215" s="6"/>
      <c r="B215" s="6"/>
      <c r="C215" s="6"/>
      <c r="D215" s="6"/>
      <c r="E215" s="6"/>
      <c r="F215" s="6"/>
      <c r="G215" s="6"/>
      <c r="H215" s="148"/>
      <c r="I215" s="148"/>
      <c r="J215" s="148"/>
      <c r="K215" s="148"/>
      <c r="L215" s="148"/>
      <c r="M215" s="148"/>
      <c r="N215" s="148"/>
      <c r="O215" s="148"/>
      <c r="P215" s="148"/>
      <c r="Q215" s="148"/>
      <c r="R215" s="148"/>
      <c r="S215" s="148"/>
      <c r="T215" s="148"/>
      <c r="U215" s="148"/>
      <c r="V215" s="148"/>
      <c r="W215" s="148"/>
      <c r="X215" s="148"/>
      <c r="Y215" s="148"/>
      <c r="Z215" s="148"/>
      <c r="AA215" s="148"/>
      <c r="AB215" s="148"/>
      <c r="AC215" s="148"/>
      <c r="AD215" s="148"/>
      <c r="AE215" s="148"/>
      <c r="AF215" s="148"/>
      <c r="AG215" s="148"/>
      <c r="AH215" s="148"/>
      <c r="AI215" s="148"/>
      <c r="AJ215" s="148"/>
      <c r="AK215" s="148"/>
      <c r="AL215" s="148"/>
    </row>
    <row r="216" spans="1:38" ht="14.25" customHeight="1" x14ac:dyDescent="0.25">
      <c r="A216" s="6"/>
      <c r="B216" s="6"/>
      <c r="C216" s="6"/>
      <c r="D216" s="6"/>
      <c r="E216" s="6"/>
      <c r="F216" s="6"/>
      <c r="G216" s="6"/>
      <c r="H216" s="148"/>
      <c r="I216" s="148"/>
      <c r="J216" s="148"/>
      <c r="K216" s="148"/>
      <c r="L216" s="148"/>
      <c r="M216" s="148"/>
      <c r="N216" s="148"/>
      <c r="O216" s="148"/>
      <c r="P216" s="148"/>
      <c r="Q216" s="148"/>
      <c r="R216" s="148"/>
      <c r="S216" s="148"/>
      <c r="T216" s="148"/>
      <c r="U216" s="148"/>
      <c r="V216" s="148"/>
      <c r="W216" s="148"/>
      <c r="X216" s="148"/>
      <c r="Y216" s="148"/>
      <c r="Z216" s="148"/>
      <c r="AA216" s="148"/>
      <c r="AB216" s="148"/>
      <c r="AC216" s="148"/>
      <c r="AD216" s="148"/>
      <c r="AE216" s="148"/>
      <c r="AF216" s="148"/>
      <c r="AG216" s="148"/>
      <c r="AH216" s="148"/>
      <c r="AI216" s="148"/>
      <c r="AJ216" s="148"/>
      <c r="AK216" s="148"/>
      <c r="AL216" s="148"/>
    </row>
    <row r="217" spans="1:38" ht="14.25" customHeight="1" x14ac:dyDescent="0.25">
      <c r="A217" s="6"/>
      <c r="B217" s="6"/>
      <c r="C217" s="6"/>
      <c r="D217" s="6"/>
      <c r="E217" s="6"/>
      <c r="F217" s="6"/>
      <c r="G217" s="6"/>
      <c r="H217" s="148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</row>
    <row r="218" spans="1:38" ht="14.25" customHeight="1" x14ac:dyDescent="0.25">
      <c r="A218" s="6"/>
      <c r="B218" s="6"/>
      <c r="C218" s="6"/>
      <c r="D218" s="6"/>
      <c r="E218" s="6"/>
      <c r="F218" s="6"/>
      <c r="G218" s="6"/>
      <c r="H218" s="148"/>
      <c r="I218" s="148"/>
      <c r="J218" s="148"/>
      <c r="K218" s="148"/>
      <c r="L218" s="148"/>
      <c r="M218" s="148"/>
      <c r="N218" s="148"/>
      <c r="O218" s="148"/>
      <c r="P218" s="148"/>
      <c r="Q218" s="148"/>
      <c r="R218" s="148"/>
      <c r="S218" s="148"/>
      <c r="T218" s="148"/>
      <c r="U218" s="148"/>
      <c r="V218" s="148"/>
      <c r="W218" s="148"/>
      <c r="X218" s="148"/>
      <c r="Y218" s="148"/>
      <c r="Z218" s="148"/>
      <c r="AA218" s="148"/>
      <c r="AB218" s="148"/>
      <c r="AC218" s="148"/>
      <c r="AD218" s="148"/>
      <c r="AE218" s="148"/>
      <c r="AF218" s="148"/>
      <c r="AG218" s="148"/>
      <c r="AH218" s="148"/>
      <c r="AI218" s="148"/>
      <c r="AJ218" s="148"/>
      <c r="AK218" s="148"/>
      <c r="AL218" s="148"/>
    </row>
    <row r="219" spans="1:38" ht="14.25" customHeight="1" x14ac:dyDescent="0.25">
      <c r="A219" s="6"/>
      <c r="B219" s="6"/>
      <c r="C219" s="6"/>
      <c r="D219" s="6"/>
      <c r="E219" s="6"/>
      <c r="F219" s="6"/>
      <c r="G219" s="6"/>
      <c r="H219" s="148"/>
      <c r="I219" s="148"/>
      <c r="J219" s="148"/>
      <c r="K219" s="148"/>
      <c r="L219" s="148"/>
      <c r="M219" s="148"/>
      <c r="N219" s="148"/>
      <c r="O219" s="148"/>
      <c r="P219" s="148"/>
      <c r="Q219" s="148"/>
      <c r="R219" s="148"/>
      <c r="S219" s="148"/>
      <c r="T219" s="148"/>
      <c r="U219" s="148"/>
      <c r="V219" s="148"/>
      <c r="W219" s="148"/>
      <c r="X219" s="148"/>
      <c r="Y219" s="148"/>
      <c r="Z219" s="148"/>
      <c r="AA219" s="148"/>
      <c r="AB219" s="148"/>
      <c r="AC219" s="148"/>
      <c r="AD219" s="148"/>
      <c r="AE219" s="148"/>
      <c r="AF219" s="148"/>
      <c r="AG219" s="148"/>
      <c r="AH219" s="148"/>
      <c r="AI219" s="148"/>
      <c r="AJ219" s="148"/>
      <c r="AK219" s="148"/>
      <c r="AL219" s="148"/>
    </row>
    <row r="220" spans="1:38" ht="14.25" customHeight="1" x14ac:dyDescent="0.25">
      <c r="A220" s="6"/>
      <c r="B220" s="6"/>
      <c r="C220" s="6"/>
      <c r="D220" s="6"/>
      <c r="E220" s="6"/>
      <c r="F220" s="6"/>
      <c r="G220" s="6"/>
      <c r="H220" s="148"/>
      <c r="I220" s="148"/>
      <c r="J220" s="148"/>
      <c r="K220" s="148"/>
      <c r="L220" s="148"/>
      <c r="M220" s="148"/>
      <c r="N220" s="148"/>
      <c r="O220" s="148"/>
      <c r="P220" s="148"/>
      <c r="Q220" s="148"/>
      <c r="R220" s="148"/>
      <c r="S220" s="148"/>
      <c r="T220" s="148"/>
      <c r="U220" s="148"/>
      <c r="V220" s="148"/>
      <c r="W220" s="148"/>
      <c r="X220" s="148"/>
      <c r="Y220" s="148"/>
      <c r="Z220" s="148"/>
      <c r="AA220" s="148"/>
      <c r="AB220" s="148"/>
      <c r="AC220" s="148"/>
      <c r="AD220" s="148"/>
      <c r="AE220" s="148"/>
      <c r="AF220" s="148"/>
      <c r="AG220" s="148"/>
      <c r="AH220" s="148"/>
      <c r="AI220" s="148"/>
      <c r="AJ220" s="148"/>
      <c r="AK220" s="148"/>
      <c r="AL220" s="148"/>
    </row>
    <row r="221" spans="1:38" ht="14.25" customHeight="1" x14ac:dyDescent="0.25">
      <c r="A221" s="6"/>
      <c r="B221" s="6"/>
      <c r="C221" s="6"/>
      <c r="D221" s="6"/>
      <c r="E221" s="6"/>
      <c r="F221" s="6"/>
      <c r="G221" s="6"/>
      <c r="H221" s="148"/>
      <c r="I221" s="148"/>
      <c r="J221" s="148"/>
      <c r="K221" s="148"/>
      <c r="L221" s="148"/>
      <c r="M221" s="148"/>
      <c r="N221" s="148"/>
      <c r="O221" s="148"/>
      <c r="P221" s="148"/>
      <c r="Q221" s="148"/>
      <c r="R221" s="148"/>
      <c r="S221" s="148"/>
      <c r="T221" s="148"/>
      <c r="U221" s="148"/>
      <c r="V221" s="148"/>
      <c r="W221" s="148"/>
      <c r="X221" s="148"/>
      <c r="Y221" s="148"/>
      <c r="Z221" s="148"/>
      <c r="AA221" s="148"/>
      <c r="AB221" s="148"/>
      <c r="AC221" s="148"/>
      <c r="AD221" s="148"/>
      <c r="AE221" s="148"/>
      <c r="AF221" s="148"/>
      <c r="AG221" s="148"/>
      <c r="AH221" s="148"/>
      <c r="AI221" s="148"/>
      <c r="AJ221" s="148"/>
      <c r="AK221" s="148"/>
      <c r="AL221" s="148"/>
    </row>
    <row r="222" spans="1:38" ht="14.25" customHeight="1" x14ac:dyDescent="0.25">
      <c r="A222" s="6"/>
      <c r="B222" s="6"/>
      <c r="C222" s="6"/>
      <c r="D222" s="6"/>
      <c r="E222" s="6"/>
      <c r="F222" s="6"/>
      <c r="G222" s="6"/>
      <c r="H222" s="148"/>
      <c r="I222" s="148"/>
      <c r="J222" s="148"/>
      <c r="K222" s="148"/>
      <c r="L222" s="148"/>
      <c r="M222" s="148"/>
      <c r="N222" s="148"/>
      <c r="O222" s="148"/>
      <c r="P222" s="148"/>
      <c r="Q222" s="148"/>
      <c r="R222" s="148"/>
      <c r="S222" s="148"/>
      <c r="T222" s="148"/>
      <c r="U222" s="148"/>
      <c r="V222" s="148"/>
      <c r="W222" s="148"/>
      <c r="X222" s="148"/>
      <c r="Y222" s="148"/>
      <c r="Z222" s="148"/>
      <c r="AA222" s="148"/>
      <c r="AB222" s="148"/>
      <c r="AC222" s="148"/>
      <c r="AD222" s="148"/>
      <c r="AE222" s="148"/>
      <c r="AF222" s="148"/>
      <c r="AG222" s="148"/>
      <c r="AH222" s="148"/>
      <c r="AI222" s="148"/>
      <c r="AJ222" s="148"/>
      <c r="AK222" s="148"/>
      <c r="AL222" s="148"/>
    </row>
    <row r="223" spans="1:38" ht="15.75" customHeight="1" x14ac:dyDescent="0.25">
      <c r="A223" s="6"/>
      <c r="B223" s="6"/>
      <c r="C223" s="6"/>
      <c r="D223" s="6"/>
      <c r="E223" s="6"/>
      <c r="F223" s="6"/>
      <c r="G223" s="6"/>
      <c r="H223" s="148"/>
      <c r="I223" s="148"/>
      <c r="J223" s="148"/>
      <c r="K223" s="148"/>
      <c r="L223" s="148"/>
      <c r="M223" s="148"/>
      <c r="N223" s="148"/>
      <c r="O223" s="148"/>
      <c r="P223" s="148"/>
      <c r="Q223" s="148"/>
      <c r="R223" s="148"/>
      <c r="S223" s="148"/>
      <c r="T223" s="148"/>
      <c r="U223" s="148"/>
      <c r="V223" s="148"/>
      <c r="W223" s="148"/>
      <c r="X223" s="148"/>
      <c r="Y223" s="148"/>
      <c r="Z223" s="148"/>
      <c r="AA223" s="148"/>
      <c r="AB223" s="148"/>
      <c r="AC223" s="148"/>
      <c r="AD223" s="148"/>
      <c r="AE223" s="148"/>
      <c r="AF223" s="148"/>
      <c r="AG223" s="148"/>
      <c r="AH223" s="148"/>
      <c r="AI223" s="148"/>
      <c r="AJ223" s="148"/>
      <c r="AK223" s="148"/>
      <c r="AL223" s="148"/>
    </row>
    <row r="224" spans="1:38" ht="15.75" customHeight="1" x14ac:dyDescent="0.25">
      <c r="A224" s="6"/>
      <c r="B224" s="6"/>
      <c r="C224" s="6"/>
      <c r="D224" s="6"/>
      <c r="E224" s="6"/>
      <c r="F224" s="6"/>
      <c r="G224" s="6"/>
      <c r="H224" s="148"/>
      <c r="I224" s="148"/>
      <c r="J224" s="148"/>
      <c r="K224" s="148"/>
      <c r="L224" s="148"/>
      <c r="M224" s="148"/>
      <c r="N224" s="148"/>
      <c r="O224" s="148"/>
      <c r="P224" s="148"/>
      <c r="Q224" s="148"/>
      <c r="R224" s="148"/>
      <c r="S224" s="148"/>
      <c r="T224" s="148"/>
      <c r="U224" s="148"/>
      <c r="V224" s="148"/>
      <c r="W224" s="148"/>
      <c r="X224" s="148"/>
      <c r="Y224" s="148"/>
      <c r="Z224" s="148"/>
      <c r="AA224" s="148"/>
      <c r="AB224" s="148"/>
      <c r="AC224" s="148"/>
      <c r="AD224" s="148"/>
      <c r="AE224" s="148"/>
      <c r="AF224" s="148"/>
      <c r="AG224" s="148"/>
      <c r="AH224" s="148"/>
      <c r="AI224" s="148"/>
      <c r="AJ224" s="148"/>
      <c r="AK224" s="148"/>
      <c r="AL224" s="148"/>
    </row>
    <row r="225" spans="1:38" ht="15.75" customHeight="1" x14ac:dyDescent="0.25">
      <c r="A225" s="6"/>
      <c r="B225" s="6"/>
      <c r="C225" s="6"/>
      <c r="D225" s="6"/>
      <c r="E225" s="6"/>
      <c r="F225" s="6"/>
      <c r="G225" s="6"/>
      <c r="H225" s="148"/>
      <c r="I225" s="148"/>
      <c r="J225" s="148"/>
      <c r="K225" s="148"/>
      <c r="L225" s="148"/>
      <c r="M225" s="148"/>
      <c r="N225" s="148"/>
      <c r="O225" s="148"/>
      <c r="P225" s="148"/>
      <c r="Q225" s="148"/>
      <c r="R225" s="148"/>
      <c r="S225" s="148"/>
      <c r="T225" s="148"/>
      <c r="U225" s="148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8"/>
      <c r="AK225" s="148"/>
      <c r="AL225" s="148"/>
    </row>
    <row r="226" spans="1:38" ht="15.75" customHeight="1" x14ac:dyDescent="0.25">
      <c r="A226" s="6"/>
      <c r="B226" s="6"/>
      <c r="C226" s="6"/>
      <c r="D226" s="6"/>
      <c r="E226" s="6"/>
      <c r="F226" s="6"/>
      <c r="G226" s="6"/>
      <c r="H226" s="148"/>
      <c r="I226" s="148"/>
      <c r="J226" s="148"/>
      <c r="K226" s="148"/>
      <c r="L226" s="148"/>
      <c r="M226" s="148"/>
      <c r="N226" s="148"/>
      <c r="O226" s="148"/>
      <c r="P226" s="148"/>
      <c r="Q226" s="148"/>
      <c r="R226" s="148"/>
      <c r="S226" s="148"/>
      <c r="T226" s="148"/>
      <c r="U226" s="148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8"/>
      <c r="AK226" s="148"/>
      <c r="AL226" s="148"/>
    </row>
    <row r="227" spans="1:38" ht="15.75" customHeight="1" x14ac:dyDescent="0.25">
      <c r="A227" s="6"/>
      <c r="B227" s="6"/>
      <c r="C227" s="6"/>
      <c r="D227" s="6"/>
      <c r="E227" s="6"/>
      <c r="F227" s="6"/>
      <c r="G227" s="6"/>
      <c r="H227" s="148"/>
      <c r="I227" s="148"/>
      <c r="J227" s="148"/>
      <c r="K227" s="148"/>
      <c r="L227" s="148"/>
      <c r="M227" s="148"/>
      <c r="N227" s="148"/>
      <c r="O227" s="148"/>
      <c r="P227" s="148"/>
      <c r="Q227" s="148"/>
      <c r="R227" s="148"/>
      <c r="S227" s="148"/>
      <c r="T227" s="148"/>
      <c r="U227" s="148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8"/>
      <c r="AK227" s="148"/>
      <c r="AL227" s="148"/>
    </row>
    <row r="228" spans="1:38" ht="15.75" customHeight="1" x14ac:dyDescent="0.25">
      <c r="A228" s="6"/>
      <c r="B228" s="6"/>
      <c r="C228" s="6"/>
      <c r="D228" s="6"/>
      <c r="E228" s="6"/>
      <c r="F228" s="6"/>
      <c r="G228" s="6"/>
      <c r="H228" s="148"/>
      <c r="I228" s="148"/>
      <c r="J228" s="148"/>
      <c r="K228" s="148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8"/>
      <c r="AK228" s="148"/>
      <c r="AL228" s="148"/>
    </row>
    <row r="229" spans="1:38" ht="15.75" customHeight="1" x14ac:dyDescent="0.25">
      <c r="A229" s="6"/>
      <c r="B229" s="6"/>
      <c r="C229" s="6"/>
      <c r="D229" s="6"/>
      <c r="E229" s="6"/>
      <c r="F229" s="6"/>
      <c r="G229" s="6"/>
      <c r="H229" s="148"/>
      <c r="I229" s="148"/>
      <c r="J229" s="148"/>
      <c r="K229" s="148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8"/>
      <c r="AK229" s="148"/>
      <c r="AL229" s="148"/>
    </row>
    <row r="230" spans="1:38" ht="15.75" customHeight="1" x14ac:dyDescent="0.25">
      <c r="A230" s="6"/>
      <c r="B230" s="6"/>
      <c r="C230" s="6"/>
      <c r="D230" s="6"/>
      <c r="E230" s="6"/>
      <c r="F230" s="6"/>
      <c r="G230" s="6"/>
      <c r="H230" s="148"/>
      <c r="I230" s="148"/>
      <c r="J230" s="148"/>
      <c r="K230" s="148"/>
      <c r="L230" s="148"/>
      <c r="M230" s="148"/>
      <c r="N230" s="148"/>
      <c r="O230" s="148"/>
      <c r="P230" s="148"/>
      <c r="Q230" s="148"/>
      <c r="R230" s="148"/>
      <c r="S230" s="148"/>
      <c r="T230" s="148"/>
      <c r="U230" s="148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8"/>
      <c r="AK230" s="148"/>
      <c r="AL230" s="148"/>
    </row>
    <row r="231" spans="1:38" ht="15.75" customHeight="1" x14ac:dyDescent="0.25">
      <c r="A231" s="6"/>
      <c r="B231" s="6"/>
      <c r="C231" s="6"/>
      <c r="D231" s="6"/>
      <c r="E231" s="6"/>
      <c r="F231" s="6"/>
      <c r="G231" s="6"/>
      <c r="H231" s="148"/>
      <c r="I231" s="148"/>
      <c r="J231" s="148"/>
      <c r="K231" s="148"/>
      <c r="L231" s="148"/>
      <c r="M231" s="148"/>
      <c r="N231" s="148"/>
      <c r="O231" s="148"/>
      <c r="P231" s="148"/>
      <c r="Q231" s="148"/>
      <c r="R231" s="148"/>
      <c r="S231" s="148"/>
      <c r="T231" s="148"/>
      <c r="U231" s="148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8"/>
      <c r="AK231" s="148"/>
      <c r="AL231" s="148"/>
    </row>
    <row r="232" spans="1:38" ht="15.75" customHeight="1" x14ac:dyDescent="0.25">
      <c r="A232" s="6"/>
      <c r="B232" s="6"/>
      <c r="C232" s="6"/>
      <c r="D232" s="6"/>
      <c r="E232" s="6"/>
      <c r="F232" s="6"/>
      <c r="G232" s="6"/>
      <c r="H232" s="148"/>
      <c r="I232" s="148"/>
      <c r="J232" s="148"/>
      <c r="K232" s="148"/>
      <c r="L232" s="148"/>
      <c r="M232" s="148"/>
      <c r="N232" s="148"/>
      <c r="O232" s="148"/>
      <c r="P232" s="148"/>
      <c r="Q232" s="148"/>
      <c r="R232" s="148"/>
      <c r="S232" s="148"/>
      <c r="T232" s="148"/>
      <c r="U232" s="148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8"/>
      <c r="AK232" s="148"/>
      <c r="AL232" s="148"/>
    </row>
    <row r="233" spans="1:38" ht="15.75" customHeight="1" x14ac:dyDescent="0.25">
      <c r="A233" s="6"/>
      <c r="B233" s="6"/>
      <c r="C233" s="6"/>
      <c r="D233" s="6"/>
      <c r="E233" s="6"/>
      <c r="F233" s="6"/>
      <c r="G233" s="6"/>
      <c r="H233" s="148"/>
      <c r="I233" s="148"/>
      <c r="J233" s="148"/>
      <c r="K233" s="148"/>
      <c r="L233" s="148"/>
      <c r="M233" s="148"/>
      <c r="N233" s="148"/>
      <c r="O233" s="148"/>
      <c r="P233" s="148"/>
      <c r="Q233" s="148"/>
      <c r="R233" s="148"/>
      <c r="S233" s="148"/>
      <c r="T233" s="148"/>
      <c r="U233" s="148"/>
      <c r="V233" s="148"/>
      <c r="W233" s="148"/>
      <c r="X233" s="148"/>
      <c r="Y233" s="148"/>
      <c r="Z233" s="148"/>
      <c r="AA233" s="148"/>
      <c r="AB233" s="148"/>
      <c r="AC233" s="148"/>
      <c r="AD233" s="148"/>
      <c r="AE233" s="148"/>
      <c r="AF233" s="148"/>
      <c r="AG233" s="148"/>
      <c r="AH233" s="148"/>
      <c r="AI233" s="148"/>
      <c r="AJ233" s="148"/>
      <c r="AK233" s="148"/>
      <c r="AL233" s="148"/>
    </row>
    <row r="234" spans="1:38" ht="15.75" customHeight="1" x14ac:dyDescent="0.25">
      <c r="A234" s="6"/>
      <c r="B234" s="6"/>
      <c r="C234" s="6"/>
      <c r="D234" s="6"/>
      <c r="E234" s="6"/>
      <c r="F234" s="6"/>
      <c r="G234" s="6"/>
      <c r="H234" s="148"/>
      <c r="I234" s="148"/>
      <c r="J234" s="148"/>
      <c r="K234" s="148"/>
      <c r="L234" s="148"/>
      <c r="M234" s="148"/>
      <c r="N234" s="148"/>
      <c r="O234" s="148"/>
      <c r="P234" s="148"/>
      <c r="Q234" s="148"/>
      <c r="R234" s="148"/>
      <c r="S234" s="148"/>
      <c r="T234" s="148"/>
      <c r="U234" s="148"/>
      <c r="V234" s="148"/>
      <c r="W234" s="148"/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148"/>
      <c r="AH234" s="148"/>
      <c r="AI234" s="148"/>
      <c r="AJ234" s="148"/>
      <c r="AK234" s="148"/>
      <c r="AL234" s="148"/>
    </row>
    <row r="235" spans="1:38" ht="15.75" customHeight="1" x14ac:dyDescent="0.25">
      <c r="A235" s="6"/>
      <c r="B235" s="6"/>
      <c r="C235" s="6"/>
      <c r="D235" s="6"/>
      <c r="E235" s="6"/>
      <c r="F235" s="6"/>
      <c r="G235" s="6"/>
      <c r="H235" s="148"/>
      <c r="I235" s="148"/>
      <c r="J235" s="148"/>
      <c r="K235" s="148"/>
      <c r="L235" s="148"/>
      <c r="M235" s="148"/>
      <c r="N235" s="148"/>
      <c r="O235" s="148"/>
      <c r="P235" s="148"/>
      <c r="Q235" s="148"/>
      <c r="R235" s="148"/>
      <c r="S235" s="148"/>
      <c r="T235" s="148"/>
      <c r="U235" s="148"/>
      <c r="V235" s="148"/>
      <c r="W235" s="148"/>
      <c r="X235" s="148"/>
      <c r="Y235" s="148"/>
      <c r="Z235" s="148"/>
      <c r="AA235" s="148"/>
      <c r="AB235" s="148"/>
      <c r="AC235" s="148"/>
      <c r="AD235" s="148"/>
      <c r="AE235" s="148"/>
      <c r="AF235" s="148"/>
      <c r="AG235" s="148"/>
      <c r="AH235" s="148"/>
      <c r="AI235" s="148"/>
      <c r="AJ235" s="148"/>
      <c r="AK235" s="148"/>
      <c r="AL235" s="148"/>
    </row>
    <row r="236" spans="1:38" ht="15.75" customHeight="1" x14ac:dyDescent="0.25">
      <c r="A236" s="6"/>
      <c r="B236" s="6"/>
      <c r="C236" s="6"/>
      <c r="D236" s="6"/>
      <c r="E236" s="6"/>
      <c r="F236" s="6"/>
      <c r="G236" s="6"/>
      <c r="H236" s="148"/>
      <c r="I236" s="148"/>
      <c r="J236" s="148"/>
      <c r="K236" s="148"/>
      <c r="L236" s="148"/>
      <c r="M236" s="148"/>
      <c r="N236" s="148"/>
      <c r="O236" s="148"/>
      <c r="P236" s="148"/>
      <c r="Q236" s="148"/>
      <c r="R236" s="148"/>
      <c r="S236" s="148"/>
      <c r="T236" s="148"/>
      <c r="U236" s="148"/>
      <c r="V236" s="148"/>
      <c r="W236" s="148"/>
      <c r="X236" s="148"/>
      <c r="Y236" s="148"/>
      <c r="Z236" s="148"/>
      <c r="AA236" s="148"/>
      <c r="AB236" s="148"/>
      <c r="AC236" s="148"/>
      <c r="AD236" s="148"/>
      <c r="AE236" s="148"/>
      <c r="AF236" s="148"/>
      <c r="AG236" s="148"/>
      <c r="AH236" s="148"/>
      <c r="AI236" s="148"/>
      <c r="AJ236" s="148"/>
      <c r="AK236" s="148"/>
      <c r="AL236" s="148"/>
    </row>
    <row r="237" spans="1:38" ht="15.75" customHeight="1" x14ac:dyDescent="0.25">
      <c r="A237" s="6"/>
      <c r="B237" s="6"/>
      <c r="C237" s="6"/>
      <c r="D237" s="6"/>
      <c r="E237" s="6"/>
      <c r="F237" s="6"/>
      <c r="G237" s="6"/>
      <c r="H237" s="148"/>
      <c r="I237" s="148"/>
      <c r="J237" s="148"/>
      <c r="K237" s="148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8"/>
      <c r="AK237" s="148"/>
      <c r="AL237" s="148"/>
    </row>
    <row r="238" spans="1:38" ht="15.75" customHeight="1" x14ac:dyDescent="0.25">
      <c r="A238" s="6"/>
      <c r="B238" s="6"/>
      <c r="C238" s="6"/>
      <c r="D238" s="6"/>
      <c r="E238" s="6"/>
      <c r="F238" s="6"/>
      <c r="G238" s="6"/>
      <c r="H238" s="148"/>
      <c r="I238" s="148"/>
      <c r="J238" s="148"/>
      <c r="K238" s="148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8"/>
      <c r="AK238" s="148"/>
      <c r="AL238" s="148"/>
    </row>
    <row r="239" spans="1:38" ht="15.75" customHeight="1" x14ac:dyDescent="0.25">
      <c r="A239" s="6"/>
      <c r="B239" s="6"/>
      <c r="C239" s="6"/>
      <c r="D239" s="6"/>
      <c r="E239" s="6"/>
      <c r="F239" s="6"/>
      <c r="G239" s="6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48"/>
      <c r="Z239" s="148"/>
      <c r="AA239" s="148"/>
      <c r="AB239" s="148"/>
      <c r="AC239" s="148"/>
      <c r="AD239" s="148"/>
      <c r="AE239" s="148"/>
      <c r="AF239" s="148"/>
      <c r="AG239" s="148"/>
      <c r="AH239" s="148"/>
      <c r="AI239" s="148"/>
      <c r="AJ239" s="148"/>
      <c r="AK239" s="148"/>
      <c r="AL239" s="148"/>
    </row>
    <row r="240" spans="1:38" ht="15.75" customHeight="1" x14ac:dyDescent="0.25">
      <c r="A240" s="6"/>
      <c r="B240" s="6"/>
      <c r="C240" s="6"/>
      <c r="D240" s="6"/>
      <c r="E240" s="6"/>
      <c r="F240" s="6"/>
      <c r="G240" s="6"/>
      <c r="H240" s="148"/>
      <c r="I240" s="148"/>
      <c r="J240" s="148"/>
      <c r="K240" s="148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48"/>
      <c r="W240" s="14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</row>
    <row r="241" spans="1:38" ht="15.75" customHeight="1" x14ac:dyDescent="0.25">
      <c r="A241" s="6"/>
      <c r="B241" s="6"/>
      <c r="C241" s="6"/>
      <c r="D241" s="6"/>
      <c r="E241" s="6"/>
      <c r="F241" s="6"/>
      <c r="G241" s="6"/>
      <c r="H241" s="148"/>
      <c r="I241" s="148"/>
      <c r="J241" s="148"/>
      <c r="K241" s="148"/>
      <c r="L241" s="148"/>
      <c r="M241" s="148"/>
      <c r="N241" s="148"/>
      <c r="O241" s="148"/>
      <c r="P241" s="148"/>
      <c r="Q241" s="148"/>
      <c r="R241" s="148"/>
      <c r="S241" s="148"/>
      <c r="T241" s="148"/>
      <c r="U241" s="148"/>
      <c r="V241" s="148"/>
      <c r="W241" s="148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/>
      <c r="AH241" s="148"/>
      <c r="AI241" s="148"/>
      <c r="AJ241" s="148"/>
      <c r="AK241" s="148"/>
      <c r="AL241" s="148"/>
    </row>
    <row r="242" spans="1:38" ht="15.75" customHeight="1" x14ac:dyDescent="0.25">
      <c r="A242" s="6"/>
      <c r="B242" s="6"/>
      <c r="C242" s="6"/>
      <c r="D242" s="6"/>
      <c r="E242" s="6"/>
      <c r="F242" s="6"/>
      <c r="G242" s="6"/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  <c r="R242" s="148"/>
      <c r="S242" s="148"/>
      <c r="T242" s="148"/>
      <c r="U242" s="148"/>
      <c r="V242" s="148"/>
      <c r="W242" s="148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/>
      <c r="AH242" s="148"/>
      <c r="AI242" s="148"/>
      <c r="AJ242" s="148"/>
      <c r="AK242" s="148"/>
      <c r="AL242" s="148"/>
    </row>
    <row r="243" spans="1:38" ht="15.75" customHeight="1" x14ac:dyDescent="0.25">
      <c r="A243" s="6"/>
      <c r="B243" s="6"/>
      <c r="C243" s="6"/>
      <c r="D243" s="6"/>
      <c r="E243" s="6"/>
      <c r="F243" s="6"/>
      <c r="G243" s="6"/>
      <c r="H243" s="148"/>
      <c r="I243" s="148"/>
      <c r="J243" s="148"/>
      <c r="K243" s="148"/>
      <c r="L243" s="148"/>
      <c r="M243" s="148"/>
      <c r="N243" s="148"/>
      <c r="O243" s="148"/>
      <c r="P243" s="148"/>
      <c r="Q243" s="148"/>
      <c r="R243" s="148"/>
      <c r="S243" s="148"/>
      <c r="T243" s="148"/>
      <c r="U243" s="148"/>
      <c r="V243" s="148"/>
      <c r="W243" s="148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/>
      <c r="AH243" s="148"/>
      <c r="AI243" s="148"/>
      <c r="AJ243" s="148"/>
      <c r="AK243" s="148"/>
      <c r="AL243" s="148"/>
    </row>
    <row r="244" spans="1:38" ht="15.75" customHeight="1" x14ac:dyDescent="0.25">
      <c r="A244" s="6"/>
      <c r="B244" s="6"/>
      <c r="C244" s="6"/>
      <c r="D244" s="6"/>
      <c r="E244" s="6"/>
      <c r="F244" s="6"/>
      <c r="G244" s="6"/>
      <c r="H244" s="148"/>
      <c r="I244" s="148"/>
      <c r="J244" s="148"/>
      <c r="K244" s="148"/>
      <c r="L244" s="148"/>
      <c r="M244" s="148"/>
      <c r="N244" s="148"/>
      <c r="O244" s="148"/>
      <c r="P244" s="148"/>
      <c r="Q244" s="148"/>
      <c r="R244" s="148"/>
      <c r="S244" s="148"/>
      <c r="T244" s="148"/>
      <c r="U244" s="148"/>
      <c r="V244" s="148"/>
      <c r="W244" s="148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/>
      <c r="AH244" s="148"/>
      <c r="AI244" s="148"/>
      <c r="AJ244" s="148"/>
      <c r="AK244" s="148"/>
      <c r="AL244" s="148"/>
    </row>
    <row r="245" spans="1:38" ht="15.75" customHeight="1" x14ac:dyDescent="0.25">
      <c r="A245" s="6"/>
      <c r="B245" s="6"/>
      <c r="C245" s="6"/>
      <c r="D245" s="6"/>
      <c r="E245" s="6"/>
      <c r="F245" s="6"/>
      <c r="G245" s="6"/>
      <c r="H245" s="148"/>
      <c r="I245" s="148"/>
      <c r="J245" s="148"/>
      <c r="K245" s="148"/>
      <c r="L245" s="148"/>
      <c r="M245" s="148"/>
      <c r="N245" s="148"/>
      <c r="O245" s="148"/>
      <c r="P245" s="148"/>
      <c r="Q245" s="148"/>
      <c r="R245" s="148"/>
      <c r="S245" s="148"/>
      <c r="T245" s="148"/>
      <c r="U245" s="148"/>
      <c r="V245" s="148"/>
      <c r="W245" s="148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/>
      <c r="AH245" s="148"/>
      <c r="AI245" s="148"/>
      <c r="AJ245" s="148"/>
      <c r="AK245" s="148"/>
      <c r="AL245" s="148"/>
    </row>
    <row r="246" spans="1:38" ht="15.75" customHeight="1" x14ac:dyDescent="0.25">
      <c r="A246" s="6"/>
      <c r="B246" s="6"/>
      <c r="C246" s="6"/>
      <c r="D246" s="6"/>
      <c r="E246" s="6"/>
      <c r="F246" s="6"/>
      <c r="G246" s="6"/>
      <c r="H246" s="148"/>
      <c r="I246" s="148"/>
      <c r="J246" s="148"/>
      <c r="K246" s="148"/>
      <c r="L246" s="148"/>
      <c r="M246" s="148"/>
      <c r="N246" s="148"/>
      <c r="O246" s="148"/>
      <c r="P246" s="148"/>
      <c r="Q246" s="148"/>
      <c r="R246" s="148"/>
      <c r="S246" s="148"/>
      <c r="T246" s="148"/>
      <c r="U246" s="148"/>
      <c r="V246" s="148"/>
      <c r="W246" s="148"/>
      <c r="X246" s="148"/>
      <c r="Y246" s="148"/>
      <c r="Z246" s="148"/>
      <c r="AA246" s="148"/>
      <c r="AB246" s="148"/>
      <c r="AC246" s="148"/>
      <c r="AD246" s="148"/>
      <c r="AE246" s="148"/>
      <c r="AF246" s="148"/>
      <c r="AG246" s="148"/>
      <c r="AH246" s="148"/>
      <c r="AI246" s="148"/>
      <c r="AJ246" s="148"/>
      <c r="AK246" s="148"/>
      <c r="AL246" s="148"/>
    </row>
    <row r="247" spans="1:38" ht="15.75" customHeight="1" x14ac:dyDescent="0.25">
      <c r="A247" s="6"/>
      <c r="B247" s="6"/>
      <c r="C247" s="6"/>
      <c r="D247" s="6"/>
      <c r="E247" s="6"/>
      <c r="F247" s="6"/>
      <c r="G247" s="6"/>
      <c r="H247" s="148"/>
      <c r="I247" s="148"/>
      <c r="J247" s="148"/>
      <c r="K247" s="148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48"/>
      <c r="W247" s="148"/>
      <c r="X247" s="148"/>
      <c r="Y247" s="148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48"/>
      <c r="AK247" s="148"/>
      <c r="AL247" s="148"/>
    </row>
    <row r="248" spans="1:38" ht="15.75" customHeight="1" x14ac:dyDescent="0.25">
      <c r="A248" s="6"/>
      <c r="B248" s="6"/>
      <c r="C248" s="6"/>
      <c r="D248" s="6"/>
      <c r="E248" s="6"/>
      <c r="F248" s="6"/>
      <c r="G248" s="6"/>
      <c r="H248" s="148"/>
      <c r="I248" s="148"/>
      <c r="J248" s="148"/>
      <c r="K248" s="148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48"/>
      <c r="W248" s="148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48"/>
      <c r="AK248" s="148"/>
      <c r="AL248" s="148"/>
    </row>
    <row r="249" spans="1:38" ht="15.75" customHeight="1" x14ac:dyDescent="0.25">
      <c r="A249" s="6"/>
      <c r="B249" s="6"/>
      <c r="C249" s="6"/>
      <c r="D249" s="6"/>
      <c r="E249" s="6"/>
      <c r="F249" s="6"/>
      <c r="G249" s="6"/>
      <c r="H249" s="148"/>
      <c r="I249" s="148"/>
      <c r="J249" s="148"/>
      <c r="K249" s="148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8"/>
      <c r="AK249" s="148"/>
      <c r="AL249" s="148"/>
    </row>
    <row r="250" spans="1:38" ht="15.75" customHeight="1" x14ac:dyDescent="0.25">
      <c r="A250" s="6"/>
      <c r="B250" s="6"/>
      <c r="C250" s="6"/>
      <c r="D250" s="6"/>
      <c r="E250" s="6"/>
      <c r="F250" s="6"/>
      <c r="G250" s="6"/>
      <c r="H250" s="148"/>
      <c r="I250" s="148"/>
      <c r="J250" s="148"/>
      <c r="K250" s="148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8"/>
      <c r="AK250" s="148"/>
      <c r="AL250" s="148"/>
    </row>
    <row r="251" spans="1:38" ht="15.75" customHeight="1" x14ac:dyDescent="0.25">
      <c r="A251" s="6"/>
      <c r="B251" s="6"/>
      <c r="C251" s="6"/>
      <c r="D251" s="6"/>
      <c r="E251" s="6"/>
      <c r="F251" s="6"/>
      <c r="G251" s="6"/>
      <c r="H251" s="148"/>
      <c r="I251" s="148"/>
      <c r="J251" s="148"/>
      <c r="K251" s="148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8"/>
      <c r="AK251" s="148"/>
      <c r="AL251" s="148"/>
    </row>
    <row r="252" spans="1:38" ht="15.75" customHeight="1" x14ac:dyDescent="0.25">
      <c r="A252" s="6"/>
      <c r="B252" s="6"/>
      <c r="C252" s="6"/>
      <c r="D252" s="6"/>
      <c r="E252" s="6"/>
      <c r="F252" s="6"/>
      <c r="G252" s="6"/>
      <c r="H252" s="148"/>
      <c r="I252" s="148"/>
      <c r="J252" s="148"/>
      <c r="K252" s="148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8"/>
      <c r="AK252" s="148"/>
      <c r="AL252" s="148"/>
    </row>
    <row r="253" spans="1:38" ht="15.75" customHeight="1" x14ac:dyDescent="0.25">
      <c r="A253" s="6"/>
      <c r="B253" s="6"/>
      <c r="C253" s="6"/>
      <c r="D253" s="6"/>
      <c r="E253" s="6"/>
      <c r="F253" s="6"/>
      <c r="G253" s="6"/>
      <c r="H253" s="148"/>
      <c r="I253" s="148"/>
      <c r="J253" s="148"/>
      <c r="K253" s="148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8"/>
      <c r="AK253" s="148"/>
      <c r="AL253" s="148"/>
    </row>
    <row r="254" spans="1:38" ht="15.75" customHeight="1" x14ac:dyDescent="0.25">
      <c r="A254" s="6"/>
      <c r="B254" s="6"/>
      <c r="C254" s="6"/>
      <c r="D254" s="6"/>
      <c r="E254" s="6"/>
      <c r="F254" s="6"/>
      <c r="G254" s="6"/>
      <c r="H254" s="148"/>
      <c r="I254" s="148"/>
      <c r="J254" s="148"/>
      <c r="K254" s="148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8"/>
      <c r="AK254" s="148"/>
      <c r="AL254" s="148"/>
    </row>
    <row r="255" spans="1:38" ht="15.75" customHeight="1" x14ac:dyDescent="0.25">
      <c r="A255" s="6"/>
      <c r="B255" s="6"/>
      <c r="C255" s="6"/>
      <c r="D255" s="6"/>
      <c r="E255" s="6"/>
      <c r="F255" s="6"/>
      <c r="G255" s="6"/>
      <c r="H255" s="148"/>
      <c r="I255" s="148"/>
      <c r="J255" s="148"/>
      <c r="K255" s="148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8"/>
      <c r="AK255" s="148"/>
      <c r="AL255" s="148"/>
    </row>
    <row r="256" spans="1:38" ht="15.75" customHeight="1" x14ac:dyDescent="0.25">
      <c r="A256" s="6"/>
      <c r="B256" s="6"/>
      <c r="C256" s="6"/>
      <c r="D256" s="6"/>
      <c r="E256" s="6"/>
      <c r="F256" s="6"/>
      <c r="G256" s="6"/>
      <c r="H256" s="148"/>
      <c r="I256" s="148"/>
      <c r="J256" s="148"/>
      <c r="K256" s="148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8"/>
      <c r="AK256" s="148"/>
      <c r="AL256" s="148"/>
    </row>
    <row r="257" spans="1:38" ht="15.75" customHeight="1" x14ac:dyDescent="0.25">
      <c r="A257" s="6"/>
      <c r="B257" s="6"/>
      <c r="C257" s="6"/>
      <c r="D257" s="6"/>
      <c r="E257" s="6"/>
      <c r="F257" s="6"/>
      <c r="G257" s="6"/>
      <c r="H257" s="148"/>
      <c r="I257" s="148"/>
      <c r="J257" s="148"/>
      <c r="K257" s="148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48"/>
      <c r="W257" s="148"/>
      <c r="X257" s="148"/>
      <c r="Y257" s="148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48"/>
      <c r="AK257" s="148"/>
      <c r="AL257" s="148"/>
    </row>
    <row r="258" spans="1:38" ht="15.75" customHeight="1" x14ac:dyDescent="0.25">
      <c r="A258" s="6"/>
      <c r="B258" s="6"/>
      <c r="C258" s="6"/>
      <c r="D258" s="6"/>
      <c r="E258" s="6"/>
      <c r="F258" s="6"/>
      <c r="G258" s="6"/>
      <c r="H258" s="148"/>
      <c r="I258" s="148"/>
      <c r="J258" s="148"/>
      <c r="K258" s="148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48"/>
      <c r="W258" s="148"/>
      <c r="X258" s="148"/>
      <c r="Y258" s="148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48"/>
      <c r="AK258" s="148"/>
      <c r="AL258" s="148"/>
    </row>
    <row r="259" spans="1:38" ht="15.75" customHeight="1" x14ac:dyDescent="0.25">
      <c r="A259" s="6"/>
      <c r="B259" s="6"/>
      <c r="C259" s="6"/>
      <c r="D259" s="6"/>
      <c r="E259" s="6"/>
      <c r="F259" s="6"/>
      <c r="G259" s="6"/>
      <c r="H259" s="148"/>
      <c r="I259" s="148"/>
      <c r="J259" s="148"/>
      <c r="K259" s="148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48"/>
      <c r="W259" s="148"/>
      <c r="X259" s="148"/>
      <c r="Y259" s="148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48"/>
      <c r="AK259" s="148"/>
      <c r="AL259" s="148"/>
    </row>
    <row r="260" spans="1:38" ht="15.75" customHeight="1" x14ac:dyDescent="0.25">
      <c r="A260" s="6"/>
      <c r="B260" s="6"/>
      <c r="C260" s="6"/>
      <c r="D260" s="6"/>
      <c r="E260" s="6"/>
      <c r="F260" s="6"/>
      <c r="G260" s="6"/>
      <c r="H260" s="148"/>
      <c r="I260" s="148"/>
      <c r="J260" s="148"/>
      <c r="K260" s="148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48"/>
      <c r="W260" s="148"/>
      <c r="X260" s="148"/>
      <c r="Y260" s="148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48"/>
      <c r="AK260" s="148"/>
      <c r="AL260" s="148"/>
    </row>
    <row r="261" spans="1:38" ht="15.75" customHeight="1" x14ac:dyDescent="0.25">
      <c r="A261" s="6"/>
      <c r="B261" s="6"/>
      <c r="C261" s="6"/>
      <c r="D261" s="6"/>
      <c r="E261" s="6"/>
      <c r="F261" s="6"/>
      <c r="G261" s="6"/>
      <c r="H261" s="148"/>
      <c r="I261" s="148"/>
      <c r="J261" s="148"/>
      <c r="K261" s="148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8"/>
      <c r="AK261" s="148"/>
      <c r="AL261" s="148"/>
    </row>
    <row r="262" spans="1:38" ht="15.75" customHeight="1" x14ac:dyDescent="0.25">
      <c r="A262" s="6"/>
      <c r="B262" s="6"/>
      <c r="C262" s="6"/>
      <c r="D262" s="6"/>
      <c r="E262" s="6"/>
      <c r="F262" s="6"/>
      <c r="G262" s="6"/>
      <c r="H262" s="148"/>
      <c r="I262" s="148"/>
      <c r="J262" s="148"/>
      <c r="K262" s="148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8"/>
      <c r="AK262" s="148"/>
      <c r="AL262" s="148"/>
    </row>
    <row r="263" spans="1:38" ht="15.75" customHeight="1" x14ac:dyDescent="0.25">
      <c r="A263" s="6"/>
      <c r="B263" s="6"/>
      <c r="C263" s="6"/>
      <c r="D263" s="6"/>
      <c r="E263" s="6"/>
      <c r="F263" s="6"/>
      <c r="G263" s="6"/>
      <c r="H263" s="148"/>
      <c r="I263" s="148"/>
      <c r="J263" s="148"/>
      <c r="K263" s="148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48"/>
      <c r="W263" s="148"/>
      <c r="X263" s="148"/>
      <c r="Y263" s="148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48"/>
      <c r="AK263" s="148"/>
      <c r="AL263" s="148"/>
    </row>
    <row r="264" spans="1:38" ht="15.75" customHeight="1" x14ac:dyDescent="0.25">
      <c r="A264" s="6"/>
      <c r="B264" s="6"/>
      <c r="C264" s="6"/>
      <c r="D264" s="6"/>
      <c r="E264" s="6"/>
      <c r="F264" s="6"/>
      <c r="G264" s="6"/>
      <c r="H264" s="148"/>
      <c r="I264" s="148"/>
      <c r="J264" s="148"/>
      <c r="K264" s="148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48"/>
      <c r="W264" s="14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48"/>
      <c r="AK264" s="148"/>
      <c r="AL264" s="148"/>
    </row>
    <row r="265" spans="1:38" ht="15.75" customHeight="1" x14ac:dyDescent="0.25">
      <c r="A265" s="6"/>
      <c r="B265" s="6"/>
      <c r="C265" s="6"/>
      <c r="D265" s="6"/>
      <c r="E265" s="6"/>
      <c r="F265" s="6"/>
      <c r="G265" s="6"/>
      <c r="H265" s="148"/>
      <c r="I265" s="148"/>
      <c r="J265" s="148"/>
      <c r="K265" s="148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48"/>
      <c r="W265" s="14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48"/>
      <c r="AK265" s="148"/>
      <c r="AL265" s="148"/>
    </row>
    <row r="266" spans="1:38" ht="15.75" customHeight="1" x14ac:dyDescent="0.25">
      <c r="A266" s="6"/>
      <c r="B266" s="6"/>
      <c r="C266" s="6"/>
      <c r="D266" s="6"/>
      <c r="E266" s="6"/>
      <c r="F266" s="6"/>
      <c r="G266" s="6"/>
      <c r="H266" s="148"/>
      <c r="I266" s="148"/>
      <c r="J266" s="148"/>
      <c r="K266" s="148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48"/>
      <c r="AK266" s="148"/>
      <c r="AL266" s="148"/>
    </row>
    <row r="267" spans="1:38" ht="15.75" customHeight="1" x14ac:dyDescent="0.25">
      <c r="A267" s="6"/>
      <c r="B267" s="6"/>
      <c r="C267" s="6"/>
      <c r="D267" s="6"/>
      <c r="E267" s="6"/>
      <c r="F267" s="6"/>
      <c r="G267" s="6"/>
      <c r="H267" s="148"/>
      <c r="I267" s="148"/>
      <c r="J267" s="148"/>
      <c r="K267" s="148"/>
      <c r="L267" s="148"/>
      <c r="M267" s="148"/>
      <c r="N267" s="148"/>
      <c r="O267" s="148"/>
      <c r="P267" s="148"/>
      <c r="Q267" s="148"/>
      <c r="R267" s="148"/>
      <c r="S267" s="148"/>
      <c r="T267" s="148"/>
      <c r="U267" s="148"/>
      <c r="V267" s="148"/>
      <c r="W267" s="14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/>
      <c r="AH267" s="148"/>
      <c r="AI267" s="148"/>
      <c r="AJ267" s="148"/>
      <c r="AK267" s="148"/>
      <c r="AL267" s="148"/>
    </row>
    <row r="268" spans="1:38" ht="15.75" customHeight="1" x14ac:dyDescent="0.25">
      <c r="A268" s="6"/>
      <c r="B268" s="6"/>
      <c r="C268" s="6"/>
      <c r="D268" s="6"/>
      <c r="E268" s="6"/>
      <c r="F268" s="6"/>
      <c r="G268" s="6"/>
      <c r="H268" s="148"/>
      <c r="I268" s="148"/>
      <c r="J268" s="148"/>
      <c r="K268" s="148"/>
      <c r="L268" s="148"/>
      <c r="M268" s="148"/>
      <c r="N268" s="148"/>
      <c r="O268" s="148"/>
      <c r="P268" s="148"/>
      <c r="Q268" s="148"/>
      <c r="R268" s="148"/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/>
      <c r="AH268" s="148"/>
      <c r="AI268" s="148"/>
      <c r="AJ268" s="148"/>
      <c r="AK268" s="148"/>
      <c r="AL268" s="148"/>
    </row>
    <row r="269" spans="1:38" ht="15.75" customHeight="1" x14ac:dyDescent="0.25">
      <c r="A269" s="6"/>
      <c r="B269" s="6"/>
      <c r="C269" s="6"/>
      <c r="D269" s="6"/>
      <c r="E269" s="6"/>
      <c r="F269" s="6"/>
      <c r="G269" s="6"/>
      <c r="H269" s="148"/>
      <c r="I269" s="148"/>
      <c r="J269" s="148"/>
      <c r="K269" s="148"/>
      <c r="L269" s="148"/>
      <c r="M269" s="148"/>
      <c r="N269" s="148"/>
      <c r="O269" s="148"/>
      <c r="P269" s="148"/>
      <c r="Q269" s="148"/>
      <c r="R269" s="148"/>
      <c r="S269" s="148"/>
      <c r="T269" s="148"/>
      <c r="U269" s="148"/>
      <c r="V269" s="148"/>
      <c r="W269" s="148"/>
      <c r="X269" s="148"/>
      <c r="Y269" s="148"/>
      <c r="Z269" s="148"/>
      <c r="AA269" s="148"/>
      <c r="AB269" s="148"/>
      <c r="AC269" s="148"/>
      <c r="AD269" s="148"/>
      <c r="AE269" s="148"/>
      <c r="AF269" s="148"/>
      <c r="AG269" s="148"/>
      <c r="AH269" s="148"/>
      <c r="AI269" s="148"/>
      <c r="AJ269" s="148"/>
      <c r="AK269" s="148"/>
      <c r="AL269" s="148"/>
    </row>
    <row r="270" spans="1:38" ht="15.75" customHeight="1" x14ac:dyDescent="0.25">
      <c r="A270" s="6"/>
      <c r="B270" s="6"/>
      <c r="C270" s="6"/>
      <c r="D270" s="6"/>
      <c r="E270" s="6"/>
      <c r="F270" s="6"/>
      <c r="G270" s="6"/>
      <c r="H270" s="148"/>
      <c r="I270" s="148"/>
      <c r="J270" s="148"/>
      <c r="K270" s="148"/>
      <c r="L270" s="148"/>
      <c r="M270" s="148"/>
      <c r="N270" s="148"/>
      <c r="O270" s="148"/>
      <c r="P270" s="148"/>
      <c r="Q270" s="148"/>
      <c r="R270" s="148"/>
      <c r="S270" s="148"/>
      <c r="T270" s="148"/>
      <c r="U270" s="148"/>
      <c r="V270" s="148"/>
      <c r="W270" s="148"/>
      <c r="X270" s="148"/>
      <c r="Y270" s="148"/>
      <c r="Z270" s="148"/>
      <c r="AA270" s="148"/>
      <c r="AB270" s="148"/>
      <c r="AC270" s="148"/>
      <c r="AD270" s="148"/>
      <c r="AE270" s="148"/>
      <c r="AF270" s="148"/>
      <c r="AG270" s="148"/>
      <c r="AH270" s="148"/>
      <c r="AI270" s="148"/>
      <c r="AJ270" s="148"/>
      <c r="AK270" s="148"/>
      <c r="AL270" s="148"/>
    </row>
    <row r="271" spans="1:38" ht="15.75" customHeight="1" x14ac:dyDescent="0.25">
      <c r="A271" s="6"/>
      <c r="B271" s="6"/>
      <c r="C271" s="6"/>
      <c r="D271" s="6"/>
      <c r="E271" s="6"/>
      <c r="F271" s="6"/>
      <c r="G271" s="6"/>
      <c r="H271" s="148"/>
      <c r="I271" s="148"/>
      <c r="J271" s="148"/>
      <c r="K271" s="148"/>
      <c r="L271" s="148"/>
      <c r="M271" s="148"/>
      <c r="N271" s="148"/>
      <c r="O271" s="148"/>
      <c r="P271" s="148"/>
      <c r="Q271" s="148"/>
      <c r="R271" s="148"/>
      <c r="S271" s="148"/>
      <c r="T271" s="148"/>
      <c r="U271" s="148"/>
      <c r="V271" s="148"/>
      <c r="W271" s="148"/>
      <c r="X271" s="148"/>
      <c r="Y271" s="148"/>
      <c r="Z271" s="148"/>
      <c r="AA271" s="148"/>
      <c r="AB271" s="148"/>
      <c r="AC271" s="148"/>
      <c r="AD271" s="148"/>
      <c r="AE271" s="148"/>
      <c r="AF271" s="148"/>
      <c r="AG271" s="148"/>
      <c r="AH271" s="148"/>
      <c r="AI271" s="148"/>
      <c r="AJ271" s="148"/>
      <c r="AK271" s="148"/>
      <c r="AL271" s="148"/>
    </row>
    <row r="272" spans="1:38" ht="15.75" customHeight="1" x14ac:dyDescent="0.25">
      <c r="A272" s="6"/>
      <c r="B272" s="6"/>
      <c r="C272" s="6"/>
      <c r="D272" s="6"/>
      <c r="E272" s="6"/>
      <c r="F272" s="6"/>
      <c r="G272" s="6"/>
      <c r="H272" s="148"/>
      <c r="I272" s="148"/>
      <c r="J272" s="148"/>
      <c r="K272" s="148"/>
      <c r="L272" s="148"/>
      <c r="M272" s="148"/>
      <c r="N272" s="148"/>
      <c r="O272" s="148"/>
      <c r="P272" s="148"/>
      <c r="Q272" s="148"/>
      <c r="R272" s="148"/>
      <c r="S272" s="148"/>
      <c r="T272" s="148"/>
      <c r="U272" s="148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8"/>
      <c r="AK272" s="148"/>
      <c r="AL272" s="148"/>
    </row>
    <row r="273" spans="1:38" ht="15.75" customHeight="1" x14ac:dyDescent="0.25">
      <c r="A273" s="6"/>
      <c r="B273" s="6"/>
      <c r="C273" s="6"/>
      <c r="D273" s="6"/>
      <c r="E273" s="6"/>
      <c r="F273" s="6"/>
      <c r="G273" s="6"/>
      <c r="H273" s="148"/>
      <c r="I273" s="148"/>
      <c r="J273" s="148"/>
      <c r="K273" s="148"/>
      <c r="L273" s="148"/>
      <c r="M273" s="148"/>
      <c r="N273" s="148"/>
      <c r="O273" s="148"/>
      <c r="P273" s="148"/>
      <c r="Q273" s="148"/>
      <c r="R273" s="148"/>
      <c r="S273" s="148"/>
      <c r="T273" s="148"/>
      <c r="U273" s="148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8"/>
      <c r="AK273" s="148"/>
      <c r="AL273" s="148"/>
    </row>
    <row r="274" spans="1:38" ht="15.75" customHeight="1" x14ac:dyDescent="0.25">
      <c r="A274" s="6"/>
      <c r="B274" s="6"/>
      <c r="C274" s="6"/>
      <c r="D274" s="6"/>
      <c r="E274" s="6"/>
      <c r="F274" s="6"/>
      <c r="G274" s="6"/>
      <c r="H274" s="148"/>
      <c r="I274" s="148"/>
      <c r="J274" s="148"/>
      <c r="K274" s="148"/>
      <c r="L274" s="148"/>
      <c r="M274" s="148"/>
      <c r="N274" s="148"/>
      <c r="O274" s="148"/>
      <c r="P274" s="148"/>
      <c r="Q274" s="148"/>
      <c r="R274" s="148"/>
      <c r="S274" s="148"/>
      <c r="T274" s="148"/>
      <c r="U274" s="148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8"/>
      <c r="AK274" s="148"/>
      <c r="AL274" s="148"/>
    </row>
    <row r="275" spans="1:38" ht="15.75" customHeight="1" x14ac:dyDescent="0.25">
      <c r="A275" s="6"/>
      <c r="B275" s="6"/>
      <c r="C275" s="6"/>
      <c r="D275" s="6"/>
      <c r="E275" s="6"/>
      <c r="F275" s="6"/>
      <c r="G275" s="6"/>
      <c r="H275" s="148"/>
      <c r="I275" s="148"/>
      <c r="J275" s="148"/>
      <c r="K275" s="148"/>
      <c r="L275" s="148"/>
      <c r="M275" s="148"/>
      <c r="N275" s="148"/>
      <c r="O275" s="148"/>
      <c r="P275" s="148"/>
      <c r="Q275" s="148"/>
      <c r="R275" s="148"/>
      <c r="S275" s="148"/>
      <c r="T275" s="148"/>
      <c r="U275" s="148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8"/>
      <c r="AK275" s="148"/>
      <c r="AL275" s="148"/>
    </row>
    <row r="276" spans="1:38" ht="15.75" customHeight="1" x14ac:dyDescent="0.25">
      <c r="A276" s="6"/>
      <c r="B276" s="6"/>
      <c r="C276" s="6"/>
      <c r="D276" s="6"/>
      <c r="E276" s="6"/>
      <c r="F276" s="6"/>
      <c r="G276" s="6"/>
      <c r="H276" s="148"/>
      <c r="I276" s="148"/>
      <c r="J276" s="148"/>
      <c r="K276" s="148"/>
      <c r="L276" s="148"/>
      <c r="M276" s="148"/>
      <c r="N276" s="148"/>
      <c r="O276" s="148"/>
      <c r="P276" s="148"/>
      <c r="Q276" s="148"/>
      <c r="R276" s="148"/>
      <c r="S276" s="148"/>
      <c r="T276" s="148"/>
      <c r="U276" s="148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8"/>
      <c r="AK276" s="148"/>
      <c r="AL276" s="148"/>
    </row>
    <row r="277" spans="1:38" ht="15.75" customHeight="1" x14ac:dyDescent="0.25">
      <c r="A277" s="6"/>
      <c r="B277" s="6"/>
      <c r="C277" s="6"/>
      <c r="D277" s="6"/>
      <c r="E277" s="6"/>
      <c r="F277" s="6"/>
      <c r="G277" s="6"/>
      <c r="H277" s="148"/>
      <c r="I277" s="148"/>
      <c r="J277" s="148"/>
      <c r="K277" s="148"/>
      <c r="L277" s="148"/>
      <c r="M277" s="148"/>
      <c r="N277" s="148"/>
      <c r="O277" s="148"/>
      <c r="P277" s="148"/>
      <c r="Q277" s="148"/>
      <c r="R277" s="148"/>
      <c r="S277" s="148"/>
      <c r="T277" s="148"/>
      <c r="U277" s="148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8"/>
      <c r="AK277" s="148"/>
      <c r="AL277" s="148"/>
    </row>
    <row r="278" spans="1:38" ht="15.75" customHeight="1" x14ac:dyDescent="0.25">
      <c r="A278" s="6"/>
      <c r="B278" s="6"/>
      <c r="C278" s="6"/>
      <c r="D278" s="6"/>
      <c r="E278" s="6"/>
      <c r="F278" s="6"/>
      <c r="G278" s="6"/>
      <c r="H278" s="148"/>
      <c r="I278" s="148"/>
      <c r="J278" s="148"/>
      <c r="K278" s="148"/>
      <c r="L278" s="148"/>
      <c r="M278" s="148"/>
      <c r="N278" s="148"/>
      <c r="O278" s="148"/>
      <c r="P278" s="148"/>
      <c r="Q278" s="148"/>
      <c r="R278" s="148"/>
      <c r="S278" s="148"/>
      <c r="T278" s="148"/>
      <c r="U278" s="148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8"/>
      <c r="AK278" s="148"/>
      <c r="AL278" s="148"/>
    </row>
    <row r="279" spans="1:38" ht="15.75" customHeight="1" x14ac:dyDescent="0.25">
      <c r="A279" s="6"/>
      <c r="B279" s="6"/>
      <c r="C279" s="6"/>
      <c r="D279" s="6"/>
      <c r="E279" s="6"/>
      <c r="F279" s="6"/>
      <c r="G279" s="6"/>
      <c r="H279" s="148"/>
      <c r="I279" s="148"/>
      <c r="J279" s="148"/>
      <c r="K279" s="148"/>
      <c r="L279" s="148"/>
      <c r="M279" s="148"/>
      <c r="N279" s="148"/>
      <c r="O279" s="148"/>
      <c r="P279" s="148"/>
      <c r="Q279" s="148"/>
      <c r="R279" s="148"/>
      <c r="S279" s="148"/>
      <c r="T279" s="148"/>
      <c r="U279" s="148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8"/>
      <c r="AK279" s="148"/>
      <c r="AL279" s="148"/>
    </row>
    <row r="280" spans="1:38" ht="15.75" customHeight="1" x14ac:dyDescent="0.25">
      <c r="A280" s="6"/>
      <c r="B280" s="6"/>
      <c r="C280" s="6"/>
      <c r="D280" s="6"/>
      <c r="E280" s="6"/>
      <c r="F280" s="6"/>
      <c r="G280" s="6"/>
      <c r="H280" s="148"/>
      <c r="I280" s="148"/>
      <c r="J280" s="148"/>
      <c r="K280" s="148"/>
      <c r="L280" s="148"/>
      <c r="M280" s="148"/>
      <c r="N280" s="148"/>
      <c r="O280" s="148"/>
      <c r="P280" s="148"/>
      <c r="Q280" s="148"/>
      <c r="R280" s="148"/>
      <c r="S280" s="148"/>
      <c r="T280" s="148"/>
      <c r="U280" s="148"/>
      <c r="V280" s="148"/>
      <c r="W280" s="148"/>
      <c r="X280" s="148"/>
      <c r="Y280" s="148"/>
      <c r="Z280" s="148"/>
      <c r="AA280" s="148"/>
      <c r="AB280" s="148"/>
      <c r="AC280" s="148"/>
      <c r="AD280" s="148"/>
      <c r="AE280" s="148"/>
      <c r="AF280" s="148"/>
      <c r="AG280" s="148"/>
      <c r="AH280" s="148"/>
      <c r="AI280" s="148"/>
      <c r="AJ280" s="148"/>
      <c r="AK280" s="148"/>
      <c r="AL280" s="148"/>
    </row>
    <row r="281" spans="1:38" ht="15.75" customHeight="1" x14ac:dyDescent="0.25">
      <c r="A281" s="6"/>
      <c r="B281" s="6"/>
      <c r="C281" s="6"/>
      <c r="D281" s="6"/>
      <c r="E281" s="6"/>
      <c r="F281" s="6"/>
      <c r="G281" s="6"/>
      <c r="H281" s="148"/>
      <c r="I281" s="148"/>
      <c r="J281" s="148"/>
      <c r="K281" s="148"/>
      <c r="L281" s="148"/>
      <c r="M281" s="148"/>
      <c r="N281" s="148"/>
      <c r="O281" s="148"/>
      <c r="P281" s="148"/>
      <c r="Q281" s="148"/>
      <c r="R281" s="148"/>
      <c r="S281" s="148"/>
      <c r="T281" s="148"/>
      <c r="U281" s="148"/>
      <c r="V281" s="148"/>
      <c r="W281" s="148"/>
      <c r="X281" s="148"/>
      <c r="Y281" s="148"/>
      <c r="Z281" s="148"/>
      <c r="AA281" s="148"/>
      <c r="AB281" s="148"/>
      <c r="AC281" s="148"/>
      <c r="AD281" s="148"/>
      <c r="AE281" s="148"/>
      <c r="AF281" s="148"/>
      <c r="AG281" s="148"/>
      <c r="AH281" s="148"/>
      <c r="AI281" s="148"/>
      <c r="AJ281" s="148"/>
      <c r="AK281" s="148"/>
      <c r="AL281" s="148"/>
    </row>
    <row r="282" spans="1:38" ht="15.75" customHeight="1" x14ac:dyDescent="0.25">
      <c r="A282" s="6"/>
      <c r="B282" s="6"/>
      <c r="C282" s="6"/>
      <c r="D282" s="6"/>
      <c r="E282" s="6"/>
      <c r="F282" s="6"/>
      <c r="G282" s="6"/>
      <c r="H282" s="148"/>
      <c r="I282" s="148"/>
      <c r="J282" s="148"/>
      <c r="K282" s="148"/>
      <c r="L282" s="148"/>
      <c r="M282" s="148"/>
      <c r="N282" s="148"/>
      <c r="O282" s="148"/>
      <c r="P282" s="148"/>
      <c r="Q282" s="148"/>
      <c r="R282" s="148"/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/>
      <c r="AH282" s="148"/>
      <c r="AI282" s="148"/>
      <c r="AJ282" s="148"/>
      <c r="AK282" s="148"/>
      <c r="AL282" s="148"/>
    </row>
    <row r="283" spans="1:38" ht="15.75" customHeight="1" x14ac:dyDescent="0.25">
      <c r="A283" s="6"/>
      <c r="B283" s="6"/>
      <c r="C283" s="6"/>
      <c r="D283" s="6"/>
      <c r="E283" s="6"/>
      <c r="F283" s="6"/>
      <c r="G283" s="6"/>
      <c r="H283" s="148"/>
      <c r="I283" s="148"/>
      <c r="J283" s="148"/>
      <c r="K283" s="148"/>
      <c r="L283" s="148"/>
      <c r="M283" s="148"/>
      <c r="N283" s="148"/>
      <c r="O283" s="148"/>
      <c r="P283" s="148"/>
      <c r="Q283" s="148"/>
      <c r="R283" s="148"/>
      <c r="S283" s="148"/>
      <c r="T283" s="148"/>
      <c r="U283" s="148"/>
      <c r="V283" s="148"/>
      <c r="W283" s="14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  <c r="AH283" s="148"/>
      <c r="AI283" s="148"/>
      <c r="AJ283" s="148"/>
      <c r="AK283" s="148"/>
      <c r="AL283" s="148"/>
    </row>
    <row r="284" spans="1:38" ht="15.75" customHeight="1" x14ac:dyDescent="0.25">
      <c r="A284" s="6"/>
      <c r="B284" s="6"/>
      <c r="C284" s="6"/>
      <c r="D284" s="6"/>
      <c r="E284" s="6"/>
      <c r="F284" s="6"/>
      <c r="G284" s="6"/>
      <c r="H284" s="148"/>
      <c r="I284" s="148"/>
      <c r="J284" s="148"/>
      <c r="K284" s="148"/>
      <c r="L284" s="148"/>
      <c r="M284" s="148"/>
      <c r="N284" s="148"/>
      <c r="O284" s="148"/>
      <c r="P284" s="148"/>
      <c r="Q284" s="148"/>
      <c r="R284" s="148"/>
      <c r="S284" s="148"/>
      <c r="T284" s="148"/>
      <c r="U284" s="148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8"/>
      <c r="AK284" s="148"/>
      <c r="AL284" s="148"/>
    </row>
    <row r="285" spans="1:38" ht="15.75" customHeight="1" x14ac:dyDescent="0.25">
      <c r="A285" s="6"/>
      <c r="B285" s="6"/>
      <c r="C285" s="6"/>
      <c r="D285" s="6"/>
      <c r="E285" s="6"/>
      <c r="F285" s="6"/>
      <c r="G285" s="6"/>
      <c r="H285" s="148"/>
      <c r="I285" s="148"/>
      <c r="J285" s="148"/>
      <c r="K285" s="148"/>
      <c r="L285" s="148"/>
      <c r="M285" s="148"/>
      <c r="N285" s="148"/>
      <c r="O285" s="148"/>
      <c r="P285" s="148"/>
      <c r="Q285" s="148"/>
      <c r="R285" s="148"/>
      <c r="S285" s="148"/>
      <c r="T285" s="148"/>
      <c r="U285" s="148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8"/>
      <c r="AK285" s="148"/>
      <c r="AL285" s="148"/>
    </row>
    <row r="286" spans="1:38" ht="15.75" customHeight="1" x14ac:dyDescent="0.25">
      <c r="A286" s="6"/>
      <c r="B286" s="6"/>
      <c r="C286" s="6"/>
      <c r="D286" s="6"/>
      <c r="E286" s="6"/>
      <c r="F286" s="6"/>
      <c r="G286" s="6"/>
      <c r="H286" s="148"/>
      <c r="I286" s="148"/>
      <c r="J286" s="148"/>
      <c r="K286" s="148"/>
      <c r="L286" s="148"/>
      <c r="M286" s="148"/>
      <c r="N286" s="148"/>
      <c r="O286" s="148"/>
      <c r="P286" s="148"/>
      <c r="Q286" s="148"/>
      <c r="R286" s="148"/>
      <c r="S286" s="148"/>
      <c r="T286" s="148"/>
      <c r="U286" s="148"/>
      <c r="V286" s="148"/>
      <c r="W286" s="148"/>
      <c r="X286" s="148"/>
      <c r="Y286" s="148"/>
      <c r="Z286" s="148"/>
      <c r="AA286" s="148"/>
      <c r="AB286" s="148"/>
      <c r="AC286" s="148"/>
      <c r="AD286" s="148"/>
      <c r="AE286" s="148"/>
      <c r="AF286" s="148"/>
      <c r="AG286" s="148"/>
      <c r="AH286" s="148"/>
      <c r="AI286" s="148"/>
      <c r="AJ286" s="148"/>
      <c r="AK286" s="148"/>
      <c r="AL286" s="148"/>
    </row>
    <row r="287" spans="1:38" ht="15.75" customHeight="1" x14ac:dyDescent="0.25">
      <c r="A287" s="6"/>
      <c r="B287" s="6"/>
      <c r="C287" s="6"/>
      <c r="D287" s="6"/>
      <c r="E287" s="6"/>
      <c r="F287" s="6"/>
      <c r="G287" s="6"/>
      <c r="H287" s="148"/>
      <c r="I287" s="148"/>
      <c r="J287" s="148"/>
      <c r="K287" s="148"/>
      <c r="L287" s="148"/>
      <c r="M287" s="148"/>
      <c r="N287" s="148"/>
      <c r="O287" s="148"/>
      <c r="P287" s="148"/>
      <c r="Q287" s="148"/>
      <c r="R287" s="148"/>
      <c r="S287" s="148"/>
      <c r="T287" s="148"/>
      <c r="U287" s="148"/>
      <c r="V287" s="148"/>
      <c r="W287" s="148"/>
      <c r="X287" s="148"/>
      <c r="Y287" s="148"/>
      <c r="Z287" s="148"/>
      <c r="AA287" s="148"/>
      <c r="AB287" s="148"/>
      <c r="AC287" s="148"/>
      <c r="AD287" s="148"/>
      <c r="AE287" s="148"/>
      <c r="AF287" s="148"/>
      <c r="AG287" s="148"/>
      <c r="AH287" s="148"/>
      <c r="AI287" s="148"/>
      <c r="AJ287" s="148"/>
      <c r="AK287" s="148"/>
      <c r="AL287" s="148"/>
    </row>
    <row r="288" spans="1:38" ht="15.75" customHeight="1" x14ac:dyDescent="0.25">
      <c r="A288" s="6"/>
      <c r="B288" s="6"/>
      <c r="C288" s="6"/>
      <c r="D288" s="6"/>
      <c r="E288" s="6"/>
      <c r="F288" s="6"/>
      <c r="G288" s="6"/>
      <c r="H288" s="148"/>
      <c r="I288" s="148"/>
      <c r="J288" s="148"/>
      <c r="K288" s="148"/>
      <c r="L288" s="148"/>
      <c r="M288" s="148"/>
      <c r="N288" s="148"/>
      <c r="O288" s="148"/>
      <c r="P288" s="148"/>
      <c r="Q288" s="148"/>
      <c r="R288" s="148"/>
      <c r="S288" s="148"/>
      <c r="T288" s="148"/>
      <c r="U288" s="148"/>
      <c r="V288" s="148"/>
      <c r="W288" s="148"/>
      <c r="X288" s="148"/>
      <c r="Y288" s="148"/>
      <c r="Z288" s="148"/>
      <c r="AA288" s="148"/>
      <c r="AB288" s="148"/>
      <c r="AC288" s="148"/>
      <c r="AD288" s="148"/>
      <c r="AE288" s="148"/>
      <c r="AF288" s="148"/>
      <c r="AG288" s="148"/>
      <c r="AH288" s="148"/>
      <c r="AI288" s="148"/>
      <c r="AJ288" s="148"/>
      <c r="AK288" s="148"/>
      <c r="AL288" s="148"/>
    </row>
    <row r="289" spans="1:38" ht="15.75" customHeight="1" x14ac:dyDescent="0.25">
      <c r="A289" s="6"/>
      <c r="B289" s="6"/>
      <c r="C289" s="6"/>
      <c r="D289" s="6"/>
      <c r="E289" s="6"/>
      <c r="F289" s="6"/>
      <c r="G289" s="6"/>
      <c r="H289" s="148"/>
      <c r="I289" s="148"/>
      <c r="J289" s="148"/>
      <c r="K289" s="148"/>
      <c r="L289" s="148"/>
      <c r="M289" s="148"/>
      <c r="N289" s="148"/>
      <c r="O289" s="148"/>
      <c r="P289" s="148"/>
      <c r="Q289" s="148"/>
      <c r="R289" s="148"/>
      <c r="S289" s="148"/>
      <c r="T289" s="148"/>
      <c r="U289" s="148"/>
      <c r="V289" s="148"/>
      <c r="W289" s="148"/>
      <c r="X289" s="148"/>
      <c r="Y289" s="148"/>
      <c r="Z289" s="148"/>
      <c r="AA289" s="148"/>
      <c r="AB289" s="148"/>
      <c r="AC289" s="148"/>
      <c r="AD289" s="148"/>
      <c r="AE289" s="148"/>
      <c r="AF289" s="148"/>
      <c r="AG289" s="148"/>
      <c r="AH289" s="148"/>
      <c r="AI289" s="148"/>
      <c r="AJ289" s="148"/>
      <c r="AK289" s="148"/>
      <c r="AL289" s="148"/>
    </row>
    <row r="290" spans="1:38" ht="15.75" customHeight="1" x14ac:dyDescent="0.25">
      <c r="A290" s="6"/>
      <c r="B290" s="6"/>
      <c r="C290" s="6"/>
      <c r="D290" s="6"/>
      <c r="E290" s="6"/>
      <c r="F290" s="6"/>
      <c r="G290" s="6"/>
      <c r="H290" s="148"/>
      <c r="I290" s="148"/>
      <c r="J290" s="148"/>
      <c r="K290" s="148"/>
      <c r="L290" s="148"/>
      <c r="M290" s="148"/>
      <c r="N290" s="148"/>
      <c r="O290" s="148"/>
      <c r="P290" s="148"/>
      <c r="Q290" s="148"/>
      <c r="R290" s="148"/>
      <c r="S290" s="148"/>
      <c r="T290" s="148"/>
      <c r="U290" s="148"/>
      <c r="V290" s="148"/>
      <c r="W290" s="148"/>
      <c r="X290" s="148"/>
      <c r="Y290" s="148"/>
      <c r="Z290" s="148"/>
      <c r="AA290" s="148"/>
      <c r="AB290" s="148"/>
      <c r="AC290" s="148"/>
      <c r="AD290" s="148"/>
      <c r="AE290" s="148"/>
      <c r="AF290" s="148"/>
      <c r="AG290" s="148"/>
      <c r="AH290" s="148"/>
      <c r="AI290" s="148"/>
      <c r="AJ290" s="148"/>
      <c r="AK290" s="148"/>
      <c r="AL290" s="148"/>
    </row>
    <row r="291" spans="1:38" ht="15.75" customHeight="1" x14ac:dyDescent="0.25">
      <c r="A291" s="6"/>
      <c r="B291" s="6"/>
      <c r="C291" s="6"/>
      <c r="D291" s="6"/>
      <c r="E291" s="6"/>
      <c r="F291" s="6"/>
      <c r="G291" s="6"/>
      <c r="H291" s="148"/>
      <c r="I291" s="148"/>
      <c r="J291" s="148"/>
      <c r="K291" s="148"/>
      <c r="L291" s="148"/>
      <c r="M291" s="148"/>
      <c r="N291" s="148"/>
      <c r="O291" s="148"/>
      <c r="P291" s="148"/>
      <c r="Q291" s="148"/>
      <c r="R291" s="148"/>
      <c r="S291" s="148"/>
      <c r="T291" s="148"/>
      <c r="U291" s="148"/>
      <c r="V291" s="148"/>
      <c r="W291" s="148"/>
      <c r="X291" s="148"/>
      <c r="Y291" s="148"/>
      <c r="Z291" s="148"/>
      <c r="AA291" s="148"/>
      <c r="AB291" s="148"/>
      <c r="AC291" s="148"/>
      <c r="AD291" s="148"/>
      <c r="AE291" s="148"/>
      <c r="AF291" s="148"/>
      <c r="AG291" s="148"/>
      <c r="AH291" s="148"/>
      <c r="AI291" s="148"/>
      <c r="AJ291" s="148"/>
      <c r="AK291" s="148"/>
      <c r="AL291" s="148"/>
    </row>
    <row r="292" spans="1:38" ht="15.75" customHeight="1" x14ac:dyDescent="0.25">
      <c r="A292" s="6"/>
      <c r="B292" s="6"/>
      <c r="C292" s="6"/>
      <c r="D292" s="6"/>
      <c r="E292" s="6"/>
      <c r="F292" s="6"/>
      <c r="G292" s="6"/>
      <c r="H292" s="148"/>
      <c r="I292" s="148"/>
      <c r="J292" s="148"/>
      <c r="K292" s="148"/>
      <c r="L292" s="148"/>
      <c r="M292" s="148"/>
      <c r="N292" s="148"/>
      <c r="O292" s="148"/>
      <c r="P292" s="148"/>
      <c r="Q292" s="148"/>
      <c r="R292" s="148"/>
      <c r="S292" s="148"/>
      <c r="T292" s="148"/>
      <c r="U292" s="148"/>
      <c r="V292" s="148"/>
      <c r="W292" s="148"/>
      <c r="X292" s="148"/>
      <c r="Y292" s="148"/>
      <c r="Z292" s="148"/>
      <c r="AA292" s="148"/>
      <c r="AB292" s="148"/>
      <c r="AC292" s="148"/>
      <c r="AD292" s="148"/>
      <c r="AE292" s="148"/>
      <c r="AF292" s="148"/>
      <c r="AG292" s="148"/>
      <c r="AH292" s="148"/>
      <c r="AI292" s="148"/>
      <c r="AJ292" s="148"/>
      <c r="AK292" s="148"/>
      <c r="AL292" s="148"/>
    </row>
    <row r="293" spans="1:38" ht="15.75" customHeight="1" x14ac:dyDescent="0.25">
      <c r="A293" s="6"/>
      <c r="B293" s="6"/>
      <c r="C293" s="6"/>
      <c r="D293" s="6"/>
      <c r="E293" s="6"/>
      <c r="F293" s="6"/>
      <c r="G293" s="6"/>
      <c r="H293" s="148"/>
      <c r="I293" s="148"/>
      <c r="J293" s="148"/>
      <c r="K293" s="148"/>
      <c r="L293" s="148"/>
      <c r="M293" s="148"/>
      <c r="N293" s="148"/>
      <c r="O293" s="148"/>
      <c r="P293" s="148"/>
      <c r="Q293" s="148"/>
      <c r="R293" s="148"/>
      <c r="S293" s="148"/>
      <c r="T293" s="148"/>
      <c r="U293" s="148"/>
      <c r="V293" s="148"/>
      <c r="W293" s="148"/>
      <c r="X293" s="148"/>
      <c r="Y293" s="148"/>
      <c r="Z293" s="148"/>
      <c r="AA293" s="148"/>
      <c r="AB293" s="148"/>
      <c r="AC293" s="148"/>
      <c r="AD293" s="148"/>
      <c r="AE293" s="148"/>
      <c r="AF293" s="148"/>
      <c r="AG293" s="148"/>
      <c r="AH293" s="148"/>
      <c r="AI293" s="148"/>
      <c r="AJ293" s="148"/>
      <c r="AK293" s="148"/>
      <c r="AL293" s="148"/>
    </row>
    <row r="294" spans="1:38" ht="15.75" customHeight="1" x14ac:dyDescent="0.25">
      <c r="A294" s="6"/>
      <c r="B294" s="6"/>
      <c r="C294" s="6"/>
      <c r="D294" s="6"/>
      <c r="E294" s="6"/>
      <c r="F294" s="6"/>
      <c r="G294" s="6"/>
      <c r="H294" s="148"/>
      <c r="I294" s="148"/>
      <c r="J294" s="148"/>
      <c r="K294" s="148"/>
      <c r="L294" s="148"/>
      <c r="M294" s="148"/>
      <c r="N294" s="148"/>
      <c r="O294" s="148"/>
      <c r="P294" s="148"/>
      <c r="Q294" s="148"/>
      <c r="R294" s="148"/>
      <c r="S294" s="148"/>
      <c r="T294" s="148"/>
      <c r="U294" s="148"/>
      <c r="V294" s="148"/>
      <c r="W294" s="148"/>
      <c r="X294" s="148"/>
      <c r="Y294" s="148"/>
      <c r="Z294" s="148"/>
      <c r="AA294" s="148"/>
      <c r="AB294" s="148"/>
      <c r="AC294" s="148"/>
      <c r="AD294" s="148"/>
      <c r="AE294" s="148"/>
      <c r="AF294" s="148"/>
      <c r="AG294" s="148"/>
      <c r="AH294" s="148"/>
      <c r="AI294" s="148"/>
      <c r="AJ294" s="148"/>
      <c r="AK294" s="148"/>
      <c r="AL294" s="148"/>
    </row>
    <row r="295" spans="1:38" ht="15.75" customHeight="1" x14ac:dyDescent="0.25">
      <c r="A295" s="6"/>
      <c r="B295" s="6"/>
      <c r="C295" s="6"/>
      <c r="D295" s="6"/>
      <c r="E295" s="6"/>
      <c r="F295" s="6"/>
      <c r="G295" s="6"/>
      <c r="H295" s="148"/>
      <c r="I295" s="148"/>
      <c r="J295" s="148"/>
      <c r="K295" s="148"/>
      <c r="L295" s="148"/>
      <c r="M295" s="148"/>
      <c r="N295" s="148"/>
      <c r="O295" s="148"/>
      <c r="P295" s="148"/>
      <c r="Q295" s="148"/>
      <c r="R295" s="148"/>
      <c r="S295" s="148"/>
      <c r="T295" s="148"/>
      <c r="U295" s="148"/>
      <c r="V295" s="148"/>
      <c r="W295" s="148"/>
      <c r="X295" s="148"/>
      <c r="Y295" s="148"/>
      <c r="Z295" s="148"/>
      <c r="AA295" s="148"/>
      <c r="AB295" s="148"/>
      <c r="AC295" s="148"/>
      <c r="AD295" s="148"/>
      <c r="AE295" s="148"/>
      <c r="AF295" s="148"/>
      <c r="AG295" s="148"/>
      <c r="AH295" s="148"/>
      <c r="AI295" s="148"/>
      <c r="AJ295" s="148"/>
      <c r="AK295" s="148"/>
      <c r="AL295" s="148"/>
    </row>
    <row r="296" spans="1:38" ht="15.75" customHeight="1" x14ac:dyDescent="0.25">
      <c r="A296" s="6"/>
      <c r="B296" s="6"/>
      <c r="C296" s="6"/>
      <c r="D296" s="6"/>
      <c r="E296" s="6"/>
      <c r="F296" s="6"/>
      <c r="G296" s="6"/>
      <c r="H296" s="148"/>
      <c r="I296" s="148"/>
      <c r="J296" s="148"/>
      <c r="K296" s="148"/>
      <c r="L296" s="148"/>
      <c r="M296" s="148"/>
      <c r="N296" s="148"/>
      <c r="O296" s="148"/>
      <c r="P296" s="148"/>
      <c r="Q296" s="148"/>
      <c r="R296" s="148"/>
      <c r="S296" s="148"/>
      <c r="T296" s="148"/>
      <c r="U296" s="148"/>
      <c r="V296" s="148"/>
      <c r="W296" s="148"/>
      <c r="X296" s="148"/>
      <c r="Y296" s="148"/>
      <c r="Z296" s="148"/>
      <c r="AA296" s="148"/>
      <c r="AB296" s="148"/>
      <c r="AC296" s="148"/>
      <c r="AD296" s="148"/>
      <c r="AE296" s="148"/>
      <c r="AF296" s="148"/>
      <c r="AG296" s="148"/>
      <c r="AH296" s="148"/>
      <c r="AI296" s="148"/>
      <c r="AJ296" s="148"/>
      <c r="AK296" s="148"/>
      <c r="AL296" s="148"/>
    </row>
    <row r="297" spans="1:38" ht="15.75" customHeight="1" x14ac:dyDescent="0.25">
      <c r="A297" s="6"/>
      <c r="B297" s="6"/>
      <c r="C297" s="6"/>
      <c r="D297" s="6"/>
      <c r="E297" s="6"/>
      <c r="F297" s="6"/>
      <c r="G297" s="6"/>
      <c r="H297" s="148"/>
      <c r="I297" s="148"/>
      <c r="J297" s="148"/>
      <c r="K297" s="148"/>
      <c r="L297" s="148"/>
      <c r="M297" s="148"/>
      <c r="N297" s="148"/>
      <c r="O297" s="148"/>
      <c r="P297" s="148"/>
      <c r="Q297" s="148"/>
      <c r="R297" s="148"/>
      <c r="S297" s="148"/>
      <c r="T297" s="148"/>
      <c r="U297" s="148"/>
      <c r="V297" s="148"/>
      <c r="W297" s="148"/>
      <c r="X297" s="148"/>
      <c r="Y297" s="148"/>
      <c r="Z297" s="148"/>
      <c r="AA297" s="148"/>
      <c r="AB297" s="148"/>
      <c r="AC297" s="148"/>
      <c r="AD297" s="148"/>
      <c r="AE297" s="148"/>
      <c r="AF297" s="148"/>
      <c r="AG297" s="148"/>
      <c r="AH297" s="148"/>
      <c r="AI297" s="148"/>
      <c r="AJ297" s="148"/>
      <c r="AK297" s="148"/>
      <c r="AL297" s="148"/>
    </row>
    <row r="298" spans="1:38" ht="15.75" customHeight="1" x14ac:dyDescent="0.25">
      <c r="A298" s="6"/>
      <c r="B298" s="6"/>
      <c r="C298" s="6"/>
      <c r="D298" s="6"/>
      <c r="E298" s="6"/>
      <c r="F298" s="6"/>
      <c r="G298" s="6"/>
      <c r="H298" s="148"/>
      <c r="I298" s="148"/>
      <c r="J298" s="148"/>
      <c r="K298" s="148"/>
      <c r="L298" s="148"/>
      <c r="M298" s="148"/>
      <c r="N298" s="148"/>
      <c r="O298" s="148"/>
      <c r="P298" s="148"/>
      <c r="Q298" s="148"/>
      <c r="R298" s="148"/>
      <c r="S298" s="148"/>
      <c r="T298" s="148"/>
      <c r="U298" s="148"/>
      <c r="V298" s="148"/>
      <c r="W298" s="148"/>
      <c r="X298" s="148"/>
      <c r="Y298" s="148"/>
      <c r="Z298" s="148"/>
      <c r="AA298" s="148"/>
      <c r="AB298" s="148"/>
      <c r="AC298" s="148"/>
      <c r="AD298" s="148"/>
      <c r="AE298" s="148"/>
      <c r="AF298" s="148"/>
      <c r="AG298" s="148"/>
      <c r="AH298" s="148"/>
      <c r="AI298" s="148"/>
      <c r="AJ298" s="148"/>
      <c r="AK298" s="148"/>
      <c r="AL298" s="148"/>
    </row>
    <row r="299" spans="1:38" ht="15.75" customHeight="1" x14ac:dyDescent="0.25">
      <c r="A299" s="6"/>
      <c r="B299" s="6"/>
      <c r="C299" s="6"/>
      <c r="D299" s="6"/>
      <c r="E299" s="6"/>
      <c r="F299" s="6"/>
      <c r="G299" s="6"/>
      <c r="H299" s="148"/>
      <c r="I299" s="148"/>
      <c r="J299" s="148"/>
      <c r="K299" s="148"/>
      <c r="L299" s="148"/>
      <c r="M299" s="148"/>
      <c r="N299" s="148"/>
      <c r="O299" s="148"/>
      <c r="P299" s="148"/>
      <c r="Q299" s="148"/>
      <c r="R299" s="148"/>
      <c r="S299" s="148"/>
      <c r="T299" s="148"/>
      <c r="U299" s="148"/>
      <c r="V299" s="148"/>
      <c r="W299" s="148"/>
      <c r="X299" s="148"/>
      <c r="Y299" s="148"/>
      <c r="Z299" s="148"/>
      <c r="AA299" s="148"/>
      <c r="AB299" s="148"/>
      <c r="AC299" s="148"/>
      <c r="AD299" s="148"/>
      <c r="AE299" s="148"/>
      <c r="AF299" s="148"/>
      <c r="AG299" s="148"/>
      <c r="AH299" s="148"/>
      <c r="AI299" s="148"/>
      <c r="AJ299" s="148"/>
      <c r="AK299" s="148"/>
      <c r="AL299" s="148"/>
    </row>
    <row r="300" spans="1:38" ht="15.75" customHeight="1" x14ac:dyDescent="0.25">
      <c r="A300" s="6"/>
      <c r="B300" s="6"/>
      <c r="C300" s="6"/>
      <c r="D300" s="6"/>
      <c r="E300" s="6"/>
      <c r="F300" s="6"/>
      <c r="G300" s="6"/>
      <c r="H300" s="148"/>
      <c r="I300" s="148"/>
      <c r="J300" s="148"/>
      <c r="K300" s="148"/>
      <c r="L300" s="148"/>
      <c r="M300" s="148"/>
      <c r="N300" s="148"/>
      <c r="O300" s="148"/>
      <c r="P300" s="148"/>
      <c r="Q300" s="148"/>
      <c r="R300" s="148"/>
      <c r="S300" s="148"/>
      <c r="T300" s="148"/>
      <c r="U300" s="148"/>
      <c r="V300" s="148"/>
      <c r="W300" s="148"/>
      <c r="X300" s="148"/>
      <c r="Y300" s="148"/>
      <c r="Z300" s="148"/>
      <c r="AA300" s="148"/>
      <c r="AB300" s="148"/>
      <c r="AC300" s="148"/>
      <c r="AD300" s="148"/>
      <c r="AE300" s="148"/>
      <c r="AF300" s="148"/>
      <c r="AG300" s="148"/>
      <c r="AH300" s="148"/>
      <c r="AI300" s="148"/>
      <c r="AJ300" s="148"/>
      <c r="AK300" s="148"/>
      <c r="AL300" s="148"/>
    </row>
    <row r="301" spans="1:38" ht="15.75" customHeight="1" x14ac:dyDescent="0.25">
      <c r="A301" s="6"/>
      <c r="B301" s="6"/>
      <c r="C301" s="6"/>
      <c r="D301" s="6"/>
      <c r="E301" s="6"/>
      <c r="F301" s="6"/>
      <c r="G301" s="6"/>
      <c r="H301" s="148"/>
      <c r="I301" s="148"/>
      <c r="J301" s="148"/>
      <c r="K301" s="148"/>
      <c r="L301" s="148"/>
      <c r="M301" s="148"/>
      <c r="N301" s="148"/>
      <c r="O301" s="148"/>
      <c r="P301" s="148"/>
      <c r="Q301" s="148"/>
      <c r="R301" s="148"/>
      <c r="S301" s="148"/>
      <c r="T301" s="148"/>
      <c r="U301" s="148"/>
      <c r="V301" s="148"/>
      <c r="W301" s="148"/>
      <c r="X301" s="148"/>
      <c r="Y301" s="148"/>
      <c r="Z301" s="148"/>
      <c r="AA301" s="148"/>
      <c r="AB301" s="148"/>
      <c r="AC301" s="148"/>
      <c r="AD301" s="148"/>
      <c r="AE301" s="148"/>
      <c r="AF301" s="148"/>
      <c r="AG301" s="148"/>
      <c r="AH301" s="148"/>
      <c r="AI301" s="148"/>
      <c r="AJ301" s="148"/>
      <c r="AK301" s="148"/>
      <c r="AL301" s="148"/>
    </row>
    <row r="302" spans="1:38" ht="15.75" customHeight="1" x14ac:dyDescent="0.25">
      <c r="A302" s="6"/>
      <c r="B302" s="6"/>
      <c r="C302" s="6"/>
      <c r="D302" s="6"/>
      <c r="E302" s="6"/>
      <c r="F302" s="6"/>
      <c r="G302" s="6"/>
      <c r="H302" s="148"/>
      <c r="I302" s="148"/>
      <c r="J302" s="148"/>
      <c r="K302" s="148"/>
      <c r="L302" s="148"/>
      <c r="M302" s="148"/>
      <c r="N302" s="148"/>
      <c r="O302" s="148"/>
      <c r="P302" s="148"/>
      <c r="Q302" s="148"/>
      <c r="R302" s="148"/>
      <c r="S302" s="148"/>
      <c r="T302" s="148"/>
      <c r="U302" s="148"/>
      <c r="V302" s="148"/>
      <c r="W302" s="148"/>
      <c r="X302" s="148"/>
      <c r="Y302" s="148"/>
      <c r="Z302" s="148"/>
      <c r="AA302" s="148"/>
      <c r="AB302" s="148"/>
      <c r="AC302" s="148"/>
      <c r="AD302" s="148"/>
      <c r="AE302" s="148"/>
      <c r="AF302" s="148"/>
      <c r="AG302" s="148"/>
      <c r="AH302" s="148"/>
      <c r="AI302" s="148"/>
      <c r="AJ302" s="148"/>
      <c r="AK302" s="148"/>
      <c r="AL302" s="148"/>
    </row>
    <row r="303" spans="1:38" ht="15.75" customHeight="1" x14ac:dyDescent="0.25">
      <c r="A303" s="6"/>
      <c r="B303" s="6"/>
      <c r="C303" s="6"/>
      <c r="D303" s="6"/>
      <c r="E303" s="6"/>
      <c r="F303" s="6"/>
      <c r="G303" s="6"/>
      <c r="H303" s="148"/>
      <c r="I303" s="148"/>
      <c r="J303" s="148"/>
      <c r="K303" s="148"/>
      <c r="L303" s="148"/>
      <c r="M303" s="148"/>
      <c r="N303" s="148"/>
      <c r="O303" s="148"/>
      <c r="P303" s="148"/>
      <c r="Q303" s="148"/>
      <c r="R303" s="148"/>
      <c r="S303" s="148"/>
      <c r="T303" s="148"/>
      <c r="U303" s="148"/>
      <c r="V303" s="148"/>
      <c r="W303" s="148"/>
      <c r="X303" s="148"/>
      <c r="Y303" s="148"/>
      <c r="Z303" s="148"/>
      <c r="AA303" s="148"/>
      <c r="AB303" s="148"/>
      <c r="AC303" s="148"/>
      <c r="AD303" s="148"/>
      <c r="AE303" s="148"/>
      <c r="AF303" s="148"/>
      <c r="AG303" s="148"/>
      <c r="AH303" s="148"/>
      <c r="AI303" s="148"/>
      <c r="AJ303" s="148"/>
      <c r="AK303" s="148"/>
      <c r="AL303" s="148"/>
    </row>
    <row r="304" spans="1:38" ht="15.75" customHeight="1" x14ac:dyDescent="0.25">
      <c r="A304" s="6"/>
      <c r="B304" s="6"/>
      <c r="C304" s="6"/>
      <c r="D304" s="6"/>
      <c r="E304" s="6"/>
      <c r="F304" s="6"/>
      <c r="G304" s="6"/>
      <c r="H304" s="148"/>
      <c r="I304" s="148"/>
      <c r="J304" s="148"/>
      <c r="K304" s="148"/>
      <c r="L304" s="148"/>
      <c r="M304" s="148"/>
      <c r="N304" s="148"/>
      <c r="O304" s="148"/>
      <c r="P304" s="148"/>
      <c r="Q304" s="148"/>
      <c r="R304" s="148"/>
      <c r="S304" s="148"/>
      <c r="T304" s="148"/>
      <c r="U304" s="148"/>
      <c r="V304" s="148"/>
      <c r="W304" s="148"/>
      <c r="X304" s="148"/>
      <c r="Y304" s="148"/>
      <c r="Z304" s="148"/>
      <c r="AA304" s="148"/>
      <c r="AB304" s="148"/>
      <c r="AC304" s="148"/>
      <c r="AD304" s="148"/>
      <c r="AE304" s="148"/>
      <c r="AF304" s="148"/>
      <c r="AG304" s="148"/>
      <c r="AH304" s="148"/>
      <c r="AI304" s="148"/>
      <c r="AJ304" s="148"/>
      <c r="AK304" s="148"/>
      <c r="AL304" s="148"/>
    </row>
    <row r="305" spans="1:38" ht="15.75" customHeight="1" x14ac:dyDescent="0.25">
      <c r="A305" s="6"/>
      <c r="B305" s="6"/>
      <c r="C305" s="6"/>
      <c r="D305" s="6"/>
      <c r="E305" s="6"/>
      <c r="F305" s="6"/>
      <c r="G305" s="6"/>
      <c r="H305" s="148"/>
      <c r="I305" s="148"/>
      <c r="J305" s="148"/>
      <c r="K305" s="148"/>
      <c r="L305" s="148"/>
      <c r="M305" s="148"/>
      <c r="N305" s="148"/>
      <c r="O305" s="148"/>
      <c r="P305" s="148"/>
      <c r="Q305" s="148"/>
      <c r="R305" s="148"/>
      <c r="S305" s="148"/>
      <c r="T305" s="148"/>
      <c r="U305" s="148"/>
      <c r="V305" s="148"/>
      <c r="W305" s="148"/>
      <c r="X305" s="148"/>
      <c r="Y305" s="148"/>
      <c r="Z305" s="148"/>
      <c r="AA305" s="148"/>
      <c r="AB305" s="148"/>
      <c r="AC305" s="148"/>
      <c r="AD305" s="148"/>
      <c r="AE305" s="148"/>
      <c r="AF305" s="148"/>
      <c r="AG305" s="148"/>
      <c r="AH305" s="148"/>
      <c r="AI305" s="148"/>
      <c r="AJ305" s="148"/>
      <c r="AK305" s="148"/>
      <c r="AL305" s="148"/>
    </row>
    <row r="306" spans="1:38" ht="15.75" customHeight="1" x14ac:dyDescent="0.25">
      <c r="A306" s="6"/>
      <c r="B306" s="6"/>
      <c r="C306" s="6"/>
      <c r="D306" s="6"/>
      <c r="E306" s="6"/>
      <c r="F306" s="6"/>
      <c r="G306" s="6"/>
      <c r="H306" s="148"/>
      <c r="I306" s="148"/>
      <c r="J306" s="148"/>
      <c r="K306" s="148"/>
      <c r="L306" s="148"/>
      <c r="M306" s="148"/>
      <c r="N306" s="148"/>
      <c r="O306" s="148"/>
      <c r="P306" s="148"/>
      <c r="Q306" s="148"/>
      <c r="R306" s="148"/>
      <c r="S306" s="148"/>
      <c r="T306" s="148"/>
      <c r="U306" s="148"/>
      <c r="V306" s="148"/>
      <c r="W306" s="148"/>
      <c r="X306" s="148"/>
      <c r="Y306" s="148"/>
      <c r="Z306" s="148"/>
      <c r="AA306" s="148"/>
      <c r="AB306" s="148"/>
      <c r="AC306" s="148"/>
      <c r="AD306" s="148"/>
      <c r="AE306" s="148"/>
      <c r="AF306" s="148"/>
      <c r="AG306" s="148"/>
      <c r="AH306" s="148"/>
      <c r="AI306" s="148"/>
      <c r="AJ306" s="148"/>
      <c r="AK306" s="148"/>
      <c r="AL306" s="148"/>
    </row>
    <row r="307" spans="1:38" ht="15.75" customHeight="1" x14ac:dyDescent="0.25">
      <c r="A307" s="6"/>
      <c r="B307" s="6"/>
      <c r="C307" s="6"/>
      <c r="D307" s="6"/>
      <c r="E307" s="6"/>
      <c r="F307" s="6"/>
      <c r="G307" s="6"/>
      <c r="H307" s="148"/>
      <c r="I307" s="148"/>
      <c r="J307" s="148"/>
      <c r="K307" s="148"/>
      <c r="L307" s="148"/>
      <c r="M307" s="148"/>
      <c r="N307" s="148"/>
      <c r="O307" s="148"/>
      <c r="P307" s="148"/>
      <c r="Q307" s="148"/>
      <c r="R307" s="148"/>
      <c r="S307" s="148"/>
      <c r="T307" s="148"/>
      <c r="U307" s="148"/>
      <c r="V307" s="148"/>
      <c r="W307" s="148"/>
      <c r="X307" s="148"/>
      <c r="Y307" s="148"/>
      <c r="Z307" s="148"/>
      <c r="AA307" s="148"/>
      <c r="AB307" s="148"/>
      <c r="AC307" s="148"/>
      <c r="AD307" s="148"/>
      <c r="AE307" s="148"/>
      <c r="AF307" s="148"/>
      <c r="AG307" s="148"/>
      <c r="AH307" s="148"/>
      <c r="AI307" s="148"/>
      <c r="AJ307" s="148"/>
      <c r="AK307" s="148"/>
      <c r="AL307" s="148"/>
    </row>
    <row r="308" spans="1:38" ht="15.75" customHeight="1" x14ac:dyDescent="0.25">
      <c r="A308" s="6"/>
      <c r="B308" s="6"/>
      <c r="C308" s="6"/>
      <c r="D308" s="6"/>
      <c r="E308" s="6"/>
      <c r="F308" s="6"/>
      <c r="G308" s="6"/>
      <c r="H308" s="148"/>
      <c r="I308" s="148"/>
      <c r="J308" s="148"/>
      <c r="K308" s="148"/>
      <c r="L308" s="148"/>
      <c r="M308" s="148"/>
      <c r="N308" s="148"/>
      <c r="O308" s="148"/>
      <c r="P308" s="148"/>
      <c r="Q308" s="148"/>
      <c r="R308" s="148"/>
      <c r="S308" s="148"/>
      <c r="T308" s="148"/>
      <c r="U308" s="148"/>
      <c r="V308" s="148"/>
      <c r="W308" s="148"/>
      <c r="X308" s="148"/>
      <c r="Y308" s="148"/>
      <c r="Z308" s="148"/>
      <c r="AA308" s="148"/>
      <c r="AB308" s="148"/>
      <c r="AC308" s="148"/>
      <c r="AD308" s="148"/>
      <c r="AE308" s="148"/>
      <c r="AF308" s="148"/>
      <c r="AG308" s="148"/>
      <c r="AH308" s="148"/>
      <c r="AI308" s="148"/>
      <c r="AJ308" s="148"/>
      <c r="AK308" s="148"/>
      <c r="AL308" s="148"/>
    </row>
    <row r="309" spans="1:38" ht="15.75" customHeight="1" x14ac:dyDescent="0.25">
      <c r="A309" s="6"/>
      <c r="B309" s="6"/>
      <c r="C309" s="6"/>
      <c r="D309" s="6"/>
      <c r="E309" s="6"/>
      <c r="F309" s="6"/>
      <c r="G309" s="6"/>
      <c r="H309" s="148"/>
      <c r="I309" s="148"/>
      <c r="J309" s="148"/>
      <c r="K309" s="148"/>
      <c r="L309" s="148"/>
      <c r="M309" s="148"/>
      <c r="N309" s="148"/>
      <c r="O309" s="148"/>
      <c r="P309" s="148"/>
      <c r="Q309" s="148"/>
      <c r="R309" s="148"/>
      <c r="S309" s="148"/>
      <c r="T309" s="148"/>
      <c r="U309" s="148"/>
      <c r="V309" s="148"/>
      <c r="W309" s="148"/>
      <c r="X309" s="148"/>
      <c r="Y309" s="148"/>
      <c r="Z309" s="148"/>
      <c r="AA309" s="148"/>
      <c r="AB309" s="148"/>
      <c r="AC309" s="148"/>
      <c r="AD309" s="148"/>
      <c r="AE309" s="148"/>
      <c r="AF309" s="148"/>
      <c r="AG309" s="148"/>
      <c r="AH309" s="148"/>
      <c r="AI309" s="148"/>
      <c r="AJ309" s="148"/>
      <c r="AK309" s="148"/>
      <c r="AL309" s="148"/>
    </row>
    <row r="310" spans="1:38" ht="15.75" customHeight="1" x14ac:dyDescent="0.25">
      <c r="A310" s="6"/>
      <c r="B310" s="6"/>
      <c r="C310" s="6"/>
      <c r="D310" s="6"/>
      <c r="E310" s="6"/>
      <c r="F310" s="6"/>
      <c r="G310" s="6"/>
      <c r="H310" s="148"/>
      <c r="I310" s="148"/>
      <c r="J310" s="148"/>
      <c r="K310" s="148"/>
      <c r="L310" s="148"/>
      <c r="M310" s="148"/>
      <c r="N310" s="148"/>
      <c r="O310" s="148"/>
      <c r="P310" s="148"/>
      <c r="Q310" s="148"/>
      <c r="R310" s="148"/>
      <c r="S310" s="148"/>
      <c r="T310" s="148"/>
      <c r="U310" s="148"/>
      <c r="V310" s="148"/>
      <c r="W310" s="148"/>
      <c r="X310" s="148"/>
      <c r="Y310" s="148"/>
      <c r="Z310" s="148"/>
      <c r="AA310" s="148"/>
      <c r="AB310" s="148"/>
      <c r="AC310" s="148"/>
      <c r="AD310" s="148"/>
      <c r="AE310" s="148"/>
      <c r="AF310" s="148"/>
      <c r="AG310" s="148"/>
      <c r="AH310" s="148"/>
      <c r="AI310" s="148"/>
      <c r="AJ310" s="148"/>
      <c r="AK310" s="148"/>
      <c r="AL310" s="148"/>
    </row>
    <row r="311" spans="1:38" ht="15.75" customHeight="1" x14ac:dyDescent="0.25">
      <c r="A311" s="6"/>
      <c r="B311" s="6"/>
      <c r="C311" s="6"/>
      <c r="D311" s="6"/>
      <c r="E311" s="6"/>
      <c r="F311" s="6"/>
      <c r="G311" s="6"/>
      <c r="H311" s="148"/>
      <c r="I311" s="148"/>
      <c r="J311" s="148"/>
      <c r="K311" s="148"/>
      <c r="L311" s="148"/>
      <c r="M311" s="148"/>
      <c r="N311" s="148"/>
      <c r="O311" s="148"/>
      <c r="P311" s="148"/>
      <c r="Q311" s="148"/>
      <c r="R311" s="148"/>
      <c r="S311" s="148"/>
      <c r="T311" s="148"/>
      <c r="U311" s="148"/>
      <c r="V311" s="148"/>
      <c r="W311" s="148"/>
      <c r="X311" s="148"/>
      <c r="Y311" s="148"/>
      <c r="Z311" s="148"/>
      <c r="AA311" s="148"/>
      <c r="AB311" s="148"/>
      <c r="AC311" s="148"/>
      <c r="AD311" s="148"/>
      <c r="AE311" s="148"/>
      <c r="AF311" s="148"/>
      <c r="AG311" s="148"/>
      <c r="AH311" s="148"/>
      <c r="AI311" s="148"/>
      <c r="AJ311" s="148"/>
      <c r="AK311" s="148"/>
      <c r="AL311" s="148"/>
    </row>
    <row r="312" spans="1:38" ht="15.75" customHeight="1" x14ac:dyDescent="0.25">
      <c r="A312" s="6"/>
      <c r="B312" s="6"/>
      <c r="C312" s="6"/>
      <c r="D312" s="6"/>
      <c r="E312" s="6"/>
      <c r="F312" s="6"/>
      <c r="G312" s="6"/>
      <c r="H312" s="148"/>
      <c r="I312" s="148"/>
      <c r="J312" s="148"/>
      <c r="K312" s="148"/>
      <c r="L312" s="148"/>
      <c r="M312" s="148"/>
      <c r="N312" s="148"/>
      <c r="O312" s="148"/>
      <c r="P312" s="148"/>
      <c r="Q312" s="148"/>
      <c r="R312" s="148"/>
      <c r="S312" s="148"/>
      <c r="T312" s="148"/>
      <c r="U312" s="148"/>
      <c r="V312" s="148"/>
      <c r="W312" s="148"/>
      <c r="X312" s="148"/>
      <c r="Y312" s="148"/>
      <c r="Z312" s="148"/>
      <c r="AA312" s="148"/>
      <c r="AB312" s="148"/>
      <c r="AC312" s="148"/>
      <c r="AD312" s="148"/>
      <c r="AE312" s="148"/>
      <c r="AF312" s="148"/>
      <c r="AG312" s="148"/>
      <c r="AH312" s="148"/>
      <c r="AI312" s="148"/>
      <c r="AJ312" s="148"/>
      <c r="AK312" s="148"/>
      <c r="AL312" s="148"/>
    </row>
    <row r="313" spans="1:38" ht="15.75" customHeight="1" x14ac:dyDescent="0.25">
      <c r="A313" s="6"/>
      <c r="B313" s="6"/>
      <c r="C313" s="6"/>
      <c r="D313" s="6"/>
      <c r="E313" s="6"/>
      <c r="F313" s="6"/>
      <c r="G313" s="6"/>
      <c r="H313" s="148"/>
      <c r="I313" s="148"/>
      <c r="J313" s="148"/>
      <c r="K313" s="148"/>
      <c r="L313" s="148"/>
      <c r="M313" s="148"/>
      <c r="N313" s="148"/>
      <c r="O313" s="148"/>
      <c r="P313" s="148"/>
      <c r="Q313" s="148"/>
      <c r="R313" s="148"/>
      <c r="S313" s="148"/>
      <c r="T313" s="148"/>
      <c r="U313" s="148"/>
      <c r="V313" s="148"/>
      <c r="W313" s="148"/>
      <c r="X313" s="148"/>
      <c r="Y313" s="148"/>
      <c r="Z313" s="148"/>
      <c r="AA313" s="148"/>
      <c r="AB313" s="148"/>
      <c r="AC313" s="148"/>
      <c r="AD313" s="148"/>
      <c r="AE313" s="148"/>
      <c r="AF313" s="148"/>
      <c r="AG313" s="148"/>
      <c r="AH313" s="148"/>
      <c r="AI313" s="148"/>
      <c r="AJ313" s="148"/>
      <c r="AK313" s="148"/>
      <c r="AL313" s="148"/>
    </row>
    <row r="314" spans="1:38" ht="15.75" customHeight="1" x14ac:dyDescent="0.25">
      <c r="A314" s="6"/>
      <c r="B314" s="6"/>
      <c r="C314" s="6"/>
      <c r="D314" s="6"/>
      <c r="E314" s="6"/>
      <c r="F314" s="6"/>
      <c r="G314" s="6"/>
      <c r="H314" s="148"/>
      <c r="I314" s="148"/>
      <c r="J314" s="148"/>
      <c r="K314" s="148"/>
      <c r="L314" s="148"/>
      <c r="M314" s="148"/>
      <c r="N314" s="148"/>
      <c r="O314" s="148"/>
      <c r="P314" s="148"/>
      <c r="Q314" s="148"/>
      <c r="R314" s="148"/>
      <c r="S314" s="148"/>
      <c r="T314" s="148"/>
      <c r="U314" s="148"/>
      <c r="V314" s="148"/>
      <c r="W314" s="148"/>
      <c r="X314" s="148"/>
      <c r="Y314" s="148"/>
      <c r="Z314" s="148"/>
      <c r="AA314" s="148"/>
      <c r="AB314" s="148"/>
      <c r="AC314" s="148"/>
      <c r="AD314" s="148"/>
      <c r="AE314" s="148"/>
      <c r="AF314" s="148"/>
      <c r="AG314" s="148"/>
      <c r="AH314" s="148"/>
      <c r="AI314" s="148"/>
      <c r="AJ314" s="148"/>
      <c r="AK314" s="148"/>
      <c r="AL314" s="148"/>
    </row>
    <row r="315" spans="1:38" ht="15.75" customHeight="1" x14ac:dyDescent="0.25">
      <c r="A315" s="6"/>
      <c r="B315" s="6"/>
      <c r="C315" s="6"/>
      <c r="D315" s="6"/>
      <c r="E315" s="6"/>
      <c r="F315" s="6"/>
      <c r="G315" s="6"/>
      <c r="H315" s="148"/>
      <c r="I315" s="148"/>
      <c r="J315" s="148"/>
      <c r="K315" s="148"/>
      <c r="L315" s="148"/>
      <c r="M315" s="148"/>
      <c r="N315" s="148"/>
      <c r="O315" s="148"/>
      <c r="P315" s="148"/>
      <c r="Q315" s="148"/>
      <c r="R315" s="148"/>
      <c r="S315" s="148"/>
      <c r="T315" s="148"/>
      <c r="U315" s="148"/>
      <c r="V315" s="148"/>
      <c r="W315" s="148"/>
      <c r="X315" s="148"/>
      <c r="Y315" s="148"/>
      <c r="Z315" s="148"/>
      <c r="AA315" s="148"/>
      <c r="AB315" s="148"/>
      <c r="AC315" s="148"/>
      <c r="AD315" s="148"/>
      <c r="AE315" s="148"/>
      <c r="AF315" s="148"/>
      <c r="AG315" s="148"/>
      <c r="AH315" s="148"/>
      <c r="AI315" s="148"/>
      <c r="AJ315" s="148"/>
      <c r="AK315" s="148"/>
      <c r="AL315" s="148"/>
    </row>
    <row r="316" spans="1:38" ht="15.75" customHeight="1" x14ac:dyDescent="0.25">
      <c r="A316" s="6"/>
      <c r="B316" s="6"/>
      <c r="C316" s="6"/>
      <c r="D316" s="6"/>
      <c r="E316" s="6"/>
      <c r="F316" s="6"/>
      <c r="G316" s="6"/>
      <c r="H316" s="148"/>
      <c r="I316" s="148"/>
      <c r="J316" s="148"/>
      <c r="K316" s="148"/>
      <c r="L316" s="148"/>
      <c r="M316" s="148"/>
      <c r="N316" s="148"/>
      <c r="O316" s="148"/>
      <c r="P316" s="148"/>
      <c r="Q316" s="148"/>
      <c r="R316" s="148"/>
      <c r="S316" s="148"/>
      <c r="T316" s="148"/>
      <c r="U316" s="148"/>
      <c r="V316" s="148"/>
      <c r="W316" s="148"/>
      <c r="X316" s="148"/>
      <c r="Y316" s="148"/>
      <c r="Z316" s="148"/>
      <c r="AA316" s="148"/>
      <c r="AB316" s="148"/>
      <c r="AC316" s="148"/>
      <c r="AD316" s="148"/>
      <c r="AE316" s="148"/>
      <c r="AF316" s="148"/>
      <c r="AG316" s="148"/>
      <c r="AH316" s="148"/>
      <c r="AI316" s="148"/>
      <c r="AJ316" s="148"/>
      <c r="AK316" s="148"/>
      <c r="AL316" s="148"/>
    </row>
    <row r="317" spans="1:38" ht="15.75" customHeight="1" x14ac:dyDescent="0.25">
      <c r="A317" s="6"/>
      <c r="B317" s="6"/>
      <c r="C317" s="6"/>
      <c r="D317" s="6"/>
      <c r="E317" s="6"/>
      <c r="F317" s="6"/>
      <c r="G317" s="6"/>
      <c r="H317" s="148"/>
      <c r="I317" s="148"/>
      <c r="J317" s="148"/>
      <c r="K317" s="148"/>
      <c r="L317" s="148"/>
      <c r="M317" s="148"/>
      <c r="N317" s="148"/>
      <c r="O317" s="148"/>
      <c r="P317" s="148"/>
      <c r="Q317" s="148"/>
      <c r="R317" s="148"/>
      <c r="S317" s="148"/>
      <c r="T317" s="148"/>
      <c r="U317" s="148"/>
      <c r="V317" s="148"/>
      <c r="W317" s="148"/>
      <c r="X317" s="148"/>
      <c r="Y317" s="148"/>
      <c r="Z317" s="148"/>
      <c r="AA317" s="148"/>
      <c r="AB317" s="148"/>
      <c r="AC317" s="148"/>
      <c r="AD317" s="148"/>
      <c r="AE317" s="148"/>
      <c r="AF317" s="148"/>
      <c r="AG317" s="148"/>
      <c r="AH317" s="148"/>
      <c r="AI317" s="148"/>
      <c r="AJ317" s="148"/>
      <c r="AK317" s="148"/>
      <c r="AL317" s="148"/>
    </row>
    <row r="318" spans="1:38" ht="15.75" customHeight="1" x14ac:dyDescent="0.25">
      <c r="A318" s="6"/>
      <c r="B318" s="6"/>
      <c r="C318" s="6"/>
      <c r="D318" s="6"/>
      <c r="E318" s="6"/>
      <c r="F318" s="6"/>
      <c r="G318" s="6"/>
      <c r="H318" s="148"/>
      <c r="I318" s="148"/>
      <c r="J318" s="148"/>
      <c r="K318" s="148"/>
      <c r="L318" s="148"/>
      <c r="M318" s="148"/>
      <c r="N318" s="148"/>
      <c r="O318" s="148"/>
      <c r="P318" s="148"/>
      <c r="Q318" s="148"/>
      <c r="R318" s="148"/>
      <c r="S318" s="148"/>
      <c r="T318" s="148"/>
      <c r="U318" s="148"/>
      <c r="V318" s="148"/>
      <c r="W318" s="148"/>
      <c r="X318" s="148"/>
      <c r="Y318" s="148"/>
      <c r="Z318" s="148"/>
      <c r="AA318" s="148"/>
      <c r="AB318" s="148"/>
      <c r="AC318" s="148"/>
      <c r="AD318" s="148"/>
      <c r="AE318" s="148"/>
      <c r="AF318" s="148"/>
      <c r="AG318" s="148"/>
      <c r="AH318" s="148"/>
      <c r="AI318" s="148"/>
      <c r="AJ318" s="148"/>
      <c r="AK318" s="148"/>
      <c r="AL318" s="148"/>
    </row>
    <row r="319" spans="1:38" ht="15.75" customHeight="1" x14ac:dyDescent="0.25">
      <c r="A319" s="6"/>
      <c r="B319" s="6"/>
      <c r="C319" s="6"/>
      <c r="D319" s="6"/>
      <c r="E319" s="6"/>
      <c r="F319" s="6"/>
      <c r="G319" s="6"/>
      <c r="H319" s="148"/>
      <c r="I319" s="148"/>
      <c r="J319" s="148"/>
      <c r="K319" s="148"/>
      <c r="L319" s="148"/>
      <c r="M319" s="148"/>
      <c r="N319" s="148"/>
      <c r="O319" s="148"/>
      <c r="P319" s="148"/>
      <c r="Q319" s="148"/>
      <c r="R319" s="148"/>
      <c r="S319" s="148"/>
      <c r="T319" s="148"/>
      <c r="U319" s="148"/>
      <c r="V319" s="148"/>
      <c r="W319" s="148"/>
      <c r="X319" s="148"/>
      <c r="Y319" s="148"/>
      <c r="Z319" s="148"/>
      <c r="AA319" s="148"/>
      <c r="AB319" s="148"/>
      <c r="AC319" s="148"/>
      <c r="AD319" s="148"/>
      <c r="AE319" s="148"/>
      <c r="AF319" s="148"/>
      <c r="AG319" s="148"/>
      <c r="AH319" s="148"/>
      <c r="AI319" s="148"/>
      <c r="AJ319" s="148"/>
      <c r="AK319" s="148"/>
      <c r="AL319" s="148"/>
    </row>
    <row r="320" spans="1:38" ht="15.75" customHeight="1" x14ac:dyDescent="0.25">
      <c r="A320" s="6"/>
      <c r="B320" s="6"/>
      <c r="C320" s="6"/>
      <c r="D320" s="6"/>
      <c r="E320" s="6"/>
      <c r="F320" s="6"/>
      <c r="G320" s="6"/>
      <c r="H320" s="148"/>
      <c r="I320" s="148"/>
      <c r="J320" s="148"/>
      <c r="K320" s="148"/>
      <c r="L320" s="148"/>
      <c r="M320" s="148"/>
      <c r="N320" s="148"/>
      <c r="O320" s="148"/>
      <c r="P320" s="148"/>
      <c r="Q320" s="148"/>
      <c r="R320" s="148"/>
      <c r="S320" s="148"/>
      <c r="T320" s="148"/>
      <c r="U320" s="148"/>
      <c r="V320" s="148"/>
      <c r="W320" s="148"/>
      <c r="X320" s="148"/>
      <c r="Y320" s="148"/>
      <c r="Z320" s="148"/>
      <c r="AA320" s="148"/>
      <c r="AB320" s="148"/>
      <c r="AC320" s="148"/>
      <c r="AD320" s="148"/>
      <c r="AE320" s="148"/>
      <c r="AF320" s="148"/>
      <c r="AG320" s="148"/>
      <c r="AH320" s="148"/>
      <c r="AI320" s="148"/>
      <c r="AJ320" s="148"/>
      <c r="AK320" s="148"/>
      <c r="AL320" s="148"/>
    </row>
    <row r="321" spans="1:38" ht="15.75" customHeight="1" x14ac:dyDescent="0.25">
      <c r="A321" s="6"/>
      <c r="B321" s="6"/>
      <c r="C321" s="6"/>
      <c r="D321" s="6"/>
      <c r="E321" s="6"/>
      <c r="F321" s="6"/>
      <c r="G321" s="6"/>
      <c r="H321" s="148"/>
      <c r="I321" s="148"/>
      <c r="J321" s="148"/>
      <c r="K321" s="148"/>
      <c r="L321" s="148"/>
      <c r="M321" s="148"/>
      <c r="N321" s="148"/>
      <c r="O321" s="148"/>
      <c r="P321" s="148"/>
      <c r="Q321" s="148"/>
      <c r="R321" s="148"/>
      <c r="S321" s="148"/>
      <c r="T321" s="148"/>
      <c r="U321" s="148"/>
      <c r="V321" s="148"/>
      <c r="W321" s="148"/>
      <c r="X321" s="148"/>
      <c r="Y321" s="148"/>
      <c r="Z321" s="148"/>
      <c r="AA321" s="148"/>
      <c r="AB321" s="148"/>
      <c r="AC321" s="148"/>
      <c r="AD321" s="148"/>
      <c r="AE321" s="148"/>
      <c r="AF321" s="148"/>
      <c r="AG321" s="148"/>
      <c r="AH321" s="148"/>
      <c r="AI321" s="148"/>
      <c r="AJ321" s="148"/>
      <c r="AK321" s="148"/>
      <c r="AL321" s="148"/>
    </row>
    <row r="322" spans="1:38" ht="15.75" customHeight="1" x14ac:dyDescent="0.25">
      <c r="A322" s="6"/>
      <c r="B322" s="6"/>
      <c r="C322" s="6"/>
      <c r="D322" s="6"/>
      <c r="E322" s="6"/>
      <c r="F322" s="6"/>
      <c r="G322" s="6"/>
      <c r="H322" s="148"/>
      <c r="I322" s="148"/>
      <c r="J322" s="148"/>
      <c r="K322" s="148"/>
      <c r="L322" s="148"/>
      <c r="M322" s="148"/>
      <c r="N322" s="148"/>
      <c r="O322" s="148"/>
      <c r="P322" s="148"/>
      <c r="Q322" s="148"/>
      <c r="R322" s="148"/>
      <c r="S322" s="148"/>
      <c r="T322" s="148"/>
      <c r="U322" s="148"/>
      <c r="V322" s="148"/>
      <c r="W322" s="148"/>
      <c r="X322" s="148"/>
      <c r="Y322" s="148"/>
      <c r="Z322" s="148"/>
      <c r="AA322" s="148"/>
      <c r="AB322" s="148"/>
      <c r="AC322" s="148"/>
      <c r="AD322" s="148"/>
      <c r="AE322" s="148"/>
      <c r="AF322" s="148"/>
      <c r="AG322" s="148"/>
      <c r="AH322" s="148"/>
      <c r="AI322" s="148"/>
      <c r="AJ322" s="148"/>
      <c r="AK322" s="148"/>
      <c r="AL322" s="148"/>
    </row>
    <row r="323" spans="1:38" ht="15.75" customHeight="1" x14ac:dyDescent="0.25">
      <c r="A323" s="6"/>
      <c r="B323" s="6"/>
      <c r="C323" s="6"/>
      <c r="D323" s="6"/>
      <c r="E323" s="6"/>
      <c r="F323" s="6"/>
      <c r="G323" s="6"/>
      <c r="H323" s="148"/>
      <c r="I323" s="148"/>
      <c r="J323" s="148"/>
      <c r="K323" s="148"/>
      <c r="L323" s="148"/>
      <c r="M323" s="148"/>
      <c r="N323" s="148"/>
      <c r="O323" s="148"/>
      <c r="P323" s="148"/>
      <c r="Q323" s="148"/>
      <c r="R323" s="148"/>
      <c r="S323" s="148"/>
      <c r="T323" s="148"/>
      <c r="U323" s="148"/>
      <c r="V323" s="148"/>
      <c r="W323" s="148"/>
      <c r="X323" s="148"/>
      <c r="Y323" s="148"/>
      <c r="Z323" s="148"/>
      <c r="AA323" s="148"/>
      <c r="AB323" s="148"/>
      <c r="AC323" s="148"/>
      <c r="AD323" s="148"/>
      <c r="AE323" s="148"/>
      <c r="AF323" s="148"/>
      <c r="AG323" s="148"/>
      <c r="AH323" s="148"/>
      <c r="AI323" s="148"/>
      <c r="AJ323" s="148"/>
      <c r="AK323" s="148"/>
      <c r="AL323" s="148"/>
    </row>
    <row r="324" spans="1:38" ht="15.75" customHeight="1" x14ac:dyDescent="0.25">
      <c r="A324" s="6"/>
      <c r="B324" s="6"/>
      <c r="C324" s="6"/>
      <c r="D324" s="6"/>
      <c r="E324" s="6"/>
      <c r="F324" s="6"/>
      <c r="G324" s="6"/>
      <c r="H324" s="148"/>
      <c r="I324" s="148"/>
      <c r="J324" s="148"/>
      <c r="K324" s="148"/>
      <c r="L324" s="148"/>
      <c r="M324" s="148"/>
      <c r="N324" s="148"/>
      <c r="O324" s="148"/>
      <c r="P324" s="148"/>
      <c r="Q324" s="148"/>
      <c r="R324" s="148"/>
      <c r="S324" s="148"/>
      <c r="T324" s="148"/>
      <c r="U324" s="148"/>
      <c r="V324" s="148"/>
      <c r="W324" s="148"/>
      <c r="X324" s="148"/>
      <c r="Y324" s="148"/>
      <c r="Z324" s="148"/>
      <c r="AA324" s="148"/>
      <c r="AB324" s="148"/>
      <c r="AC324" s="148"/>
      <c r="AD324" s="148"/>
      <c r="AE324" s="148"/>
      <c r="AF324" s="148"/>
      <c r="AG324" s="148"/>
      <c r="AH324" s="148"/>
      <c r="AI324" s="148"/>
      <c r="AJ324" s="148"/>
      <c r="AK324" s="148"/>
      <c r="AL324" s="148"/>
    </row>
    <row r="325" spans="1:38" ht="15.75" customHeight="1" x14ac:dyDescent="0.25">
      <c r="A325" s="6"/>
      <c r="B325" s="6"/>
      <c r="C325" s="6"/>
      <c r="D325" s="6"/>
      <c r="E325" s="6"/>
      <c r="F325" s="6"/>
      <c r="G325" s="6"/>
      <c r="H325" s="148"/>
      <c r="I325" s="148"/>
      <c r="J325" s="148"/>
      <c r="K325" s="148"/>
      <c r="L325" s="148"/>
      <c r="M325" s="148"/>
      <c r="N325" s="148"/>
      <c r="O325" s="148"/>
      <c r="P325" s="148"/>
      <c r="Q325" s="148"/>
      <c r="R325" s="148"/>
      <c r="S325" s="148"/>
      <c r="T325" s="148"/>
      <c r="U325" s="148"/>
      <c r="V325" s="148"/>
      <c r="W325" s="148"/>
      <c r="X325" s="148"/>
      <c r="Y325" s="148"/>
      <c r="Z325" s="148"/>
      <c r="AA325" s="148"/>
      <c r="AB325" s="148"/>
      <c r="AC325" s="148"/>
      <c r="AD325" s="148"/>
      <c r="AE325" s="148"/>
      <c r="AF325" s="148"/>
      <c r="AG325" s="148"/>
      <c r="AH325" s="148"/>
      <c r="AI325" s="148"/>
      <c r="AJ325" s="148"/>
      <c r="AK325" s="148"/>
      <c r="AL325" s="148"/>
    </row>
    <row r="326" spans="1:38" ht="15.75" customHeight="1" x14ac:dyDescent="0.25">
      <c r="A326" s="6"/>
      <c r="B326" s="6"/>
      <c r="C326" s="6"/>
      <c r="D326" s="6"/>
      <c r="E326" s="6"/>
      <c r="F326" s="6"/>
      <c r="G326" s="6"/>
      <c r="H326" s="148"/>
      <c r="I326" s="148"/>
      <c r="J326" s="148"/>
      <c r="K326" s="148"/>
      <c r="L326" s="148"/>
      <c r="M326" s="148"/>
      <c r="N326" s="148"/>
      <c r="O326" s="148"/>
      <c r="P326" s="148"/>
      <c r="Q326" s="148"/>
      <c r="R326" s="148"/>
      <c r="S326" s="148"/>
      <c r="T326" s="148"/>
      <c r="U326" s="148"/>
      <c r="V326" s="148"/>
      <c r="W326" s="148"/>
      <c r="X326" s="148"/>
      <c r="Y326" s="148"/>
      <c r="Z326" s="148"/>
      <c r="AA326" s="148"/>
      <c r="AB326" s="148"/>
      <c r="AC326" s="148"/>
      <c r="AD326" s="148"/>
      <c r="AE326" s="148"/>
      <c r="AF326" s="148"/>
      <c r="AG326" s="148"/>
      <c r="AH326" s="148"/>
      <c r="AI326" s="148"/>
      <c r="AJ326" s="148"/>
      <c r="AK326" s="148"/>
      <c r="AL326" s="148"/>
    </row>
    <row r="327" spans="1:38" ht="15.75" customHeight="1" x14ac:dyDescent="0.25">
      <c r="A327" s="6"/>
      <c r="B327" s="6"/>
      <c r="C327" s="6"/>
      <c r="D327" s="6"/>
      <c r="E327" s="6"/>
      <c r="F327" s="6"/>
      <c r="G327" s="6"/>
      <c r="H327" s="148"/>
      <c r="I327" s="148"/>
      <c r="J327" s="148"/>
      <c r="K327" s="148"/>
      <c r="L327" s="148"/>
      <c r="M327" s="148"/>
      <c r="N327" s="148"/>
      <c r="O327" s="148"/>
      <c r="P327" s="148"/>
      <c r="Q327" s="148"/>
      <c r="R327" s="148"/>
      <c r="S327" s="148"/>
      <c r="T327" s="148"/>
      <c r="U327" s="148"/>
      <c r="V327" s="148"/>
      <c r="W327" s="148"/>
      <c r="X327" s="148"/>
      <c r="Y327" s="148"/>
      <c r="Z327" s="148"/>
      <c r="AA327" s="148"/>
      <c r="AB327" s="148"/>
      <c r="AC327" s="148"/>
      <c r="AD327" s="148"/>
      <c r="AE327" s="148"/>
      <c r="AF327" s="148"/>
      <c r="AG327" s="148"/>
      <c r="AH327" s="148"/>
      <c r="AI327" s="148"/>
      <c r="AJ327" s="148"/>
      <c r="AK327" s="148"/>
      <c r="AL327" s="148"/>
    </row>
    <row r="328" spans="1:38" ht="15.75" customHeight="1" x14ac:dyDescent="0.25">
      <c r="A328" s="6"/>
      <c r="B328" s="6"/>
      <c r="C328" s="6"/>
      <c r="D328" s="6"/>
      <c r="E328" s="6"/>
      <c r="F328" s="6"/>
      <c r="G328" s="6"/>
      <c r="H328" s="148"/>
      <c r="I328" s="148"/>
      <c r="J328" s="148"/>
      <c r="K328" s="148"/>
      <c r="L328" s="148"/>
      <c r="M328" s="148"/>
      <c r="N328" s="148"/>
      <c r="O328" s="148"/>
      <c r="P328" s="148"/>
      <c r="Q328" s="148"/>
      <c r="R328" s="148"/>
      <c r="S328" s="148"/>
      <c r="T328" s="148"/>
      <c r="U328" s="148"/>
      <c r="V328" s="148"/>
      <c r="W328" s="148"/>
      <c r="X328" s="148"/>
      <c r="Y328" s="148"/>
      <c r="Z328" s="148"/>
      <c r="AA328" s="148"/>
      <c r="AB328" s="148"/>
      <c r="AC328" s="148"/>
      <c r="AD328" s="148"/>
      <c r="AE328" s="148"/>
      <c r="AF328" s="148"/>
      <c r="AG328" s="148"/>
      <c r="AH328" s="148"/>
      <c r="AI328" s="148"/>
      <c r="AJ328" s="148"/>
      <c r="AK328" s="148"/>
      <c r="AL328" s="148"/>
    </row>
    <row r="329" spans="1:38" ht="15.75" customHeight="1" x14ac:dyDescent="0.25">
      <c r="A329" s="6"/>
      <c r="B329" s="6"/>
      <c r="C329" s="6"/>
      <c r="D329" s="6"/>
      <c r="E329" s="6"/>
      <c r="F329" s="6"/>
      <c r="G329" s="6"/>
      <c r="H329" s="148"/>
      <c r="I329" s="148"/>
      <c r="J329" s="148"/>
      <c r="K329" s="148"/>
      <c r="L329" s="148"/>
      <c r="M329" s="148"/>
      <c r="N329" s="148"/>
      <c r="O329" s="148"/>
      <c r="P329" s="148"/>
      <c r="Q329" s="148"/>
      <c r="R329" s="148"/>
      <c r="S329" s="148"/>
      <c r="T329" s="148"/>
      <c r="U329" s="148"/>
      <c r="V329" s="148"/>
      <c r="W329" s="148"/>
      <c r="X329" s="148"/>
      <c r="Y329" s="148"/>
      <c r="Z329" s="148"/>
      <c r="AA329" s="148"/>
      <c r="AB329" s="148"/>
      <c r="AC329" s="148"/>
      <c r="AD329" s="148"/>
      <c r="AE329" s="148"/>
      <c r="AF329" s="148"/>
      <c r="AG329" s="148"/>
      <c r="AH329" s="148"/>
      <c r="AI329" s="148"/>
      <c r="AJ329" s="148"/>
      <c r="AK329" s="148"/>
      <c r="AL329" s="148"/>
    </row>
    <row r="330" spans="1:38" ht="15.75" customHeight="1" x14ac:dyDescent="0.25">
      <c r="A330" s="6"/>
      <c r="B330" s="6"/>
      <c r="C330" s="6"/>
      <c r="D330" s="6"/>
      <c r="E330" s="6"/>
      <c r="F330" s="6"/>
      <c r="G330" s="6"/>
      <c r="H330" s="148"/>
      <c r="I330" s="148"/>
      <c r="J330" s="148"/>
      <c r="K330" s="148"/>
      <c r="L330" s="148"/>
      <c r="M330" s="148"/>
      <c r="N330" s="148"/>
      <c r="O330" s="148"/>
      <c r="P330" s="148"/>
      <c r="Q330" s="148"/>
      <c r="R330" s="148"/>
      <c r="S330" s="148"/>
      <c r="T330" s="148"/>
      <c r="U330" s="148"/>
      <c r="V330" s="148"/>
      <c r="W330" s="148"/>
      <c r="X330" s="148"/>
      <c r="Y330" s="148"/>
      <c r="Z330" s="148"/>
      <c r="AA330" s="148"/>
      <c r="AB330" s="148"/>
      <c r="AC330" s="148"/>
      <c r="AD330" s="148"/>
      <c r="AE330" s="148"/>
      <c r="AF330" s="148"/>
      <c r="AG330" s="148"/>
      <c r="AH330" s="148"/>
      <c r="AI330" s="148"/>
      <c r="AJ330" s="148"/>
      <c r="AK330" s="148"/>
      <c r="AL330" s="148"/>
    </row>
    <row r="331" spans="1:38" ht="15.75" customHeight="1" x14ac:dyDescent="0.25">
      <c r="A331" s="6"/>
      <c r="B331" s="6"/>
      <c r="C331" s="6"/>
      <c r="D331" s="6"/>
      <c r="E331" s="6"/>
      <c r="F331" s="6"/>
      <c r="G331" s="6"/>
      <c r="H331" s="148"/>
      <c r="I331" s="148"/>
      <c r="J331" s="148"/>
      <c r="K331" s="148"/>
      <c r="L331" s="148"/>
      <c r="M331" s="148"/>
      <c r="N331" s="148"/>
      <c r="O331" s="148"/>
      <c r="P331" s="148"/>
      <c r="Q331" s="148"/>
      <c r="R331" s="148"/>
      <c r="S331" s="148"/>
      <c r="T331" s="148"/>
      <c r="U331" s="148"/>
      <c r="V331" s="148"/>
      <c r="W331" s="148"/>
      <c r="X331" s="148"/>
      <c r="Y331" s="148"/>
      <c r="Z331" s="148"/>
      <c r="AA331" s="148"/>
      <c r="AB331" s="148"/>
      <c r="AC331" s="148"/>
      <c r="AD331" s="148"/>
      <c r="AE331" s="148"/>
      <c r="AF331" s="148"/>
      <c r="AG331" s="148"/>
      <c r="AH331" s="148"/>
      <c r="AI331" s="148"/>
      <c r="AJ331" s="148"/>
      <c r="AK331" s="148"/>
      <c r="AL331" s="148"/>
    </row>
    <row r="332" spans="1:38" ht="15.75" customHeight="1" x14ac:dyDescent="0.25">
      <c r="A332" s="6"/>
      <c r="B332" s="6"/>
      <c r="C332" s="6"/>
      <c r="D332" s="6"/>
      <c r="E332" s="6"/>
      <c r="F332" s="6"/>
      <c r="G332" s="6"/>
      <c r="H332" s="148"/>
      <c r="I332" s="148"/>
      <c r="J332" s="148"/>
      <c r="K332" s="148"/>
      <c r="L332" s="148"/>
      <c r="M332" s="148"/>
      <c r="N332" s="148"/>
      <c r="O332" s="148"/>
      <c r="P332" s="148"/>
      <c r="Q332" s="148"/>
      <c r="R332" s="148"/>
      <c r="S332" s="148"/>
      <c r="T332" s="148"/>
      <c r="U332" s="148"/>
      <c r="V332" s="148"/>
      <c r="W332" s="148"/>
      <c r="X332" s="148"/>
      <c r="Y332" s="148"/>
      <c r="Z332" s="148"/>
      <c r="AA332" s="148"/>
      <c r="AB332" s="148"/>
      <c r="AC332" s="148"/>
      <c r="AD332" s="148"/>
      <c r="AE332" s="148"/>
      <c r="AF332" s="148"/>
      <c r="AG332" s="148"/>
      <c r="AH332" s="148"/>
      <c r="AI332" s="148"/>
      <c r="AJ332" s="148"/>
      <c r="AK332" s="148"/>
      <c r="AL332" s="148"/>
    </row>
    <row r="333" spans="1:38" ht="15.75" customHeight="1" x14ac:dyDescent="0.25">
      <c r="A333" s="6"/>
      <c r="B333" s="6"/>
      <c r="C333" s="6"/>
      <c r="D333" s="6"/>
      <c r="E333" s="6"/>
      <c r="F333" s="6"/>
      <c r="G333" s="6"/>
      <c r="H333" s="148"/>
      <c r="I333" s="148"/>
      <c r="J333" s="148"/>
      <c r="K333" s="148"/>
      <c r="L333" s="148"/>
      <c r="M333" s="148"/>
      <c r="N333" s="148"/>
      <c r="O333" s="148"/>
      <c r="P333" s="148"/>
      <c r="Q333" s="148"/>
      <c r="R333" s="148"/>
      <c r="S333" s="148"/>
      <c r="T333" s="148"/>
      <c r="U333" s="148"/>
      <c r="V333" s="148"/>
      <c r="W333" s="148"/>
      <c r="X333" s="148"/>
      <c r="Y333" s="148"/>
      <c r="Z333" s="148"/>
      <c r="AA333" s="148"/>
      <c r="AB333" s="148"/>
      <c r="AC333" s="148"/>
      <c r="AD333" s="148"/>
      <c r="AE333" s="148"/>
      <c r="AF333" s="148"/>
      <c r="AG333" s="148"/>
      <c r="AH333" s="148"/>
      <c r="AI333" s="148"/>
      <c r="AJ333" s="148"/>
      <c r="AK333" s="148"/>
      <c r="AL333" s="148"/>
    </row>
    <row r="334" spans="1:38" ht="15.75" customHeight="1" x14ac:dyDescent="0.25">
      <c r="A334" s="6"/>
      <c r="B334" s="6"/>
      <c r="C334" s="6"/>
      <c r="D334" s="6"/>
      <c r="E334" s="6"/>
      <c r="F334" s="6"/>
      <c r="G334" s="6"/>
      <c r="H334" s="148"/>
      <c r="I334" s="148"/>
      <c r="J334" s="148"/>
      <c r="K334" s="148"/>
      <c r="L334" s="148"/>
      <c r="M334" s="148"/>
      <c r="N334" s="148"/>
      <c r="O334" s="148"/>
      <c r="P334" s="148"/>
      <c r="Q334" s="148"/>
      <c r="R334" s="148"/>
      <c r="S334" s="148"/>
      <c r="T334" s="148"/>
      <c r="U334" s="148"/>
      <c r="V334" s="148"/>
      <c r="W334" s="148"/>
      <c r="X334" s="148"/>
      <c r="Y334" s="148"/>
      <c r="Z334" s="148"/>
      <c r="AA334" s="148"/>
      <c r="AB334" s="148"/>
      <c r="AC334" s="148"/>
      <c r="AD334" s="148"/>
      <c r="AE334" s="148"/>
      <c r="AF334" s="148"/>
      <c r="AG334" s="148"/>
      <c r="AH334" s="148"/>
      <c r="AI334" s="148"/>
      <c r="AJ334" s="148"/>
      <c r="AK334" s="148"/>
      <c r="AL334" s="148"/>
    </row>
    <row r="335" spans="1:38" ht="15.75" customHeight="1" x14ac:dyDescent="0.25">
      <c r="A335" s="6"/>
      <c r="B335" s="6"/>
      <c r="C335" s="6"/>
      <c r="D335" s="6"/>
      <c r="E335" s="6"/>
      <c r="F335" s="6"/>
      <c r="G335" s="6"/>
      <c r="H335" s="148"/>
      <c r="I335" s="148"/>
      <c r="J335" s="148"/>
      <c r="K335" s="148"/>
      <c r="L335" s="148"/>
      <c r="M335" s="148"/>
      <c r="N335" s="148"/>
      <c r="O335" s="148"/>
      <c r="P335" s="148"/>
      <c r="Q335" s="148"/>
      <c r="R335" s="148"/>
      <c r="S335" s="148"/>
      <c r="T335" s="148"/>
      <c r="U335" s="148"/>
      <c r="V335" s="148"/>
      <c r="W335" s="148"/>
      <c r="X335" s="148"/>
      <c r="Y335" s="148"/>
      <c r="Z335" s="148"/>
      <c r="AA335" s="148"/>
      <c r="AB335" s="148"/>
      <c r="AC335" s="148"/>
      <c r="AD335" s="148"/>
      <c r="AE335" s="148"/>
      <c r="AF335" s="148"/>
      <c r="AG335" s="148"/>
      <c r="AH335" s="148"/>
      <c r="AI335" s="148"/>
      <c r="AJ335" s="148"/>
      <c r="AK335" s="148"/>
      <c r="AL335" s="148"/>
    </row>
    <row r="336" spans="1:38" ht="15.75" customHeight="1" x14ac:dyDescent="0.25">
      <c r="A336" s="6"/>
      <c r="B336" s="6"/>
      <c r="C336" s="6"/>
      <c r="D336" s="6"/>
      <c r="E336" s="6"/>
      <c r="F336" s="6"/>
      <c r="G336" s="6"/>
      <c r="H336" s="148"/>
      <c r="I336" s="148"/>
      <c r="J336" s="148"/>
      <c r="K336" s="148"/>
      <c r="L336" s="148"/>
      <c r="M336" s="148"/>
      <c r="N336" s="148"/>
      <c r="O336" s="148"/>
      <c r="P336" s="148"/>
      <c r="Q336" s="148"/>
      <c r="R336" s="148"/>
      <c r="S336" s="148"/>
      <c r="T336" s="148"/>
      <c r="U336" s="148"/>
      <c r="V336" s="148"/>
      <c r="W336" s="148"/>
      <c r="X336" s="148"/>
      <c r="Y336" s="148"/>
      <c r="Z336" s="148"/>
      <c r="AA336" s="148"/>
      <c r="AB336" s="148"/>
      <c r="AC336" s="148"/>
      <c r="AD336" s="148"/>
      <c r="AE336" s="148"/>
      <c r="AF336" s="148"/>
      <c r="AG336" s="148"/>
      <c r="AH336" s="148"/>
      <c r="AI336" s="148"/>
      <c r="AJ336" s="148"/>
      <c r="AK336" s="148"/>
      <c r="AL336" s="148"/>
    </row>
    <row r="337" spans="1:38" ht="15.75" customHeight="1" x14ac:dyDescent="0.25">
      <c r="A337" s="6"/>
      <c r="B337" s="6"/>
      <c r="C337" s="6"/>
      <c r="D337" s="6"/>
      <c r="E337" s="6"/>
      <c r="F337" s="6"/>
      <c r="G337" s="6"/>
      <c r="H337" s="148"/>
      <c r="I337" s="148"/>
      <c r="J337" s="148"/>
      <c r="K337" s="148"/>
      <c r="L337" s="148"/>
      <c r="M337" s="148"/>
      <c r="N337" s="148"/>
      <c r="O337" s="148"/>
      <c r="P337" s="148"/>
      <c r="Q337" s="148"/>
      <c r="R337" s="148"/>
      <c r="S337" s="148"/>
      <c r="T337" s="148"/>
      <c r="U337" s="148"/>
      <c r="V337" s="148"/>
      <c r="W337" s="148"/>
      <c r="X337" s="148"/>
      <c r="Y337" s="148"/>
      <c r="Z337" s="148"/>
      <c r="AA337" s="148"/>
      <c r="AB337" s="148"/>
      <c r="AC337" s="148"/>
      <c r="AD337" s="148"/>
      <c r="AE337" s="148"/>
      <c r="AF337" s="148"/>
      <c r="AG337" s="148"/>
      <c r="AH337" s="148"/>
      <c r="AI337" s="148"/>
      <c r="AJ337" s="148"/>
      <c r="AK337" s="148"/>
      <c r="AL337" s="148"/>
    </row>
    <row r="338" spans="1:38" ht="15.75" customHeight="1" x14ac:dyDescent="0.25">
      <c r="A338" s="6"/>
      <c r="B338" s="6"/>
      <c r="C338" s="6"/>
      <c r="D338" s="6"/>
      <c r="E338" s="6"/>
      <c r="F338" s="6"/>
      <c r="G338" s="6"/>
      <c r="H338" s="148"/>
      <c r="I338" s="148"/>
      <c r="J338" s="148"/>
      <c r="K338" s="148"/>
      <c r="L338" s="148"/>
      <c r="M338" s="148"/>
      <c r="N338" s="148"/>
      <c r="O338" s="148"/>
      <c r="P338" s="148"/>
      <c r="Q338" s="148"/>
      <c r="R338" s="148"/>
      <c r="S338" s="148"/>
      <c r="T338" s="148"/>
      <c r="U338" s="148"/>
      <c r="V338" s="148"/>
      <c r="W338" s="148"/>
      <c r="X338" s="148"/>
      <c r="Y338" s="148"/>
      <c r="Z338" s="148"/>
      <c r="AA338" s="148"/>
      <c r="AB338" s="148"/>
      <c r="AC338" s="148"/>
      <c r="AD338" s="148"/>
      <c r="AE338" s="148"/>
      <c r="AF338" s="148"/>
      <c r="AG338" s="148"/>
      <c r="AH338" s="148"/>
      <c r="AI338" s="148"/>
      <c r="AJ338" s="148"/>
      <c r="AK338" s="148"/>
      <c r="AL338" s="148"/>
    </row>
    <row r="339" spans="1:38" ht="15.75" customHeight="1" x14ac:dyDescent="0.25">
      <c r="A339" s="6"/>
      <c r="B339" s="6"/>
      <c r="C339" s="6"/>
      <c r="D339" s="6"/>
      <c r="E339" s="6"/>
      <c r="F339" s="6"/>
      <c r="G339" s="6"/>
      <c r="H339" s="148"/>
      <c r="I339" s="148"/>
      <c r="J339" s="148"/>
      <c r="K339" s="148"/>
      <c r="L339" s="148"/>
      <c r="M339" s="148"/>
      <c r="N339" s="148"/>
      <c r="O339" s="148"/>
      <c r="P339" s="148"/>
      <c r="Q339" s="148"/>
      <c r="R339" s="148"/>
      <c r="S339" s="148"/>
      <c r="T339" s="148"/>
      <c r="U339" s="148"/>
      <c r="V339" s="148"/>
      <c r="W339" s="148"/>
      <c r="X339" s="148"/>
      <c r="Y339" s="148"/>
      <c r="Z339" s="148"/>
      <c r="AA339" s="148"/>
      <c r="AB339" s="148"/>
      <c r="AC339" s="148"/>
      <c r="AD339" s="148"/>
      <c r="AE339" s="148"/>
      <c r="AF339" s="148"/>
      <c r="AG339" s="148"/>
      <c r="AH339" s="148"/>
      <c r="AI339" s="148"/>
      <c r="AJ339" s="148"/>
      <c r="AK339" s="148"/>
      <c r="AL339" s="148"/>
    </row>
    <row r="340" spans="1:38" ht="15.75" customHeight="1" x14ac:dyDescent="0.25">
      <c r="A340" s="6"/>
      <c r="B340" s="6"/>
      <c r="C340" s="6"/>
      <c r="D340" s="6"/>
      <c r="E340" s="6"/>
      <c r="F340" s="6"/>
      <c r="G340" s="6"/>
      <c r="H340" s="148"/>
      <c r="I340" s="148"/>
      <c r="J340" s="148"/>
      <c r="K340" s="148"/>
      <c r="L340" s="148"/>
      <c r="M340" s="148"/>
      <c r="N340" s="148"/>
      <c r="O340" s="148"/>
      <c r="P340" s="148"/>
      <c r="Q340" s="148"/>
      <c r="R340" s="148"/>
      <c r="S340" s="148"/>
      <c r="T340" s="148"/>
      <c r="U340" s="148"/>
      <c r="V340" s="148"/>
      <c r="W340" s="148"/>
      <c r="X340" s="148"/>
      <c r="Y340" s="148"/>
      <c r="Z340" s="148"/>
      <c r="AA340" s="148"/>
      <c r="AB340" s="148"/>
      <c r="AC340" s="148"/>
      <c r="AD340" s="148"/>
      <c r="AE340" s="148"/>
      <c r="AF340" s="148"/>
      <c r="AG340" s="148"/>
      <c r="AH340" s="148"/>
      <c r="AI340" s="148"/>
      <c r="AJ340" s="148"/>
      <c r="AK340" s="148"/>
      <c r="AL340" s="148"/>
    </row>
    <row r="341" spans="1:38" ht="15.75" customHeight="1" x14ac:dyDescent="0.25">
      <c r="A341" s="6"/>
      <c r="B341" s="6"/>
      <c r="C341" s="6"/>
      <c r="D341" s="6"/>
      <c r="E341" s="6"/>
      <c r="F341" s="6"/>
      <c r="G341" s="6"/>
      <c r="H341" s="148"/>
      <c r="I341" s="148"/>
      <c r="J341" s="148"/>
      <c r="K341" s="148"/>
      <c r="L341" s="148"/>
      <c r="M341" s="148"/>
      <c r="N341" s="148"/>
      <c r="O341" s="148"/>
      <c r="P341" s="148"/>
      <c r="Q341" s="148"/>
      <c r="R341" s="148"/>
      <c r="S341" s="148"/>
      <c r="T341" s="148"/>
      <c r="U341" s="148"/>
      <c r="V341" s="148"/>
      <c r="W341" s="14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148"/>
    </row>
    <row r="342" spans="1:38" ht="15.75" customHeight="1" x14ac:dyDescent="0.25">
      <c r="A342" s="6"/>
      <c r="B342" s="6"/>
      <c r="C342" s="6"/>
      <c r="D342" s="6"/>
      <c r="E342" s="6"/>
      <c r="F342" s="6"/>
      <c r="G342" s="6"/>
      <c r="H342" s="148"/>
      <c r="I342" s="148"/>
      <c r="J342" s="148"/>
      <c r="K342" s="148"/>
      <c r="L342" s="148"/>
      <c r="M342" s="148"/>
      <c r="N342" s="148"/>
      <c r="O342" s="148"/>
      <c r="P342" s="148"/>
      <c r="Q342" s="148"/>
      <c r="R342" s="148"/>
      <c r="S342" s="148"/>
      <c r="T342" s="148"/>
      <c r="U342" s="148"/>
      <c r="V342" s="148"/>
      <c r="W342" s="148"/>
      <c r="X342" s="148"/>
      <c r="Y342" s="148"/>
      <c r="Z342" s="148"/>
      <c r="AA342" s="148"/>
      <c r="AB342" s="148"/>
      <c r="AC342" s="148"/>
      <c r="AD342" s="148"/>
      <c r="AE342" s="148"/>
      <c r="AF342" s="148"/>
      <c r="AG342" s="148"/>
      <c r="AH342" s="148"/>
      <c r="AI342" s="148"/>
      <c r="AJ342" s="148"/>
      <c r="AK342" s="148"/>
      <c r="AL342" s="148"/>
    </row>
    <row r="343" spans="1:38" ht="15.75" customHeight="1" x14ac:dyDescent="0.25">
      <c r="A343" s="6"/>
      <c r="B343" s="6"/>
      <c r="C343" s="6"/>
      <c r="D343" s="6"/>
      <c r="E343" s="6"/>
      <c r="F343" s="6"/>
      <c r="G343" s="6"/>
      <c r="H343" s="148"/>
      <c r="I343" s="148"/>
      <c r="J343" s="148"/>
      <c r="K343" s="148"/>
      <c r="L343" s="148"/>
      <c r="M343" s="148"/>
      <c r="N343" s="148"/>
      <c r="O343" s="148"/>
      <c r="P343" s="148"/>
      <c r="Q343" s="148"/>
      <c r="R343" s="148"/>
      <c r="S343" s="148"/>
      <c r="T343" s="148"/>
      <c r="U343" s="148"/>
      <c r="V343" s="148"/>
      <c r="W343" s="148"/>
      <c r="X343" s="148"/>
      <c r="Y343" s="148"/>
      <c r="Z343" s="148"/>
      <c r="AA343" s="148"/>
      <c r="AB343" s="148"/>
      <c r="AC343" s="148"/>
      <c r="AD343" s="148"/>
      <c r="AE343" s="148"/>
      <c r="AF343" s="148"/>
      <c r="AG343" s="148"/>
      <c r="AH343" s="148"/>
      <c r="AI343" s="148"/>
      <c r="AJ343" s="148"/>
      <c r="AK343" s="148"/>
      <c r="AL343" s="148"/>
    </row>
    <row r="344" spans="1:38" ht="15.75" customHeight="1" x14ac:dyDescent="0.25">
      <c r="A344" s="6"/>
      <c r="B344" s="6"/>
      <c r="C344" s="6"/>
      <c r="D344" s="6"/>
      <c r="E344" s="6"/>
      <c r="F344" s="6"/>
      <c r="G344" s="6"/>
      <c r="H344" s="148"/>
      <c r="I344" s="148"/>
      <c r="J344" s="148"/>
      <c r="K344" s="148"/>
      <c r="L344" s="148"/>
      <c r="M344" s="148"/>
      <c r="N344" s="148"/>
      <c r="O344" s="148"/>
      <c r="P344" s="148"/>
      <c r="Q344" s="148"/>
      <c r="R344" s="148"/>
      <c r="S344" s="148"/>
      <c r="T344" s="148"/>
      <c r="U344" s="148"/>
      <c r="V344" s="148"/>
      <c r="W344" s="148"/>
      <c r="X344" s="148"/>
      <c r="Y344" s="148"/>
      <c r="Z344" s="148"/>
      <c r="AA344" s="148"/>
      <c r="AB344" s="148"/>
      <c r="AC344" s="148"/>
      <c r="AD344" s="148"/>
      <c r="AE344" s="148"/>
      <c r="AF344" s="148"/>
      <c r="AG344" s="148"/>
      <c r="AH344" s="148"/>
      <c r="AI344" s="148"/>
      <c r="AJ344" s="148"/>
      <c r="AK344" s="148"/>
      <c r="AL344" s="148"/>
    </row>
    <row r="345" spans="1:38" ht="15.75" customHeight="1" x14ac:dyDescent="0.25">
      <c r="A345" s="6"/>
      <c r="B345" s="6"/>
      <c r="C345" s="6"/>
      <c r="D345" s="6"/>
      <c r="E345" s="6"/>
      <c r="F345" s="6"/>
      <c r="G345" s="6"/>
      <c r="H345" s="148"/>
      <c r="I345" s="148"/>
      <c r="J345" s="148"/>
      <c r="K345" s="148"/>
      <c r="L345" s="148"/>
      <c r="M345" s="148"/>
      <c r="N345" s="148"/>
      <c r="O345" s="148"/>
      <c r="P345" s="148"/>
      <c r="Q345" s="148"/>
      <c r="R345" s="148"/>
      <c r="S345" s="148"/>
      <c r="T345" s="148"/>
      <c r="U345" s="148"/>
      <c r="V345" s="148"/>
      <c r="W345" s="148"/>
      <c r="X345" s="148"/>
      <c r="Y345" s="148"/>
      <c r="Z345" s="148"/>
      <c r="AA345" s="148"/>
      <c r="AB345" s="148"/>
      <c r="AC345" s="148"/>
      <c r="AD345" s="148"/>
      <c r="AE345" s="148"/>
      <c r="AF345" s="148"/>
      <c r="AG345" s="148"/>
      <c r="AH345" s="148"/>
      <c r="AI345" s="148"/>
      <c r="AJ345" s="148"/>
      <c r="AK345" s="148"/>
      <c r="AL345" s="148"/>
    </row>
    <row r="346" spans="1:38" ht="15.75" customHeight="1" x14ac:dyDescent="0.25">
      <c r="A346" s="6"/>
      <c r="B346" s="6"/>
      <c r="C346" s="6"/>
      <c r="D346" s="6"/>
      <c r="E346" s="6"/>
      <c r="F346" s="6"/>
      <c r="G346" s="6"/>
      <c r="H346" s="148"/>
      <c r="I346" s="148"/>
      <c r="J346" s="148"/>
      <c r="K346" s="148"/>
      <c r="L346" s="148"/>
      <c r="M346" s="148"/>
      <c r="N346" s="148"/>
      <c r="O346" s="148"/>
      <c r="P346" s="148"/>
      <c r="Q346" s="148"/>
      <c r="R346" s="148"/>
      <c r="S346" s="148"/>
      <c r="T346" s="148"/>
      <c r="U346" s="148"/>
      <c r="V346" s="148"/>
      <c r="W346" s="148"/>
      <c r="X346" s="148"/>
      <c r="Y346" s="148"/>
      <c r="Z346" s="148"/>
      <c r="AA346" s="148"/>
      <c r="AB346" s="148"/>
      <c r="AC346" s="148"/>
      <c r="AD346" s="148"/>
      <c r="AE346" s="148"/>
      <c r="AF346" s="148"/>
      <c r="AG346" s="148"/>
      <c r="AH346" s="148"/>
      <c r="AI346" s="148"/>
      <c r="AJ346" s="148"/>
      <c r="AK346" s="148"/>
      <c r="AL346" s="148"/>
    </row>
    <row r="347" spans="1:38" ht="15.75" customHeight="1" x14ac:dyDescent="0.25">
      <c r="A347" s="6"/>
      <c r="B347" s="6"/>
      <c r="C347" s="6"/>
      <c r="D347" s="6"/>
      <c r="E347" s="6"/>
      <c r="F347" s="6"/>
      <c r="G347" s="6"/>
      <c r="H347" s="148"/>
      <c r="I347" s="148"/>
      <c r="J347" s="148"/>
      <c r="K347" s="148"/>
      <c r="L347" s="148"/>
      <c r="M347" s="148"/>
      <c r="N347" s="148"/>
      <c r="O347" s="148"/>
      <c r="P347" s="148"/>
      <c r="Q347" s="148"/>
      <c r="R347" s="148"/>
      <c r="S347" s="148"/>
      <c r="T347" s="148"/>
      <c r="U347" s="148"/>
      <c r="V347" s="148"/>
      <c r="W347" s="148"/>
      <c r="X347" s="148"/>
      <c r="Y347" s="148"/>
      <c r="Z347" s="148"/>
      <c r="AA347" s="148"/>
      <c r="AB347" s="148"/>
      <c r="AC347" s="148"/>
      <c r="AD347" s="148"/>
      <c r="AE347" s="148"/>
      <c r="AF347" s="148"/>
      <c r="AG347" s="148"/>
      <c r="AH347" s="148"/>
      <c r="AI347" s="148"/>
      <c r="AJ347" s="148"/>
      <c r="AK347" s="148"/>
      <c r="AL347" s="148"/>
    </row>
    <row r="348" spans="1:38" ht="15.75" customHeight="1" x14ac:dyDescent="0.25">
      <c r="A348" s="6"/>
      <c r="B348" s="6"/>
      <c r="C348" s="6"/>
      <c r="D348" s="6"/>
      <c r="E348" s="6"/>
      <c r="F348" s="6"/>
      <c r="G348" s="6"/>
      <c r="H348" s="148"/>
      <c r="I348" s="148"/>
      <c r="J348" s="148"/>
      <c r="K348" s="148"/>
      <c r="L348" s="148"/>
      <c r="M348" s="148"/>
      <c r="N348" s="148"/>
      <c r="O348" s="148"/>
      <c r="P348" s="148"/>
      <c r="Q348" s="148"/>
      <c r="R348" s="148"/>
      <c r="S348" s="148"/>
      <c r="T348" s="148"/>
      <c r="U348" s="148"/>
      <c r="V348" s="148"/>
      <c r="W348" s="148"/>
      <c r="X348" s="148"/>
      <c r="Y348" s="148"/>
      <c r="Z348" s="148"/>
      <c r="AA348" s="148"/>
      <c r="AB348" s="148"/>
      <c r="AC348" s="148"/>
      <c r="AD348" s="148"/>
      <c r="AE348" s="148"/>
      <c r="AF348" s="148"/>
      <c r="AG348" s="148"/>
      <c r="AH348" s="148"/>
      <c r="AI348" s="148"/>
      <c r="AJ348" s="148"/>
      <c r="AK348" s="148"/>
      <c r="AL348" s="148"/>
    </row>
    <row r="349" spans="1:38" ht="15.75" customHeight="1" x14ac:dyDescent="0.25">
      <c r="A349" s="6"/>
      <c r="B349" s="6"/>
      <c r="C349" s="6"/>
      <c r="D349" s="6"/>
      <c r="E349" s="6"/>
      <c r="F349" s="6"/>
      <c r="G349" s="6"/>
      <c r="H349" s="148"/>
      <c r="I349" s="148"/>
      <c r="J349" s="148"/>
      <c r="K349" s="148"/>
      <c r="L349" s="148"/>
      <c r="M349" s="148"/>
      <c r="N349" s="148"/>
      <c r="O349" s="148"/>
      <c r="P349" s="148"/>
      <c r="Q349" s="148"/>
      <c r="R349" s="148"/>
      <c r="S349" s="148"/>
      <c r="T349" s="148"/>
      <c r="U349" s="148"/>
      <c r="V349" s="148"/>
      <c r="W349" s="148"/>
      <c r="X349" s="148"/>
      <c r="Y349" s="148"/>
      <c r="Z349" s="148"/>
      <c r="AA349" s="148"/>
      <c r="AB349" s="148"/>
      <c r="AC349" s="148"/>
      <c r="AD349" s="148"/>
      <c r="AE349" s="148"/>
      <c r="AF349" s="148"/>
      <c r="AG349" s="148"/>
      <c r="AH349" s="148"/>
      <c r="AI349" s="148"/>
      <c r="AJ349" s="148"/>
      <c r="AK349" s="148"/>
      <c r="AL349" s="148"/>
    </row>
    <row r="350" spans="1:38" ht="15.75" customHeight="1" x14ac:dyDescent="0.25">
      <c r="A350" s="6"/>
      <c r="B350" s="6"/>
      <c r="C350" s="6"/>
      <c r="D350" s="6"/>
      <c r="E350" s="6"/>
      <c r="F350" s="6"/>
      <c r="G350" s="6"/>
      <c r="H350" s="148"/>
      <c r="I350" s="148"/>
      <c r="J350" s="148"/>
      <c r="K350" s="148"/>
      <c r="L350" s="148"/>
      <c r="M350" s="148"/>
      <c r="N350" s="148"/>
      <c r="O350" s="148"/>
      <c r="P350" s="148"/>
      <c r="Q350" s="148"/>
      <c r="R350" s="148"/>
      <c r="S350" s="148"/>
      <c r="T350" s="148"/>
      <c r="U350" s="148"/>
      <c r="V350" s="148"/>
      <c r="W350" s="148"/>
      <c r="X350" s="148"/>
      <c r="Y350" s="148"/>
      <c r="Z350" s="148"/>
      <c r="AA350" s="148"/>
      <c r="AB350" s="148"/>
      <c r="AC350" s="148"/>
      <c r="AD350" s="148"/>
      <c r="AE350" s="148"/>
      <c r="AF350" s="148"/>
      <c r="AG350" s="148"/>
      <c r="AH350" s="148"/>
      <c r="AI350" s="148"/>
      <c r="AJ350" s="148"/>
      <c r="AK350" s="148"/>
      <c r="AL350" s="148"/>
    </row>
    <row r="351" spans="1:38" ht="15.75" customHeight="1" x14ac:dyDescent="0.25">
      <c r="A351" s="6"/>
      <c r="B351" s="6"/>
      <c r="C351" s="6"/>
      <c r="D351" s="6"/>
      <c r="E351" s="6"/>
      <c r="F351" s="6"/>
      <c r="G351" s="6"/>
      <c r="H351" s="148"/>
      <c r="I351" s="148"/>
      <c r="J351" s="148"/>
      <c r="K351" s="148"/>
      <c r="L351" s="148"/>
      <c r="M351" s="148"/>
      <c r="N351" s="148"/>
      <c r="O351" s="148"/>
      <c r="P351" s="148"/>
      <c r="Q351" s="148"/>
      <c r="R351" s="148"/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  <c r="AH351" s="148"/>
      <c r="AI351" s="148"/>
      <c r="AJ351" s="148"/>
      <c r="AK351" s="148"/>
      <c r="AL351" s="148"/>
    </row>
    <row r="352" spans="1:38" ht="15.75" customHeight="1" x14ac:dyDescent="0.25">
      <c r="A352" s="6"/>
      <c r="B352" s="6"/>
      <c r="C352" s="6"/>
      <c r="D352" s="6"/>
      <c r="E352" s="6"/>
      <c r="F352" s="6"/>
      <c r="G352" s="6"/>
      <c r="H352" s="148"/>
      <c r="I352" s="148"/>
      <c r="J352" s="148"/>
      <c r="K352" s="148"/>
      <c r="L352" s="148"/>
      <c r="M352" s="148"/>
      <c r="N352" s="148"/>
      <c r="O352" s="148"/>
      <c r="P352" s="148"/>
      <c r="Q352" s="148"/>
      <c r="R352" s="148"/>
      <c r="S352" s="148"/>
      <c r="T352" s="148"/>
      <c r="U352" s="148"/>
      <c r="V352" s="148"/>
      <c r="W352" s="148"/>
      <c r="X352" s="148"/>
      <c r="Y352" s="148"/>
      <c r="Z352" s="148"/>
      <c r="AA352" s="148"/>
      <c r="AB352" s="148"/>
      <c r="AC352" s="148"/>
      <c r="AD352" s="148"/>
      <c r="AE352" s="148"/>
      <c r="AF352" s="148"/>
      <c r="AG352" s="148"/>
      <c r="AH352" s="148"/>
      <c r="AI352" s="148"/>
      <c r="AJ352" s="148"/>
      <c r="AK352" s="148"/>
      <c r="AL352" s="148"/>
    </row>
    <row r="353" spans="1:38" ht="15.75" customHeight="1" x14ac:dyDescent="0.25">
      <c r="A353" s="6"/>
      <c r="B353" s="6"/>
      <c r="C353" s="6"/>
      <c r="D353" s="6"/>
      <c r="E353" s="6"/>
      <c r="F353" s="6"/>
      <c r="G353" s="6"/>
      <c r="H353" s="148"/>
      <c r="I353" s="148"/>
      <c r="J353" s="148"/>
      <c r="K353" s="148"/>
      <c r="L353" s="148"/>
      <c r="M353" s="148"/>
      <c r="N353" s="148"/>
      <c r="O353" s="148"/>
      <c r="P353" s="148"/>
      <c r="Q353" s="148"/>
      <c r="R353" s="148"/>
      <c r="S353" s="148"/>
      <c r="T353" s="148"/>
      <c r="U353" s="148"/>
      <c r="V353" s="148"/>
      <c r="W353" s="148"/>
      <c r="X353" s="148"/>
      <c r="Y353" s="148"/>
      <c r="Z353" s="148"/>
      <c r="AA353" s="148"/>
      <c r="AB353" s="148"/>
      <c r="AC353" s="148"/>
      <c r="AD353" s="148"/>
      <c r="AE353" s="148"/>
      <c r="AF353" s="148"/>
      <c r="AG353" s="148"/>
      <c r="AH353" s="148"/>
      <c r="AI353" s="148"/>
      <c r="AJ353" s="148"/>
      <c r="AK353" s="148"/>
      <c r="AL353" s="148"/>
    </row>
    <row r="354" spans="1:38" ht="15.75" customHeight="1" x14ac:dyDescent="0.25">
      <c r="A354" s="6"/>
      <c r="B354" s="6"/>
      <c r="C354" s="6"/>
      <c r="D354" s="6"/>
      <c r="E354" s="6"/>
      <c r="F354" s="6"/>
      <c r="G354" s="6"/>
      <c r="H354" s="148"/>
      <c r="I354" s="148"/>
      <c r="J354" s="148"/>
      <c r="K354" s="148"/>
      <c r="L354" s="148"/>
      <c r="M354" s="148"/>
      <c r="N354" s="148"/>
      <c r="O354" s="148"/>
      <c r="P354" s="148"/>
      <c r="Q354" s="148"/>
      <c r="R354" s="148"/>
      <c r="S354" s="148"/>
      <c r="T354" s="148"/>
      <c r="U354" s="148"/>
      <c r="V354" s="148"/>
      <c r="W354" s="148"/>
      <c r="X354" s="148"/>
      <c r="Y354" s="148"/>
      <c r="Z354" s="148"/>
      <c r="AA354" s="148"/>
      <c r="AB354" s="148"/>
      <c r="AC354" s="148"/>
      <c r="AD354" s="148"/>
      <c r="AE354" s="148"/>
      <c r="AF354" s="148"/>
      <c r="AG354" s="148"/>
      <c r="AH354" s="148"/>
      <c r="AI354" s="148"/>
      <c r="AJ354" s="148"/>
      <c r="AK354" s="148"/>
      <c r="AL354" s="148"/>
    </row>
    <row r="355" spans="1:38" ht="15.75" customHeight="1" x14ac:dyDescent="0.25">
      <c r="A355" s="6"/>
      <c r="B355" s="6"/>
      <c r="C355" s="6"/>
      <c r="D355" s="6"/>
      <c r="E355" s="6"/>
      <c r="F355" s="6"/>
      <c r="G355" s="6"/>
      <c r="H355" s="148"/>
      <c r="I355" s="148"/>
      <c r="J355" s="148"/>
      <c r="K355" s="148"/>
      <c r="L355" s="148"/>
      <c r="M355" s="148"/>
      <c r="N355" s="148"/>
      <c r="O355" s="148"/>
      <c r="P355" s="148"/>
      <c r="Q355" s="148"/>
      <c r="R355" s="148"/>
      <c r="S355" s="148"/>
      <c r="T355" s="148"/>
      <c r="U355" s="148"/>
      <c r="V355" s="148"/>
      <c r="W355" s="148"/>
      <c r="X355" s="148"/>
      <c r="Y355" s="148"/>
      <c r="Z355" s="148"/>
      <c r="AA355" s="148"/>
      <c r="AB355" s="148"/>
      <c r="AC355" s="148"/>
      <c r="AD355" s="148"/>
      <c r="AE355" s="148"/>
      <c r="AF355" s="148"/>
      <c r="AG355" s="148"/>
      <c r="AH355" s="148"/>
      <c r="AI355" s="148"/>
      <c r="AJ355" s="148"/>
      <c r="AK355" s="148"/>
      <c r="AL355" s="148"/>
    </row>
    <row r="356" spans="1:38" ht="15.75" customHeight="1" x14ac:dyDescent="0.25">
      <c r="A356" s="6"/>
      <c r="B356" s="6"/>
      <c r="C356" s="6"/>
      <c r="D356" s="6"/>
      <c r="E356" s="6"/>
      <c r="F356" s="6"/>
      <c r="G356" s="6"/>
      <c r="H356" s="148"/>
      <c r="I356" s="148"/>
      <c r="J356" s="148"/>
      <c r="K356" s="148"/>
      <c r="L356" s="148"/>
      <c r="M356" s="148"/>
      <c r="N356" s="148"/>
      <c r="O356" s="148"/>
      <c r="P356" s="148"/>
      <c r="Q356" s="148"/>
      <c r="R356" s="148"/>
      <c r="S356" s="148"/>
      <c r="T356" s="148"/>
      <c r="U356" s="148"/>
      <c r="V356" s="148"/>
      <c r="W356" s="148"/>
      <c r="X356" s="148"/>
      <c r="Y356" s="148"/>
      <c r="Z356" s="148"/>
      <c r="AA356" s="148"/>
      <c r="AB356" s="148"/>
      <c r="AC356" s="148"/>
      <c r="AD356" s="148"/>
      <c r="AE356" s="148"/>
      <c r="AF356" s="148"/>
      <c r="AG356" s="148"/>
      <c r="AH356" s="148"/>
      <c r="AI356" s="148"/>
      <c r="AJ356" s="148"/>
      <c r="AK356" s="148"/>
      <c r="AL356" s="148"/>
    </row>
    <row r="357" spans="1:38" ht="15.75" customHeight="1" x14ac:dyDescent="0.25">
      <c r="A357" s="6"/>
      <c r="B357" s="6"/>
      <c r="C357" s="6"/>
      <c r="D357" s="6"/>
      <c r="E357" s="6"/>
      <c r="F357" s="6"/>
      <c r="G357" s="6"/>
      <c r="H357" s="148"/>
      <c r="I357" s="148"/>
      <c r="J357" s="148"/>
      <c r="K357" s="148"/>
      <c r="L357" s="148"/>
      <c r="M357" s="148"/>
      <c r="N357" s="148"/>
      <c r="O357" s="148"/>
      <c r="P357" s="148"/>
      <c r="Q357" s="148"/>
      <c r="R357" s="148"/>
      <c r="S357" s="148"/>
      <c r="T357" s="148"/>
      <c r="U357" s="148"/>
      <c r="V357" s="148"/>
      <c r="W357" s="148"/>
      <c r="X357" s="148"/>
      <c r="Y357" s="148"/>
      <c r="Z357" s="148"/>
      <c r="AA357" s="148"/>
      <c r="AB357" s="148"/>
      <c r="AC357" s="148"/>
      <c r="AD357" s="148"/>
      <c r="AE357" s="148"/>
      <c r="AF357" s="148"/>
      <c r="AG357" s="148"/>
      <c r="AH357" s="148"/>
      <c r="AI357" s="148"/>
      <c r="AJ357" s="148"/>
      <c r="AK357" s="148"/>
      <c r="AL357" s="148"/>
    </row>
    <row r="358" spans="1:38" ht="15.75" customHeight="1" x14ac:dyDescent="0.25">
      <c r="A358" s="6"/>
      <c r="B358" s="6"/>
      <c r="C358" s="6"/>
      <c r="D358" s="6"/>
      <c r="E358" s="6"/>
      <c r="F358" s="6"/>
      <c r="G358" s="6"/>
      <c r="H358" s="148"/>
      <c r="I358" s="148"/>
      <c r="J358" s="148"/>
      <c r="K358" s="148"/>
      <c r="L358" s="148"/>
      <c r="M358" s="148"/>
      <c r="N358" s="148"/>
      <c r="O358" s="148"/>
      <c r="P358" s="148"/>
      <c r="Q358" s="148"/>
      <c r="R358" s="148"/>
      <c r="S358" s="148"/>
      <c r="T358" s="148"/>
      <c r="U358" s="148"/>
      <c r="V358" s="148"/>
      <c r="W358" s="148"/>
      <c r="X358" s="148"/>
      <c r="Y358" s="148"/>
      <c r="Z358" s="148"/>
      <c r="AA358" s="148"/>
      <c r="AB358" s="148"/>
      <c r="AC358" s="148"/>
      <c r="AD358" s="148"/>
      <c r="AE358" s="148"/>
      <c r="AF358" s="148"/>
      <c r="AG358" s="148"/>
      <c r="AH358" s="148"/>
      <c r="AI358" s="148"/>
      <c r="AJ358" s="148"/>
      <c r="AK358" s="148"/>
      <c r="AL358" s="148"/>
    </row>
    <row r="359" spans="1:38" ht="15.75" customHeight="1" x14ac:dyDescent="0.25">
      <c r="A359" s="6"/>
      <c r="B359" s="6"/>
      <c r="C359" s="6"/>
      <c r="D359" s="6"/>
      <c r="E359" s="6"/>
      <c r="F359" s="6"/>
      <c r="G359" s="6"/>
      <c r="H359" s="148"/>
      <c r="I359" s="148"/>
      <c r="J359" s="148"/>
      <c r="K359" s="148"/>
      <c r="L359" s="148"/>
      <c r="M359" s="148"/>
      <c r="N359" s="148"/>
      <c r="O359" s="148"/>
      <c r="P359" s="148"/>
      <c r="Q359" s="148"/>
      <c r="R359" s="148"/>
      <c r="S359" s="148"/>
      <c r="T359" s="148"/>
      <c r="U359" s="148"/>
      <c r="V359" s="148"/>
      <c r="W359" s="148"/>
      <c r="X359" s="148"/>
      <c r="Y359" s="148"/>
      <c r="Z359" s="148"/>
      <c r="AA359" s="148"/>
      <c r="AB359" s="148"/>
      <c r="AC359" s="148"/>
      <c r="AD359" s="148"/>
      <c r="AE359" s="148"/>
      <c r="AF359" s="148"/>
      <c r="AG359" s="148"/>
      <c r="AH359" s="148"/>
      <c r="AI359" s="148"/>
      <c r="AJ359" s="148"/>
      <c r="AK359" s="148"/>
      <c r="AL359" s="148"/>
    </row>
    <row r="360" spans="1:38" ht="15.75" customHeight="1" x14ac:dyDescent="0.25">
      <c r="A360" s="6"/>
      <c r="B360" s="6"/>
      <c r="C360" s="6"/>
      <c r="D360" s="6"/>
      <c r="E360" s="6"/>
      <c r="F360" s="6"/>
      <c r="G360" s="6"/>
      <c r="H360" s="148"/>
      <c r="I360" s="148"/>
      <c r="J360" s="148"/>
      <c r="K360" s="148"/>
      <c r="L360" s="148"/>
      <c r="M360" s="148"/>
      <c r="N360" s="148"/>
      <c r="O360" s="148"/>
      <c r="P360" s="148"/>
      <c r="Q360" s="148"/>
      <c r="R360" s="148"/>
      <c r="S360" s="148"/>
      <c r="T360" s="148"/>
      <c r="U360" s="148"/>
      <c r="V360" s="148"/>
      <c r="W360" s="148"/>
      <c r="X360" s="148"/>
      <c r="Y360" s="148"/>
      <c r="Z360" s="148"/>
      <c r="AA360" s="148"/>
      <c r="AB360" s="148"/>
      <c r="AC360" s="148"/>
      <c r="AD360" s="148"/>
      <c r="AE360" s="148"/>
      <c r="AF360" s="148"/>
      <c r="AG360" s="148"/>
      <c r="AH360" s="148"/>
      <c r="AI360" s="148"/>
      <c r="AJ360" s="148"/>
      <c r="AK360" s="148"/>
      <c r="AL360" s="148"/>
    </row>
    <row r="361" spans="1:38" ht="15.75" customHeight="1" x14ac:dyDescent="0.25">
      <c r="A361" s="6"/>
      <c r="B361" s="6"/>
      <c r="C361" s="6"/>
      <c r="D361" s="6"/>
      <c r="E361" s="6"/>
      <c r="F361" s="6"/>
      <c r="G361" s="6"/>
      <c r="H361" s="148"/>
      <c r="I361" s="148"/>
      <c r="J361" s="148"/>
      <c r="K361" s="148"/>
      <c r="L361" s="148"/>
      <c r="M361" s="148"/>
      <c r="N361" s="148"/>
      <c r="O361" s="148"/>
      <c r="P361" s="148"/>
      <c r="Q361" s="148"/>
      <c r="R361" s="148"/>
      <c r="S361" s="148"/>
      <c r="T361" s="148"/>
      <c r="U361" s="148"/>
      <c r="V361" s="148"/>
      <c r="W361" s="148"/>
      <c r="X361" s="148"/>
      <c r="Y361" s="148"/>
      <c r="Z361" s="148"/>
      <c r="AA361" s="148"/>
      <c r="AB361" s="148"/>
      <c r="AC361" s="148"/>
      <c r="AD361" s="148"/>
      <c r="AE361" s="148"/>
      <c r="AF361" s="148"/>
      <c r="AG361" s="148"/>
      <c r="AH361" s="148"/>
      <c r="AI361" s="148"/>
      <c r="AJ361" s="148"/>
      <c r="AK361" s="148"/>
      <c r="AL361" s="148"/>
    </row>
    <row r="362" spans="1:38" ht="15.75" customHeight="1" x14ac:dyDescent="0.25">
      <c r="A362" s="6"/>
      <c r="B362" s="6"/>
      <c r="C362" s="6"/>
      <c r="D362" s="6"/>
      <c r="E362" s="6"/>
      <c r="F362" s="6"/>
      <c r="G362" s="6"/>
      <c r="H362" s="148"/>
      <c r="I362" s="148"/>
      <c r="J362" s="148"/>
      <c r="K362" s="148"/>
      <c r="L362" s="148"/>
      <c r="M362" s="148"/>
      <c r="N362" s="148"/>
      <c r="O362" s="148"/>
      <c r="P362" s="148"/>
      <c r="Q362" s="148"/>
      <c r="R362" s="148"/>
      <c r="S362" s="148"/>
      <c r="T362" s="148"/>
      <c r="U362" s="148"/>
      <c r="V362" s="148"/>
      <c r="W362" s="148"/>
      <c r="X362" s="148"/>
      <c r="Y362" s="148"/>
      <c r="Z362" s="148"/>
      <c r="AA362" s="148"/>
      <c r="AB362" s="148"/>
      <c r="AC362" s="148"/>
      <c r="AD362" s="148"/>
      <c r="AE362" s="148"/>
      <c r="AF362" s="148"/>
      <c r="AG362" s="148"/>
      <c r="AH362" s="148"/>
      <c r="AI362" s="148"/>
      <c r="AJ362" s="148"/>
      <c r="AK362" s="148"/>
      <c r="AL362" s="148"/>
    </row>
    <row r="363" spans="1:38" ht="15.75" customHeight="1" x14ac:dyDescent="0.25">
      <c r="A363" s="6"/>
      <c r="B363" s="6"/>
      <c r="C363" s="6"/>
      <c r="D363" s="6"/>
      <c r="E363" s="6"/>
      <c r="F363" s="6"/>
      <c r="G363" s="6"/>
      <c r="H363" s="148"/>
      <c r="I363" s="148"/>
      <c r="J363" s="148"/>
      <c r="K363" s="148"/>
      <c r="L363" s="148"/>
      <c r="M363" s="148"/>
      <c r="N363" s="148"/>
      <c r="O363" s="148"/>
      <c r="P363" s="148"/>
      <c r="Q363" s="148"/>
      <c r="R363" s="148"/>
      <c r="S363" s="148"/>
      <c r="T363" s="148"/>
      <c r="U363" s="148"/>
      <c r="V363" s="148"/>
      <c r="W363" s="148"/>
      <c r="X363" s="148"/>
      <c r="Y363" s="148"/>
      <c r="Z363" s="148"/>
      <c r="AA363" s="148"/>
      <c r="AB363" s="148"/>
      <c r="AC363" s="148"/>
      <c r="AD363" s="148"/>
      <c r="AE363" s="148"/>
      <c r="AF363" s="148"/>
      <c r="AG363" s="148"/>
      <c r="AH363" s="148"/>
      <c r="AI363" s="148"/>
      <c r="AJ363" s="148"/>
      <c r="AK363" s="148"/>
      <c r="AL363" s="148"/>
    </row>
    <row r="364" spans="1:38" ht="15.75" customHeight="1" x14ac:dyDescent="0.25">
      <c r="A364" s="6"/>
      <c r="B364" s="6"/>
      <c r="C364" s="6"/>
      <c r="D364" s="6"/>
      <c r="E364" s="6"/>
      <c r="F364" s="6"/>
      <c r="G364" s="6"/>
      <c r="H364" s="148"/>
      <c r="I364" s="148"/>
      <c r="J364" s="148"/>
      <c r="K364" s="148"/>
      <c r="L364" s="148"/>
      <c r="M364" s="148"/>
      <c r="N364" s="148"/>
      <c r="O364" s="148"/>
      <c r="P364" s="148"/>
      <c r="Q364" s="148"/>
      <c r="R364" s="148"/>
      <c r="S364" s="148"/>
      <c r="T364" s="148"/>
      <c r="U364" s="148"/>
      <c r="V364" s="148"/>
      <c r="W364" s="148"/>
      <c r="X364" s="148"/>
      <c r="Y364" s="148"/>
      <c r="Z364" s="148"/>
      <c r="AA364" s="148"/>
      <c r="AB364" s="148"/>
      <c r="AC364" s="148"/>
      <c r="AD364" s="148"/>
      <c r="AE364" s="148"/>
      <c r="AF364" s="148"/>
      <c r="AG364" s="148"/>
      <c r="AH364" s="148"/>
      <c r="AI364" s="148"/>
      <c r="AJ364" s="148"/>
      <c r="AK364" s="148"/>
      <c r="AL364" s="148"/>
    </row>
    <row r="365" spans="1:38" ht="15.75" customHeight="1" x14ac:dyDescent="0.25">
      <c r="A365" s="6"/>
      <c r="B365" s="6"/>
      <c r="C365" s="6"/>
      <c r="D365" s="6"/>
      <c r="E365" s="6"/>
      <c r="F365" s="6"/>
      <c r="G365" s="6"/>
      <c r="H365" s="148"/>
      <c r="I365" s="148"/>
      <c r="J365" s="148"/>
      <c r="K365" s="148"/>
      <c r="L365" s="148"/>
      <c r="M365" s="148"/>
      <c r="N365" s="148"/>
      <c r="O365" s="148"/>
      <c r="P365" s="148"/>
      <c r="Q365" s="148"/>
      <c r="R365" s="148"/>
      <c r="S365" s="148"/>
      <c r="T365" s="148"/>
      <c r="U365" s="148"/>
      <c r="V365" s="148"/>
      <c r="W365" s="148"/>
      <c r="X365" s="148"/>
      <c r="Y365" s="148"/>
      <c r="Z365" s="148"/>
      <c r="AA365" s="148"/>
      <c r="AB365" s="148"/>
      <c r="AC365" s="148"/>
      <c r="AD365" s="148"/>
      <c r="AE365" s="148"/>
      <c r="AF365" s="148"/>
      <c r="AG365" s="148"/>
      <c r="AH365" s="148"/>
      <c r="AI365" s="148"/>
      <c r="AJ365" s="148"/>
      <c r="AK365" s="148"/>
      <c r="AL365" s="148"/>
    </row>
    <row r="366" spans="1:38" ht="15.75" customHeight="1" x14ac:dyDescent="0.25">
      <c r="A366" s="6"/>
      <c r="B366" s="6"/>
      <c r="C366" s="6"/>
      <c r="D366" s="6"/>
      <c r="E366" s="6"/>
      <c r="F366" s="6"/>
      <c r="G366" s="6"/>
      <c r="H366" s="148"/>
      <c r="I366" s="148"/>
      <c r="J366" s="148"/>
      <c r="K366" s="148"/>
      <c r="L366" s="148"/>
      <c r="M366" s="148"/>
      <c r="N366" s="148"/>
      <c r="O366" s="148"/>
      <c r="P366" s="148"/>
      <c r="Q366" s="148"/>
      <c r="R366" s="148"/>
      <c r="S366" s="148"/>
      <c r="T366" s="148"/>
      <c r="U366" s="148"/>
      <c r="V366" s="148"/>
      <c r="W366" s="148"/>
      <c r="X366" s="148"/>
      <c r="Y366" s="148"/>
      <c r="Z366" s="148"/>
      <c r="AA366" s="148"/>
      <c r="AB366" s="148"/>
      <c r="AC366" s="148"/>
      <c r="AD366" s="148"/>
      <c r="AE366" s="148"/>
      <c r="AF366" s="148"/>
      <c r="AG366" s="148"/>
      <c r="AH366" s="148"/>
      <c r="AI366" s="148"/>
      <c r="AJ366" s="148"/>
      <c r="AK366" s="148"/>
      <c r="AL366" s="148"/>
    </row>
    <row r="367" spans="1:38" ht="15.75" customHeight="1" x14ac:dyDescent="0.25">
      <c r="A367" s="6"/>
      <c r="B367" s="6"/>
      <c r="C367" s="6"/>
      <c r="D367" s="6"/>
      <c r="E367" s="6"/>
      <c r="F367" s="6"/>
      <c r="G367" s="6"/>
      <c r="H367" s="148"/>
      <c r="I367" s="148"/>
      <c r="J367" s="148"/>
      <c r="K367" s="148"/>
      <c r="L367" s="148"/>
      <c r="M367" s="148"/>
      <c r="N367" s="148"/>
      <c r="O367" s="148"/>
      <c r="P367" s="148"/>
      <c r="Q367" s="148"/>
      <c r="R367" s="148"/>
      <c r="S367" s="148"/>
      <c r="T367" s="148"/>
      <c r="U367" s="148"/>
      <c r="V367" s="148"/>
      <c r="W367" s="148"/>
      <c r="X367" s="148"/>
      <c r="Y367" s="148"/>
      <c r="Z367" s="148"/>
      <c r="AA367" s="148"/>
      <c r="AB367" s="148"/>
      <c r="AC367" s="148"/>
      <c r="AD367" s="148"/>
      <c r="AE367" s="148"/>
      <c r="AF367" s="148"/>
      <c r="AG367" s="148"/>
      <c r="AH367" s="148"/>
      <c r="AI367" s="148"/>
      <c r="AJ367" s="148"/>
      <c r="AK367" s="148"/>
      <c r="AL367" s="148"/>
    </row>
    <row r="368" spans="1:38" ht="15.75" customHeight="1" x14ac:dyDescent="0.25">
      <c r="A368" s="6"/>
      <c r="B368" s="6"/>
      <c r="C368" s="6"/>
      <c r="D368" s="6"/>
      <c r="E368" s="6"/>
      <c r="F368" s="6"/>
      <c r="G368" s="6"/>
      <c r="H368" s="148"/>
      <c r="I368" s="148"/>
      <c r="J368" s="148"/>
      <c r="K368" s="148"/>
      <c r="L368" s="148"/>
      <c r="M368" s="148"/>
      <c r="N368" s="148"/>
      <c r="O368" s="148"/>
      <c r="P368" s="148"/>
      <c r="Q368" s="148"/>
      <c r="R368" s="148"/>
      <c r="S368" s="148"/>
      <c r="T368" s="148"/>
      <c r="U368" s="148"/>
      <c r="V368" s="148"/>
      <c r="W368" s="148"/>
      <c r="X368" s="148"/>
      <c r="Y368" s="148"/>
      <c r="Z368" s="148"/>
      <c r="AA368" s="148"/>
      <c r="AB368" s="148"/>
      <c r="AC368" s="148"/>
      <c r="AD368" s="148"/>
      <c r="AE368" s="148"/>
      <c r="AF368" s="148"/>
      <c r="AG368" s="148"/>
      <c r="AH368" s="148"/>
      <c r="AI368" s="148"/>
      <c r="AJ368" s="148"/>
      <c r="AK368" s="148"/>
      <c r="AL368" s="148"/>
    </row>
    <row r="369" spans="1:38" ht="15.75" customHeight="1" x14ac:dyDescent="0.25">
      <c r="A369" s="6"/>
      <c r="B369" s="6"/>
      <c r="C369" s="6"/>
      <c r="D369" s="6"/>
      <c r="E369" s="6"/>
      <c r="F369" s="6"/>
      <c r="G369" s="6"/>
      <c r="H369" s="148"/>
      <c r="I369" s="148"/>
      <c r="J369" s="148"/>
      <c r="K369" s="148"/>
      <c r="L369" s="148"/>
      <c r="M369" s="148"/>
      <c r="N369" s="148"/>
      <c r="O369" s="148"/>
      <c r="P369" s="148"/>
      <c r="Q369" s="148"/>
      <c r="R369" s="148"/>
      <c r="S369" s="148"/>
      <c r="T369" s="148"/>
      <c r="U369" s="148"/>
      <c r="V369" s="148"/>
      <c r="W369" s="148"/>
      <c r="X369" s="148"/>
      <c r="Y369" s="148"/>
      <c r="Z369" s="148"/>
      <c r="AA369" s="148"/>
      <c r="AB369" s="148"/>
      <c r="AC369" s="148"/>
      <c r="AD369" s="148"/>
      <c r="AE369" s="148"/>
      <c r="AF369" s="148"/>
      <c r="AG369" s="148"/>
      <c r="AH369" s="148"/>
      <c r="AI369" s="148"/>
      <c r="AJ369" s="148"/>
      <c r="AK369" s="148"/>
      <c r="AL369" s="148"/>
    </row>
    <row r="370" spans="1:38" ht="15.75" customHeight="1" x14ac:dyDescent="0.25">
      <c r="A370" s="6"/>
      <c r="B370" s="6"/>
      <c r="C370" s="6"/>
      <c r="D370" s="6"/>
      <c r="E370" s="6"/>
      <c r="F370" s="6"/>
      <c r="G370" s="6"/>
      <c r="H370" s="148"/>
      <c r="I370" s="148"/>
      <c r="J370" s="148"/>
      <c r="K370" s="148"/>
      <c r="L370" s="148"/>
      <c r="M370" s="148"/>
      <c r="N370" s="148"/>
      <c r="O370" s="148"/>
      <c r="P370" s="148"/>
      <c r="Q370" s="148"/>
      <c r="R370" s="148"/>
      <c r="S370" s="148"/>
      <c r="T370" s="148"/>
      <c r="U370" s="148"/>
      <c r="V370" s="148"/>
      <c r="W370" s="148"/>
      <c r="X370" s="148"/>
      <c r="Y370" s="148"/>
      <c r="Z370" s="148"/>
      <c r="AA370" s="148"/>
      <c r="AB370" s="148"/>
      <c r="AC370" s="148"/>
      <c r="AD370" s="148"/>
      <c r="AE370" s="148"/>
      <c r="AF370" s="148"/>
      <c r="AG370" s="148"/>
      <c r="AH370" s="148"/>
      <c r="AI370" s="148"/>
      <c r="AJ370" s="148"/>
      <c r="AK370" s="148"/>
      <c r="AL370" s="148"/>
    </row>
    <row r="371" spans="1:38" ht="15.75" customHeight="1" x14ac:dyDescent="0.25">
      <c r="A371" s="6"/>
      <c r="B371" s="6"/>
      <c r="C371" s="6"/>
      <c r="D371" s="6"/>
      <c r="E371" s="6"/>
      <c r="F371" s="6"/>
      <c r="G371" s="6"/>
      <c r="H371" s="148"/>
      <c r="I371" s="148"/>
      <c r="J371" s="148"/>
      <c r="K371" s="148"/>
      <c r="L371" s="148"/>
      <c r="M371" s="148"/>
      <c r="N371" s="148"/>
      <c r="O371" s="148"/>
      <c r="P371" s="148"/>
      <c r="Q371" s="148"/>
      <c r="R371" s="148"/>
      <c r="S371" s="148"/>
      <c r="T371" s="148"/>
      <c r="U371" s="148"/>
      <c r="V371" s="148"/>
      <c r="W371" s="148"/>
      <c r="X371" s="148"/>
      <c r="Y371" s="148"/>
      <c r="Z371" s="148"/>
      <c r="AA371" s="148"/>
      <c r="AB371" s="148"/>
      <c r="AC371" s="148"/>
      <c r="AD371" s="148"/>
      <c r="AE371" s="148"/>
      <c r="AF371" s="148"/>
      <c r="AG371" s="148"/>
      <c r="AH371" s="148"/>
      <c r="AI371" s="148"/>
      <c r="AJ371" s="148"/>
      <c r="AK371" s="148"/>
      <c r="AL371" s="148"/>
    </row>
    <row r="372" spans="1:38" ht="15.75" customHeight="1" x14ac:dyDescent="0.25">
      <c r="A372" s="6"/>
      <c r="B372" s="6"/>
      <c r="C372" s="6"/>
      <c r="D372" s="6"/>
      <c r="E372" s="6"/>
      <c r="F372" s="6"/>
      <c r="G372" s="6"/>
      <c r="H372" s="148"/>
      <c r="I372" s="148"/>
      <c r="J372" s="148"/>
      <c r="K372" s="148"/>
      <c r="L372" s="148"/>
      <c r="M372" s="148"/>
      <c r="N372" s="148"/>
      <c r="O372" s="148"/>
      <c r="P372" s="148"/>
      <c r="Q372" s="148"/>
      <c r="R372" s="148"/>
      <c r="S372" s="148"/>
      <c r="T372" s="148"/>
      <c r="U372" s="148"/>
      <c r="V372" s="148"/>
      <c r="W372" s="148"/>
      <c r="X372" s="148"/>
      <c r="Y372" s="148"/>
      <c r="Z372" s="148"/>
      <c r="AA372" s="148"/>
      <c r="AB372" s="148"/>
      <c r="AC372" s="148"/>
      <c r="AD372" s="148"/>
      <c r="AE372" s="148"/>
      <c r="AF372" s="148"/>
      <c r="AG372" s="148"/>
      <c r="AH372" s="148"/>
      <c r="AI372" s="148"/>
      <c r="AJ372" s="148"/>
      <c r="AK372" s="148"/>
      <c r="AL372" s="148"/>
    </row>
    <row r="373" spans="1:38" ht="15.75" customHeight="1" x14ac:dyDescent="0.25">
      <c r="A373" s="6"/>
      <c r="B373" s="6"/>
      <c r="C373" s="6"/>
      <c r="D373" s="6"/>
      <c r="E373" s="6"/>
      <c r="F373" s="6"/>
      <c r="G373" s="6"/>
      <c r="H373" s="148"/>
      <c r="I373" s="148"/>
      <c r="J373" s="148"/>
      <c r="K373" s="148"/>
      <c r="L373" s="148"/>
      <c r="M373" s="148"/>
      <c r="N373" s="148"/>
      <c r="O373" s="148"/>
      <c r="P373" s="148"/>
      <c r="Q373" s="148"/>
      <c r="R373" s="148"/>
      <c r="S373" s="148"/>
      <c r="T373" s="148"/>
      <c r="U373" s="148"/>
      <c r="V373" s="148"/>
      <c r="W373" s="148"/>
      <c r="X373" s="148"/>
      <c r="Y373" s="148"/>
      <c r="Z373" s="148"/>
      <c r="AA373" s="148"/>
      <c r="AB373" s="148"/>
      <c r="AC373" s="148"/>
      <c r="AD373" s="148"/>
      <c r="AE373" s="148"/>
      <c r="AF373" s="148"/>
      <c r="AG373" s="148"/>
      <c r="AH373" s="148"/>
      <c r="AI373" s="148"/>
      <c r="AJ373" s="148"/>
      <c r="AK373" s="148"/>
      <c r="AL373" s="148"/>
    </row>
    <row r="374" spans="1:38" ht="15.75" customHeight="1" x14ac:dyDescent="0.25">
      <c r="A374" s="6"/>
      <c r="B374" s="6"/>
      <c r="C374" s="6"/>
      <c r="D374" s="6"/>
      <c r="E374" s="6"/>
      <c r="F374" s="6"/>
      <c r="G374" s="6"/>
      <c r="H374" s="148"/>
      <c r="I374" s="148"/>
      <c r="J374" s="148"/>
      <c r="K374" s="148"/>
      <c r="L374" s="148"/>
      <c r="M374" s="148"/>
      <c r="N374" s="148"/>
      <c r="O374" s="148"/>
      <c r="P374" s="148"/>
      <c r="Q374" s="148"/>
      <c r="R374" s="148"/>
      <c r="S374" s="148"/>
      <c r="T374" s="148"/>
      <c r="U374" s="148"/>
      <c r="V374" s="148"/>
      <c r="W374" s="148"/>
      <c r="X374" s="148"/>
      <c r="Y374" s="148"/>
      <c r="Z374" s="148"/>
      <c r="AA374" s="148"/>
      <c r="AB374" s="148"/>
      <c r="AC374" s="148"/>
      <c r="AD374" s="148"/>
      <c r="AE374" s="148"/>
      <c r="AF374" s="148"/>
      <c r="AG374" s="148"/>
      <c r="AH374" s="148"/>
      <c r="AI374" s="148"/>
      <c r="AJ374" s="148"/>
      <c r="AK374" s="148"/>
      <c r="AL374" s="148"/>
    </row>
    <row r="375" spans="1:38" ht="15.75" customHeight="1" x14ac:dyDescent="0.25">
      <c r="A375" s="6"/>
      <c r="B375" s="6"/>
      <c r="C375" s="6"/>
      <c r="D375" s="6"/>
      <c r="E375" s="6"/>
      <c r="F375" s="6"/>
      <c r="G375" s="6"/>
      <c r="H375" s="148"/>
      <c r="I375" s="148"/>
      <c r="J375" s="148"/>
      <c r="K375" s="148"/>
      <c r="L375" s="148"/>
      <c r="M375" s="148"/>
      <c r="N375" s="148"/>
      <c r="O375" s="148"/>
      <c r="P375" s="148"/>
      <c r="Q375" s="148"/>
      <c r="R375" s="148"/>
      <c r="S375" s="148"/>
      <c r="T375" s="148"/>
      <c r="U375" s="148"/>
      <c r="V375" s="148"/>
      <c r="W375" s="148"/>
      <c r="X375" s="148"/>
      <c r="Y375" s="148"/>
      <c r="Z375" s="148"/>
      <c r="AA375" s="148"/>
      <c r="AB375" s="148"/>
      <c r="AC375" s="148"/>
      <c r="AD375" s="148"/>
      <c r="AE375" s="148"/>
      <c r="AF375" s="148"/>
      <c r="AG375" s="148"/>
      <c r="AH375" s="148"/>
      <c r="AI375" s="148"/>
      <c r="AJ375" s="148"/>
      <c r="AK375" s="148"/>
      <c r="AL375" s="148"/>
    </row>
    <row r="376" spans="1:38" ht="15.75" customHeight="1" x14ac:dyDescent="0.25">
      <c r="A376" s="6"/>
      <c r="B376" s="6"/>
      <c r="C376" s="6"/>
      <c r="D376" s="6"/>
      <c r="E376" s="6"/>
      <c r="F376" s="6"/>
      <c r="G376" s="6"/>
      <c r="H376" s="148"/>
      <c r="I376" s="148"/>
      <c r="J376" s="148"/>
      <c r="K376" s="148"/>
      <c r="L376" s="148"/>
      <c r="M376" s="148"/>
      <c r="N376" s="148"/>
      <c r="O376" s="148"/>
      <c r="P376" s="148"/>
      <c r="Q376" s="148"/>
      <c r="R376" s="148"/>
      <c r="S376" s="148"/>
      <c r="T376" s="148"/>
      <c r="U376" s="148"/>
      <c r="V376" s="148"/>
      <c r="W376" s="148"/>
      <c r="X376" s="148"/>
      <c r="Y376" s="148"/>
      <c r="Z376" s="148"/>
      <c r="AA376" s="148"/>
      <c r="AB376" s="148"/>
      <c r="AC376" s="148"/>
      <c r="AD376" s="148"/>
      <c r="AE376" s="148"/>
      <c r="AF376" s="148"/>
      <c r="AG376" s="148"/>
      <c r="AH376" s="148"/>
      <c r="AI376" s="148"/>
      <c r="AJ376" s="148"/>
      <c r="AK376" s="148"/>
      <c r="AL376" s="148"/>
    </row>
    <row r="377" spans="1:38" ht="15.75" customHeight="1" x14ac:dyDescent="0.25">
      <c r="A377" s="6"/>
      <c r="B377" s="6"/>
      <c r="C377" s="6"/>
      <c r="D377" s="6"/>
      <c r="E377" s="6"/>
      <c r="F377" s="6"/>
      <c r="G377" s="6"/>
      <c r="H377" s="148"/>
      <c r="I377" s="148"/>
      <c r="J377" s="148"/>
      <c r="K377" s="148"/>
      <c r="L377" s="148"/>
      <c r="M377" s="148"/>
      <c r="N377" s="148"/>
      <c r="O377" s="148"/>
      <c r="P377" s="148"/>
      <c r="Q377" s="148"/>
      <c r="R377" s="148"/>
      <c r="S377" s="148"/>
      <c r="T377" s="148"/>
      <c r="U377" s="148"/>
      <c r="V377" s="148"/>
      <c r="W377" s="148"/>
      <c r="X377" s="148"/>
      <c r="Y377" s="148"/>
      <c r="Z377" s="148"/>
      <c r="AA377" s="148"/>
      <c r="AB377" s="148"/>
      <c r="AC377" s="148"/>
      <c r="AD377" s="148"/>
      <c r="AE377" s="148"/>
      <c r="AF377" s="148"/>
      <c r="AG377" s="148"/>
      <c r="AH377" s="148"/>
      <c r="AI377" s="148"/>
      <c r="AJ377" s="148"/>
      <c r="AK377" s="148"/>
      <c r="AL377" s="148"/>
    </row>
    <row r="378" spans="1:38" ht="15.75" customHeight="1" x14ac:dyDescent="0.25">
      <c r="A378" s="6"/>
      <c r="B378" s="6"/>
      <c r="C378" s="6"/>
      <c r="D378" s="6"/>
      <c r="E378" s="6"/>
      <c r="F378" s="6"/>
      <c r="G378" s="6"/>
      <c r="H378" s="148"/>
      <c r="I378" s="148"/>
      <c r="J378" s="148"/>
      <c r="K378" s="148"/>
      <c r="L378" s="148"/>
      <c r="M378" s="148"/>
      <c r="N378" s="148"/>
      <c r="O378" s="148"/>
      <c r="P378" s="148"/>
      <c r="Q378" s="148"/>
      <c r="R378" s="148"/>
      <c r="S378" s="148"/>
      <c r="T378" s="148"/>
      <c r="U378" s="148"/>
      <c r="V378" s="148"/>
      <c r="W378" s="148"/>
      <c r="X378" s="148"/>
      <c r="Y378" s="148"/>
      <c r="Z378" s="148"/>
      <c r="AA378" s="148"/>
      <c r="AB378" s="148"/>
      <c r="AC378" s="148"/>
      <c r="AD378" s="148"/>
      <c r="AE378" s="148"/>
      <c r="AF378" s="148"/>
      <c r="AG378" s="148"/>
      <c r="AH378" s="148"/>
      <c r="AI378" s="148"/>
      <c r="AJ378" s="148"/>
      <c r="AK378" s="148"/>
      <c r="AL378" s="148"/>
    </row>
    <row r="379" spans="1:38" ht="15.75" customHeight="1" x14ac:dyDescent="0.25">
      <c r="A379" s="6"/>
      <c r="B379" s="6"/>
      <c r="C379" s="6"/>
      <c r="D379" s="6"/>
      <c r="E379" s="6"/>
      <c r="F379" s="6"/>
      <c r="G379" s="6"/>
      <c r="H379" s="148"/>
      <c r="I379" s="148"/>
      <c r="J379" s="148"/>
      <c r="K379" s="148"/>
      <c r="L379" s="148"/>
      <c r="M379" s="148"/>
      <c r="N379" s="148"/>
      <c r="O379" s="148"/>
      <c r="P379" s="148"/>
      <c r="Q379" s="148"/>
      <c r="R379" s="148"/>
      <c r="S379" s="148"/>
      <c r="T379" s="148"/>
      <c r="U379" s="148"/>
      <c r="V379" s="148"/>
      <c r="W379" s="148"/>
      <c r="X379" s="148"/>
      <c r="Y379" s="148"/>
      <c r="Z379" s="148"/>
      <c r="AA379" s="148"/>
      <c r="AB379" s="148"/>
      <c r="AC379" s="148"/>
      <c r="AD379" s="148"/>
      <c r="AE379" s="148"/>
      <c r="AF379" s="148"/>
      <c r="AG379" s="148"/>
      <c r="AH379" s="148"/>
      <c r="AI379" s="148"/>
      <c r="AJ379" s="148"/>
      <c r="AK379" s="148"/>
      <c r="AL379" s="148"/>
    </row>
    <row r="380" spans="1:38" ht="15.75" customHeight="1" x14ac:dyDescent="0.25">
      <c r="A380" s="6"/>
      <c r="B380" s="6"/>
      <c r="C380" s="6"/>
      <c r="D380" s="6"/>
      <c r="E380" s="6"/>
      <c r="F380" s="6"/>
      <c r="G380" s="6"/>
      <c r="H380" s="148"/>
      <c r="I380" s="148"/>
      <c r="J380" s="148"/>
      <c r="K380" s="148"/>
      <c r="L380" s="148"/>
      <c r="M380" s="148"/>
      <c r="N380" s="148"/>
      <c r="O380" s="148"/>
      <c r="P380" s="148"/>
      <c r="Q380" s="148"/>
      <c r="R380" s="148"/>
      <c r="S380" s="148"/>
      <c r="T380" s="148"/>
      <c r="U380" s="148"/>
      <c r="V380" s="148"/>
      <c r="W380" s="148"/>
      <c r="X380" s="148"/>
      <c r="Y380" s="148"/>
      <c r="Z380" s="148"/>
      <c r="AA380" s="148"/>
      <c r="AB380" s="148"/>
      <c r="AC380" s="148"/>
      <c r="AD380" s="148"/>
      <c r="AE380" s="148"/>
      <c r="AF380" s="148"/>
      <c r="AG380" s="148"/>
      <c r="AH380" s="148"/>
      <c r="AI380" s="148"/>
      <c r="AJ380" s="148"/>
      <c r="AK380" s="148"/>
      <c r="AL380" s="148"/>
    </row>
    <row r="381" spans="1:38" ht="15.75" customHeight="1" x14ac:dyDescent="0.25">
      <c r="A381" s="6"/>
      <c r="B381" s="6"/>
      <c r="C381" s="6"/>
      <c r="D381" s="6"/>
      <c r="E381" s="6"/>
      <c r="F381" s="6"/>
      <c r="G381" s="6"/>
      <c r="H381" s="148"/>
      <c r="I381" s="148"/>
      <c r="J381" s="148"/>
      <c r="K381" s="148"/>
      <c r="L381" s="148"/>
      <c r="M381" s="148"/>
      <c r="N381" s="148"/>
      <c r="O381" s="148"/>
      <c r="P381" s="148"/>
      <c r="Q381" s="148"/>
      <c r="R381" s="148"/>
      <c r="S381" s="148"/>
      <c r="T381" s="148"/>
      <c r="U381" s="148"/>
      <c r="V381" s="148"/>
      <c r="W381" s="148"/>
      <c r="X381" s="148"/>
      <c r="Y381" s="148"/>
      <c r="Z381" s="148"/>
      <c r="AA381" s="148"/>
      <c r="AB381" s="148"/>
      <c r="AC381" s="148"/>
      <c r="AD381" s="148"/>
      <c r="AE381" s="148"/>
      <c r="AF381" s="148"/>
      <c r="AG381" s="148"/>
      <c r="AH381" s="148"/>
      <c r="AI381" s="148"/>
      <c r="AJ381" s="148"/>
      <c r="AK381" s="148"/>
      <c r="AL381" s="148"/>
    </row>
    <row r="382" spans="1:38" ht="15.75" customHeight="1" x14ac:dyDescent="0.25">
      <c r="A382" s="6"/>
      <c r="B382" s="6"/>
      <c r="C382" s="6"/>
      <c r="D382" s="6"/>
      <c r="E382" s="6"/>
      <c r="F382" s="6"/>
      <c r="G382" s="6"/>
      <c r="H382" s="148"/>
      <c r="I382" s="148"/>
      <c r="J382" s="148"/>
      <c r="K382" s="148"/>
      <c r="L382" s="148"/>
      <c r="M382" s="148"/>
      <c r="N382" s="148"/>
      <c r="O382" s="148"/>
      <c r="P382" s="148"/>
      <c r="Q382" s="148"/>
      <c r="R382" s="148"/>
      <c r="S382" s="148"/>
      <c r="T382" s="148"/>
      <c r="U382" s="148"/>
      <c r="V382" s="148"/>
      <c r="W382" s="148"/>
      <c r="X382" s="148"/>
      <c r="Y382" s="148"/>
      <c r="Z382" s="148"/>
      <c r="AA382" s="148"/>
      <c r="AB382" s="148"/>
      <c r="AC382" s="148"/>
      <c r="AD382" s="148"/>
      <c r="AE382" s="148"/>
      <c r="AF382" s="148"/>
      <c r="AG382" s="148"/>
      <c r="AH382" s="148"/>
      <c r="AI382" s="148"/>
      <c r="AJ382" s="148"/>
      <c r="AK382" s="148"/>
      <c r="AL382" s="148"/>
    </row>
    <row r="383" spans="1:38" ht="15.75" customHeight="1" x14ac:dyDescent="0.25">
      <c r="A383" s="6"/>
      <c r="B383" s="6"/>
      <c r="C383" s="6"/>
      <c r="D383" s="6"/>
      <c r="E383" s="6"/>
      <c r="F383" s="6"/>
      <c r="G383" s="6"/>
      <c r="H383" s="148"/>
      <c r="I383" s="148"/>
      <c r="J383" s="148"/>
      <c r="K383" s="148"/>
      <c r="L383" s="148"/>
      <c r="M383" s="148"/>
      <c r="N383" s="148"/>
      <c r="O383" s="148"/>
      <c r="P383" s="148"/>
      <c r="Q383" s="148"/>
      <c r="R383" s="148"/>
      <c r="S383" s="148"/>
      <c r="T383" s="148"/>
      <c r="U383" s="148"/>
      <c r="V383" s="148"/>
      <c r="W383" s="148"/>
      <c r="X383" s="148"/>
      <c r="Y383" s="148"/>
      <c r="Z383" s="148"/>
      <c r="AA383" s="148"/>
      <c r="AB383" s="148"/>
      <c r="AC383" s="148"/>
      <c r="AD383" s="148"/>
      <c r="AE383" s="148"/>
      <c r="AF383" s="148"/>
      <c r="AG383" s="148"/>
      <c r="AH383" s="148"/>
      <c r="AI383" s="148"/>
      <c r="AJ383" s="148"/>
      <c r="AK383" s="148"/>
      <c r="AL383" s="148"/>
    </row>
    <row r="384" spans="1:38" ht="15.75" customHeight="1" x14ac:dyDescent="0.25">
      <c r="A384" s="6"/>
      <c r="B384" s="6"/>
      <c r="C384" s="6"/>
      <c r="D384" s="6"/>
      <c r="E384" s="6"/>
      <c r="F384" s="6"/>
      <c r="G384" s="6"/>
      <c r="H384" s="148"/>
      <c r="I384" s="148"/>
      <c r="J384" s="148"/>
      <c r="K384" s="148"/>
      <c r="L384" s="148"/>
      <c r="M384" s="148"/>
      <c r="N384" s="148"/>
      <c r="O384" s="148"/>
      <c r="P384" s="148"/>
      <c r="Q384" s="148"/>
      <c r="R384" s="148"/>
      <c r="S384" s="148"/>
      <c r="T384" s="148"/>
      <c r="U384" s="148"/>
      <c r="V384" s="148"/>
      <c r="W384" s="148"/>
      <c r="X384" s="148"/>
      <c r="Y384" s="148"/>
      <c r="Z384" s="148"/>
      <c r="AA384" s="148"/>
      <c r="AB384" s="148"/>
      <c r="AC384" s="148"/>
      <c r="AD384" s="148"/>
      <c r="AE384" s="148"/>
      <c r="AF384" s="148"/>
      <c r="AG384" s="148"/>
      <c r="AH384" s="148"/>
      <c r="AI384" s="148"/>
      <c r="AJ384" s="148"/>
      <c r="AK384" s="148"/>
      <c r="AL384" s="148"/>
    </row>
    <row r="385" spans="1:38" ht="15.75" customHeight="1" x14ac:dyDescent="0.25">
      <c r="A385" s="6"/>
      <c r="B385" s="6"/>
      <c r="C385" s="6"/>
      <c r="D385" s="6"/>
      <c r="E385" s="6"/>
      <c r="F385" s="6"/>
      <c r="G385" s="6"/>
      <c r="H385" s="148"/>
      <c r="I385" s="148"/>
      <c r="J385" s="148"/>
      <c r="K385" s="148"/>
      <c r="L385" s="148"/>
      <c r="M385" s="148"/>
      <c r="N385" s="148"/>
      <c r="O385" s="148"/>
      <c r="P385" s="148"/>
      <c r="Q385" s="148"/>
      <c r="R385" s="148"/>
      <c r="S385" s="148"/>
      <c r="T385" s="148"/>
      <c r="U385" s="148"/>
      <c r="V385" s="148"/>
      <c r="W385" s="148"/>
      <c r="X385" s="148"/>
      <c r="Y385" s="148"/>
      <c r="Z385" s="148"/>
      <c r="AA385" s="148"/>
      <c r="AB385" s="148"/>
      <c r="AC385" s="148"/>
      <c r="AD385" s="148"/>
      <c r="AE385" s="148"/>
      <c r="AF385" s="148"/>
      <c r="AG385" s="148"/>
      <c r="AH385" s="148"/>
      <c r="AI385" s="148"/>
      <c r="AJ385" s="148"/>
      <c r="AK385" s="148"/>
      <c r="AL385" s="148"/>
    </row>
    <row r="386" spans="1:38" ht="15.75" customHeight="1" x14ac:dyDescent="0.25">
      <c r="A386" s="6"/>
      <c r="B386" s="6"/>
      <c r="C386" s="6"/>
      <c r="D386" s="6"/>
      <c r="E386" s="6"/>
      <c r="F386" s="6"/>
      <c r="G386" s="6"/>
      <c r="H386" s="148"/>
      <c r="I386" s="148"/>
      <c r="J386" s="148"/>
      <c r="K386" s="148"/>
      <c r="L386" s="148"/>
      <c r="M386" s="148"/>
      <c r="N386" s="148"/>
      <c r="O386" s="148"/>
      <c r="P386" s="148"/>
      <c r="Q386" s="148"/>
      <c r="R386" s="148"/>
      <c r="S386" s="148"/>
      <c r="T386" s="148"/>
      <c r="U386" s="148"/>
      <c r="V386" s="148"/>
      <c r="W386" s="148"/>
      <c r="X386" s="148"/>
      <c r="Y386" s="148"/>
      <c r="Z386" s="148"/>
      <c r="AA386" s="148"/>
      <c r="AB386" s="148"/>
      <c r="AC386" s="148"/>
      <c r="AD386" s="148"/>
      <c r="AE386" s="148"/>
      <c r="AF386" s="148"/>
      <c r="AG386" s="148"/>
      <c r="AH386" s="148"/>
      <c r="AI386" s="148"/>
      <c r="AJ386" s="148"/>
      <c r="AK386" s="148"/>
      <c r="AL386" s="148"/>
    </row>
    <row r="387" spans="1:38" ht="15.75" customHeight="1" x14ac:dyDescent="0.25">
      <c r="A387" s="6"/>
      <c r="B387" s="6"/>
      <c r="C387" s="6"/>
      <c r="D387" s="6"/>
      <c r="E387" s="6"/>
      <c r="F387" s="6"/>
      <c r="G387" s="6"/>
      <c r="H387" s="148"/>
      <c r="I387" s="148"/>
      <c r="J387" s="148"/>
      <c r="K387" s="148"/>
      <c r="L387" s="148"/>
      <c r="M387" s="148"/>
      <c r="N387" s="148"/>
      <c r="O387" s="148"/>
      <c r="P387" s="148"/>
      <c r="Q387" s="148"/>
      <c r="R387" s="148"/>
      <c r="S387" s="148"/>
      <c r="T387" s="148"/>
      <c r="U387" s="148"/>
      <c r="V387" s="148"/>
      <c r="W387" s="148"/>
      <c r="X387" s="148"/>
      <c r="Y387" s="148"/>
      <c r="Z387" s="148"/>
      <c r="AA387" s="148"/>
      <c r="AB387" s="148"/>
      <c r="AC387" s="148"/>
      <c r="AD387" s="148"/>
      <c r="AE387" s="148"/>
      <c r="AF387" s="148"/>
      <c r="AG387" s="148"/>
      <c r="AH387" s="148"/>
      <c r="AI387" s="148"/>
      <c r="AJ387" s="148"/>
      <c r="AK387" s="148"/>
      <c r="AL387" s="148"/>
    </row>
    <row r="388" spans="1:38" ht="15.75" customHeight="1" x14ac:dyDescent="0.25">
      <c r="A388" s="6"/>
      <c r="B388" s="6"/>
      <c r="C388" s="6"/>
      <c r="D388" s="6"/>
      <c r="E388" s="6"/>
      <c r="F388" s="6"/>
      <c r="G388" s="6"/>
      <c r="H388" s="148"/>
      <c r="I388" s="148"/>
      <c r="J388" s="148"/>
      <c r="K388" s="148"/>
      <c r="L388" s="148"/>
      <c r="M388" s="148"/>
      <c r="N388" s="148"/>
      <c r="O388" s="148"/>
      <c r="P388" s="148"/>
      <c r="Q388" s="148"/>
      <c r="R388" s="148"/>
      <c r="S388" s="148"/>
      <c r="T388" s="148"/>
      <c r="U388" s="148"/>
      <c r="V388" s="148"/>
      <c r="W388" s="148"/>
      <c r="X388" s="148"/>
      <c r="Y388" s="148"/>
      <c r="Z388" s="148"/>
      <c r="AA388" s="148"/>
      <c r="AB388" s="148"/>
      <c r="AC388" s="148"/>
      <c r="AD388" s="148"/>
      <c r="AE388" s="148"/>
      <c r="AF388" s="148"/>
      <c r="AG388" s="148"/>
      <c r="AH388" s="148"/>
      <c r="AI388" s="148"/>
      <c r="AJ388" s="148"/>
      <c r="AK388" s="148"/>
      <c r="AL388" s="148"/>
    </row>
    <row r="389" spans="1:38" ht="15.75" customHeight="1" x14ac:dyDescent="0.25">
      <c r="A389" s="6"/>
      <c r="B389" s="6"/>
      <c r="C389" s="6"/>
      <c r="D389" s="6"/>
      <c r="E389" s="6"/>
      <c r="F389" s="6"/>
      <c r="G389" s="6"/>
      <c r="H389" s="148"/>
      <c r="I389" s="148"/>
      <c r="J389" s="148"/>
      <c r="K389" s="148"/>
      <c r="L389" s="148"/>
      <c r="M389" s="148"/>
      <c r="N389" s="148"/>
      <c r="O389" s="148"/>
      <c r="P389" s="148"/>
      <c r="Q389" s="148"/>
      <c r="R389" s="148"/>
      <c r="S389" s="148"/>
      <c r="T389" s="148"/>
      <c r="U389" s="148"/>
      <c r="V389" s="148"/>
      <c r="W389" s="148"/>
      <c r="X389" s="148"/>
      <c r="Y389" s="148"/>
      <c r="Z389" s="148"/>
      <c r="AA389" s="148"/>
      <c r="AB389" s="148"/>
      <c r="AC389" s="148"/>
      <c r="AD389" s="148"/>
      <c r="AE389" s="148"/>
      <c r="AF389" s="148"/>
      <c r="AG389" s="148"/>
      <c r="AH389" s="148"/>
      <c r="AI389" s="148"/>
      <c r="AJ389" s="148"/>
      <c r="AK389" s="148"/>
      <c r="AL389" s="148"/>
    </row>
    <row r="390" spans="1:38" ht="15.75" customHeight="1" x14ac:dyDescent="0.25">
      <c r="A390" s="6"/>
      <c r="B390" s="6"/>
      <c r="C390" s="6"/>
      <c r="D390" s="6"/>
      <c r="E390" s="6"/>
      <c r="F390" s="6"/>
      <c r="G390" s="6"/>
      <c r="H390" s="148"/>
      <c r="I390" s="148"/>
      <c r="J390" s="148"/>
      <c r="K390" s="148"/>
      <c r="L390" s="148"/>
      <c r="M390" s="148"/>
      <c r="N390" s="148"/>
      <c r="O390" s="148"/>
      <c r="P390" s="148"/>
      <c r="Q390" s="148"/>
      <c r="R390" s="148"/>
      <c r="S390" s="148"/>
      <c r="T390" s="148"/>
      <c r="U390" s="148"/>
      <c r="V390" s="148"/>
      <c r="W390" s="148"/>
      <c r="X390" s="148"/>
      <c r="Y390" s="148"/>
      <c r="Z390" s="148"/>
      <c r="AA390" s="148"/>
      <c r="AB390" s="148"/>
      <c r="AC390" s="148"/>
      <c r="AD390" s="148"/>
      <c r="AE390" s="148"/>
      <c r="AF390" s="148"/>
      <c r="AG390" s="148"/>
      <c r="AH390" s="148"/>
      <c r="AI390" s="148"/>
      <c r="AJ390" s="148"/>
      <c r="AK390" s="148"/>
      <c r="AL390" s="148"/>
    </row>
    <row r="391" spans="1:38" ht="15.75" customHeight="1" x14ac:dyDescent="0.25">
      <c r="A391" s="6"/>
      <c r="B391" s="6"/>
      <c r="C391" s="6"/>
      <c r="D391" s="6"/>
      <c r="E391" s="6"/>
      <c r="F391" s="6"/>
      <c r="G391" s="6"/>
      <c r="H391" s="148"/>
      <c r="I391" s="148"/>
      <c r="J391" s="148"/>
      <c r="K391" s="148"/>
      <c r="L391" s="148"/>
      <c r="M391" s="148"/>
      <c r="N391" s="148"/>
      <c r="O391" s="148"/>
      <c r="P391" s="148"/>
      <c r="Q391" s="148"/>
      <c r="R391" s="148"/>
      <c r="S391" s="148"/>
      <c r="T391" s="148"/>
      <c r="U391" s="148"/>
      <c r="V391" s="148"/>
      <c r="W391" s="148"/>
      <c r="X391" s="148"/>
      <c r="Y391" s="148"/>
      <c r="Z391" s="148"/>
      <c r="AA391" s="148"/>
      <c r="AB391" s="148"/>
      <c r="AC391" s="148"/>
      <c r="AD391" s="148"/>
      <c r="AE391" s="148"/>
      <c r="AF391" s="148"/>
      <c r="AG391" s="148"/>
      <c r="AH391" s="148"/>
      <c r="AI391" s="148"/>
      <c r="AJ391" s="148"/>
      <c r="AK391" s="148"/>
      <c r="AL391" s="148"/>
    </row>
    <row r="392" spans="1:38" ht="15.75" customHeight="1" x14ac:dyDescent="0.25">
      <c r="A392" s="6"/>
      <c r="B392" s="6"/>
      <c r="C392" s="6"/>
      <c r="D392" s="6"/>
      <c r="E392" s="6"/>
      <c r="F392" s="6"/>
      <c r="G392" s="6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8"/>
      <c r="AC392" s="148"/>
      <c r="AD392" s="148"/>
      <c r="AE392" s="148"/>
      <c r="AF392" s="148"/>
      <c r="AG392" s="148"/>
      <c r="AH392" s="148"/>
      <c r="AI392" s="148"/>
      <c r="AJ392" s="148"/>
      <c r="AK392" s="148"/>
      <c r="AL392" s="148"/>
    </row>
    <row r="393" spans="1:38" ht="15.75" customHeight="1" x14ac:dyDescent="0.25">
      <c r="A393" s="6"/>
      <c r="B393" s="6"/>
      <c r="C393" s="6"/>
      <c r="D393" s="6"/>
      <c r="E393" s="6"/>
      <c r="F393" s="6"/>
      <c r="G393" s="6"/>
      <c r="H393" s="148"/>
      <c r="I393" s="148"/>
      <c r="J393" s="148"/>
      <c r="K393" s="148"/>
      <c r="L393" s="148"/>
      <c r="M393" s="148"/>
      <c r="N393" s="148"/>
      <c r="O393" s="148"/>
      <c r="P393" s="148"/>
      <c r="Q393" s="148"/>
      <c r="R393" s="148"/>
      <c r="S393" s="148"/>
      <c r="T393" s="148"/>
      <c r="U393" s="148"/>
      <c r="V393" s="148"/>
      <c r="W393" s="148"/>
      <c r="X393" s="148"/>
      <c r="Y393" s="148"/>
      <c r="Z393" s="148"/>
      <c r="AA393" s="148"/>
      <c r="AB393" s="148"/>
      <c r="AC393" s="148"/>
      <c r="AD393" s="148"/>
      <c r="AE393" s="148"/>
      <c r="AF393" s="148"/>
      <c r="AG393" s="148"/>
      <c r="AH393" s="148"/>
      <c r="AI393" s="148"/>
      <c r="AJ393" s="148"/>
      <c r="AK393" s="148"/>
      <c r="AL393" s="148"/>
    </row>
    <row r="394" spans="1:38" ht="15.75" customHeight="1" x14ac:dyDescent="0.25">
      <c r="A394" s="6"/>
      <c r="B394" s="6"/>
      <c r="C394" s="6"/>
      <c r="D394" s="6"/>
      <c r="E394" s="6"/>
      <c r="F394" s="6"/>
      <c r="G394" s="6"/>
      <c r="H394" s="148"/>
      <c r="I394" s="148"/>
      <c r="J394" s="148"/>
      <c r="K394" s="148"/>
      <c r="L394" s="148"/>
      <c r="M394" s="148"/>
      <c r="N394" s="148"/>
      <c r="O394" s="148"/>
      <c r="P394" s="148"/>
      <c r="Q394" s="148"/>
      <c r="R394" s="148"/>
      <c r="S394" s="148"/>
      <c r="T394" s="148"/>
      <c r="U394" s="148"/>
      <c r="V394" s="148"/>
      <c r="W394" s="148"/>
      <c r="X394" s="148"/>
      <c r="Y394" s="148"/>
      <c r="Z394" s="148"/>
      <c r="AA394" s="148"/>
      <c r="AB394" s="148"/>
      <c r="AC394" s="148"/>
      <c r="AD394" s="148"/>
      <c r="AE394" s="148"/>
      <c r="AF394" s="148"/>
      <c r="AG394" s="148"/>
      <c r="AH394" s="148"/>
      <c r="AI394" s="148"/>
      <c r="AJ394" s="148"/>
      <c r="AK394" s="148"/>
      <c r="AL394" s="148"/>
    </row>
    <row r="395" spans="1:38" ht="15.75" customHeight="1" x14ac:dyDescent="0.25">
      <c r="A395" s="6"/>
      <c r="B395" s="6"/>
      <c r="C395" s="6"/>
      <c r="D395" s="6"/>
      <c r="E395" s="6"/>
      <c r="F395" s="6"/>
      <c r="G395" s="6"/>
      <c r="H395" s="148"/>
      <c r="I395" s="148"/>
      <c r="J395" s="148"/>
      <c r="K395" s="148"/>
      <c r="L395" s="148"/>
      <c r="M395" s="148"/>
      <c r="N395" s="148"/>
      <c r="O395" s="148"/>
      <c r="P395" s="148"/>
      <c r="Q395" s="148"/>
      <c r="R395" s="148"/>
      <c r="S395" s="148"/>
      <c r="T395" s="148"/>
      <c r="U395" s="148"/>
      <c r="V395" s="148"/>
      <c r="W395" s="148"/>
      <c r="X395" s="148"/>
      <c r="Y395" s="148"/>
      <c r="Z395" s="148"/>
      <c r="AA395" s="148"/>
      <c r="AB395" s="148"/>
      <c r="AC395" s="148"/>
      <c r="AD395" s="148"/>
      <c r="AE395" s="148"/>
      <c r="AF395" s="148"/>
      <c r="AG395" s="148"/>
      <c r="AH395" s="148"/>
      <c r="AI395" s="148"/>
      <c r="AJ395" s="148"/>
      <c r="AK395" s="148"/>
      <c r="AL395" s="148"/>
    </row>
    <row r="396" spans="1:38" ht="15.75" customHeight="1" x14ac:dyDescent="0.25">
      <c r="A396" s="6"/>
      <c r="B396" s="6"/>
      <c r="C396" s="6"/>
      <c r="D396" s="6"/>
      <c r="E396" s="6"/>
      <c r="F396" s="6"/>
      <c r="G396" s="6"/>
      <c r="H396" s="148"/>
      <c r="I396" s="148"/>
      <c r="J396" s="148"/>
      <c r="K396" s="148"/>
      <c r="L396" s="148"/>
      <c r="M396" s="148"/>
      <c r="N396" s="148"/>
      <c r="O396" s="148"/>
      <c r="P396" s="148"/>
      <c r="Q396" s="148"/>
      <c r="R396" s="148"/>
      <c r="S396" s="148"/>
      <c r="T396" s="148"/>
      <c r="U396" s="148"/>
      <c r="V396" s="148"/>
      <c r="W396" s="148"/>
      <c r="X396" s="148"/>
      <c r="Y396" s="148"/>
      <c r="Z396" s="148"/>
      <c r="AA396" s="148"/>
      <c r="AB396" s="148"/>
      <c r="AC396" s="148"/>
      <c r="AD396" s="148"/>
      <c r="AE396" s="148"/>
      <c r="AF396" s="148"/>
      <c r="AG396" s="148"/>
      <c r="AH396" s="148"/>
      <c r="AI396" s="148"/>
      <c r="AJ396" s="148"/>
      <c r="AK396" s="148"/>
      <c r="AL396" s="148"/>
    </row>
    <row r="397" spans="1:38" ht="15.75" customHeight="1" x14ac:dyDescent="0.25">
      <c r="A397" s="6"/>
      <c r="B397" s="6"/>
      <c r="C397" s="6"/>
      <c r="D397" s="6"/>
      <c r="E397" s="6"/>
      <c r="F397" s="6"/>
      <c r="G397" s="6"/>
      <c r="H397" s="148"/>
      <c r="I397" s="148"/>
      <c r="J397" s="148"/>
      <c r="K397" s="148"/>
      <c r="L397" s="148"/>
      <c r="M397" s="148"/>
      <c r="N397" s="148"/>
      <c r="O397" s="148"/>
      <c r="P397" s="148"/>
      <c r="Q397" s="148"/>
      <c r="R397" s="148"/>
      <c r="S397" s="148"/>
      <c r="T397" s="148"/>
      <c r="U397" s="148"/>
      <c r="V397" s="148"/>
      <c r="W397" s="148"/>
      <c r="X397" s="148"/>
      <c r="Y397" s="148"/>
      <c r="Z397" s="148"/>
      <c r="AA397" s="148"/>
      <c r="AB397" s="148"/>
      <c r="AC397" s="148"/>
      <c r="AD397" s="148"/>
      <c r="AE397" s="148"/>
      <c r="AF397" s="148"/>
      <c r="AG397" s="148"/>
      <c r="AH397" s="148"/>
      <c r="AI397" s="148"/>
      <c r="AJ397" s="148"/>
      <c r="AK397" s="148"/>
      <c r="AL397" s="148"/>
    </row>
    <row r="398" spans="1:38" ht="15.75" customHeight="1" x14ac:dyDescent="0.25">
      <c r="A398" s="6"/>
      <c r="B398" s="6"/>
      <c r="C398" s="6"/>
      <c r="D398" s="6"/>
      <c r="E398" s="6"/>
      <c r="F398" s="6"/>
      <c r="G398" s="6"/>
      <c r="H398" s="148"/>
      <c r="I398" s="148"/>
      <c r="J398" s="148"/>
      <c r="K398" s="148"/>
      <c r="L398" s="148"/>
      <c r="M398" s="148"/>
      <c r="N398" s="148"/>
      <c r="O398" s="148"/>
      <c r="P398" s="148"/>
      <c r="Q398" s="148"/>
      <c r="R398" s="148"/>
      <c r="S398" s="148"/>
      <c r="T398" s="148"/>
      <c r="U398" s="148"/>
      <c r="V398" s="148"/>
      <c r="W398" s="148"/>
      <c r="X398" s="148"/>
      <c r="Y398" s="148"/>
      <c r="Z398" s="148"/>
      <c r="AA398" s="148"/>
      <c r="AB398" s="148"/>
      <c r="AC398" s="148"/>
      <c r="AD398" s="148"/>
      <c r="AE398" s="148"/>
      <c r="AF398" s="148"/>
      <c r="AG398" s="148"/>
      <c r="AH398" s="148"/>
      <c r="AI398" s="148"/>
      <c r="AJ398" s="148"/>
      <c r="AK398" s="148"/>
      <c r="AL398" s="148"/>
    </row>
    <row r="399" spans="1:38" ht="15.75" customHeight="1" x14ac:dyDescent="0.25">
      <c r="A399" s="6"/>
      <c r="B399" s="6"/>
      <c r="C399" s="6"/>
      <c r="D399" s="6"/>
      <c r="E399" s="6"/>
      <c r="F399" s="6"/>
      <c r="G399" s="6"/>
      <c r="H399" s="148"/>
      <c r="I399" s="148"/>
      <c r="J399" s="148"/>
      <c r="K399" s="148"/>
      <c r="L399" s="148"/>
      <c r="M399" s="148"/>
      <c r="N399" s="148"/>
      <c r="O399" s="148"/>
      <c r="P399" s="148"/>
      <c r="Q399" s="148"/>
      <c r="R399" s="148"/>
      <c r="S399" s="148"/>
      <c r="T399" s="148"/>
      <c r="U399" s="148"/>
      <c r="V399" s="148"/>
      <c r="W399" s="148"/>
      <c r="X399" s="148"/>
      <c r="Y399" s="148"/>
      <c r="Z399" s="148"/>
      <c r="AA399" s="148"/>
      <c r="AB399" s="148"/>
      <c r="AC399" s="148"/>
      <c r="AD399" s="148"/>
      <c r="AE399" s="148"/>
      <c r="AF399" s="148"/>
      <c r="AG399" s="148"/>
      <c r="AH399" s="148"/>
      <c r="AI399" s="148"/>
      <c r="AJ399" s="148"/>
      <c r="AK399" s="148"/>
      <c r="AL399" s="148"/>
    </row>
    <row r="400" spans="1:38" ht="15.75" customHeight="1" x14ac:dyDescent="0.25">
      <c r="A400" s="6"/>
      <c r="B400" s="6"/>
      <c r="C400" s="6"/>
      <c r="D400" s="6"/>
      <c r="E400" s="6"/>
      <c r="F400" s="6"/>
      <c r="G400" s="6"/>
      <c r="H400" s="148"/>
      <c r="I400" s="148"/>
      <c r="J400" s="148"/>
      <c r="K400" s="148"/>
      <c r="L400" s="148"/>
      <c r="M400" s="148"/>
      <c r="N400" s="148"/>
      <c r="O400" s="148"/>
      <c r="P400" s="148"/>
      <c r="Q400" s="148"/>
      <c r="R400" s="148"/>
      <c r="S400" s="148"/>
      <c r="T400" s="148"/>
      <c r="U400" s="148"/>
      <c r="V400" s="148"/>
      <c r="W400" s="148"/>
      <c r="X400" s="148"/>
      <c r="Y400" s="148"/>
      <c r="Z400" s="148"/>
      <c r="AA400" s="148"/>
      <c r="AB400" s="148"/>
      <c r="AC400" s="148"/>
      <c r="AD400" s="148"/>
      <c r="AE400" s="148"/>
      <c r="AF400" s="148"/>
      <c r="AG400" s="148"/>
      <c r="AH400" s="148"/>
      <c r="AI400" s="148"/>
      <c r="AJ400" s="148"/>
      <c r="AK400" s="148"/>
      <c r="AL400" s="148"/>
    </row>
    <row r="401" spans="1:38" ht="15.75" customHeight="1" x14ac:dyDescent="0.25">
      <c r="A401" s="6"/>
      <c r="B401" s="6"/>
      <c r="C401" s="6"/>
      <c r="D401" s="6"/>
      <c r="E401" s="6"/>
      <c r="F401" s="6"/>
      <c r="G401" s="6"/>
      <c r="H401" s="148"/>
      <c r="I401" s="148"/>
      <c r="J401" s="148"/>
      <c r="K401" s="148"/>
      <c r="L401" s="148"/>
      <c r="M401" s="148"/>
      <c r="N401" s="148"/>
      <c r="O401" s="148"/>
      <c r="P401" s="148"/>
      <c r="Q401" s="148"/>
      <c r="R401" s="148"/>
      <c r="S401" s="148"/>
      <c r="T401" s="148"/>
      <c r="U401" s="148"/>
      <c r="V401" s="148"/>
      <c r="W401" s="148"/>
      <c r="X401" s="148"/>
      <c r="Y401" s="148"/>
      <c r="Z401" s="148"/>
      <c r="AA401" s="148"/>
      <c r="AB401" s="148"/>
      <c r="AC401" s="148"/>
      <c r="AD401" s="148"/>
      <c r="AE401" s="148"/>
      <c r="AF401" s="148"/>
      <c r="AG401" s="148"/>
      <c r="AH401" s="148"/>
      <c r="AI401" s="148"/>
      <c r="AJ401" s="148"/>
      <c r="AK401" s="148"/>
      <c r="AL401" s="148"/>
    </row>
    <row r="402" spans="1:38" ht="15.75" customHeight="1" x14ac:dyDescent="0.25">
      <c r="A402" s="6"/>
      <c r="B402" s="6"/>
      <c r="C402" s="6"/>
      <c r="D402" s="6"/>
      <c r="E402" s="6"/>
      <c r="F402" s="6"/>
      <c r="G402" s="6"/>
      <c r="H402" s="148"/>
      <c r="I402" s="148"/>
      <c r="J402" s="148"/>
      <c r="K402" s="148"/>
      <c r="L402" s="148"/>
      <c r="M402" s="148"/>
      <c r="N402" s="148"/>
      <c r="O402" s="148"/>
      <c r="P402" s="148"/>
      <c r="Q402" s="148"/>
      <c r="R402" s="148"/>
      <c r="S402" s="148"/>
      <c r="T402" s="148"/>
      <c r="U402" s="148"/>
      <c r="V402" s="148"/>
      <c r="W402" s="148"/>
      <c r="X402" s="148"/>
      <c r="Y402" s="148"/>
      <c r="Z402" s="148"/>
      <c r="AA402" s="148"/>
      <c r="AB402" s="148"/>
      <c r="AC402" s="148"/>
      <c r="AD402" s="148"/>
      <c r="AE402" s="148"/>
      <c r="AF402" s="148"/>
      <c r="AG402" s="148"/>
      <c r="AH402" s="148"/>
      <c r="AI402" s="148"/>
      <c r="AJ402" s="148"/>
      <c r="AK402" s="148"/>
      <c r="AL402" s="148"/>
    </row>
    <row r="403" spans="1:38" ht="15.75" customHeight="1" x14ac:dyDescent="0.25">
      <c r="A403" s="6"/>
      <c r="B403" s="6"/>
      <c r="C403" s="6"/>
      <c r="D403" s="6"/>
      <c r="E403" s="6"/>
      <c r="F403" s="6"/>
      <c r="G403" s="6"/>
      <c r="H403" s="148"/>
      <c r="I403" s="148"/>
      <c r="J403" s="148"/>
      <c r="K403" s="148"/>
      <c r="L403" s="148"/>
      <c r="M403" s="148"/>
      <c r="N403" s="148"/>
      <c r="O403" s="148"/>
      <c r="P403" s="148"/>
      <c r="Q403" s="148"/>
      <c r="R403" s="148"/>
      <c r="S403" s="148"/>
      <c r="T403" s="148"/>
      <c r="U403" s="148"/>
      <c r="V403" s="148"/>
      <c r="W403" s="148"/>
      <c r="X403" s="148"/>
      <c r="Y403" s="148"/>
      <c r="Z403" s="148"/>
      <c r="AA403" s="148"/>
      <c r="AB403" s="148"/>
      <c r="AC403" s="148"/>
      <c r="AD403" s="148"/>
      <c r="AE403" s="148"/>
      <c r="AF403" s="148"/>
      <c r="AG403" s="148"/>
      <c r="AH403" s="148"/>
      <c r="AI403" s="148"/>
      <c r="AJ403" s="148"/>
      <c r="AK403" s="148"/>
      <c r="AL403" s="148"/>
    </row>
    <row r="404" spans="1:38" ht="15.75" customHeight="1" x14ac:dyDescent="0.25">
      <c r="A404" s="6"/>
      <c r="B404" s="6"/>
      <c r="C404" s="6"/>
      <c r="D404" s="6"/>
      <c r="E404" s="6"/>
      <c r="F404" s="6"/>
      <c r="G404" s="6"/>
      <c r="H404" s="148"/>
      <c r="I404" s="148"/>
      <c r="J404" s="148"/>
      <c r="K404" s="148"/>
      <c r="L404" s="148"/>
      <c r="M404" s="148"/>
      <c r="N404" s="148"/>
      <c r="O404" s="148"/>
      <c r="P404" s="148"/>
      <c r="Q404" s="148"/>
      <c r="R404" s="148"/>
      <c r="S404" s="148"/>
      <c r="T404" s="148"/>
      <c r="U404" s="148"/>
      <c r="V404" s="148"/>
      <c r="W404" s="148"/>
      <c r="X404" s="148"/>
      <c r="Y404" s="148"/>
      <c r="Z404" s="148"/>
      <c r="AA404" s="148"/>
      <c r="AB404" s="148"/>
      <c r="AC404" s="148"/>
      <c r="AD404" s="148"/>
      <c r="AE404" s="148"/>
      <c r="AF404" s="148"/>
      <c r="AG404" s="148"/>
      <c r="AH404" s="148"/>
      <c r="AI404" s="148"/>
      <c r="AJ404" s="148"/>
      <c r="AK404" s="148"/>
      <c r="AL404" s="148"/>
    </row>
    <row r="405" spans="1:38" ht="15.75" customHeight="1" x14ac:dyDescent="0.25">
      <c r="A405" s="6"/>
      <c r="B405" s="6"/>
      <c r="C405" s="6"/>
      <c r="D405" s="6"/>
      <c r="E405" s="6"/>
      <c r="F405" s="6"/>
      <c r="G405" s="6"/>
      <c r="H405" s="148"/>
      <c r="I405" s="148"/>
      <c r="J405" s="148"/>
      <c r="K405" s="148"/>
      <c r="L405" s="148"/>
      <c r="M405" s="148"/>
      <c r="N405" s="148"/>
      <c r="O405" s="148"/>
      <c r="P405" s="148"/>
      <c r="Q405" s="148"/>
      <c r="R405" s="148"/>
      <c r="S405" s="148"/>
      <c r="T405" s="148"/>
      <c r="U405" s="148"/>
      <c r="V405" s="148"/>
      <c r="W405" s="148"/>
      <c r="X405" s="148"/>
      <c r="Y405" s="148"/>
      <c r="Z405" s="148"/>
      <c r="AA405" s="148"/>
      <c r="AB405" s="148"/>
      <c r="AC405" s="148"/>
      <c r="AD405" s="148"/>
      <c r="AE405" s="148"/>
      <c r="AF405" s="148"/>
      <c r="AG405" s="148"/>
      <c r="AH405" s="148"/>
      <c r="AI405" s="148"/>
      <c r="AJ405" s="148"/>
      <c r="AK405" s="148"/>
      <c r="AL405" s="148"/>
    </row>
    <row r="406" spans="1:38" ht="15.75" customHeight="1" x14ac:dyDescent="0.25">
      <c r="A406" s="6"/>
      <c r="B406" s="6"/>
      <c r="C406" s="6"/>
      <c r="D406" s="6"/>
      <c r="E406" s="6"/>
      <c r="F406" s="6"/>
      <c r="G406" s="6"/>
      <c r="H406" s="148"/>
      <c r="I406" s="148"/>
      <c r="J406" s="148"/>
      <c r="K406" s="148"/>
      <c r="L406" s="148"/>
      <c r="M406" s="148"/>
      <c r="N406" s="148"/>
      <c r="O406" s="148"/>
      <c r="P406" s="148"/>
      <c r="Q406" s="148"/>
      <c r="R406" s="148"/>
      <c r="S406" s="148"/>
      <c r="T406" s="148"/>
      <c r="U406" s="148"/>
      <c r="V406" s="148"/>
      <c r="W406" s="148"/>
      <c r="X406" s="148"/>
      <c r="Y406" s="148"/>
      <c r="Z406" s="148"/>
      <c r="AA406" s="148"/>
      <c r="AB406" s="148"/>
      <c r="AC406" s="148"/>
      <c r="AD406" s="148"/>
      <c r="AE406" s="148"/>
      <c r="AF406" s="148"/>
      <c r="AG406" s="148"/>
      <c r="AH406" s="148"/>
      <c r="AI406" s="148"/>
      <c r="AJ406" s="148"/>
      <c r="AK406" s="148"/>
      <c r="AL406" s="148"/>
    </row>
    <row r="407" spans="1:38" ht="15.75" customHeight="1" x14ac:dyDescent="0.25">
      <c r="A407" s="6"/>
      <c r="B407" s="6"/>
      <c r="C407" s="6"/>
      <c r="D407" s="6"/>
      <c r="E407" s="6"/>
      <c r="F407" s="6"/>
      <c r="G407" s="6"/>
      <c r="H407" s="148"/>
      <c r="I407" s="148"/>
      <c r="J407" s="148"/>
      <c r="K407" s="148"/>
      <c r="L407" s="148"/>
      <c r="M407" s="148"/>
      <c r="N407" s="148"/>
      <c r="O407" s="148"/>
      <c r="P407" s="148"/>
      <c r="Q407" s="148"/>
      <c r="R407" s="148"/>
      <c r="S407" s="148"/>
      <c r="T407" s="148"/>
      <c r="U407" s="148"/>
      <c r="V407" s="148"/>
      <c r="W407" s="148"/>
      <c r="X407" s="148"/>
      <c r="Y407" s="148"/>
      <c r="Z407" s="148"/>
      <c r="AA407" s="148"/>
      <c r="AB407" s="148"/>
      <c r="AC407" s="148"/>
      <c r="AD407" s="148"/>
      <c r="AE407" s="148"/>
      <c r="AF407" s="148"/>
      <c r="AG407" s="148"/>
      <c r="AH407" s="148"/>
      <c r="AI407" s="148"/>
      <c r="AJ407" s="148"/>
      <c r="AK407" s="148"/>
      <c r="AL407" s="148"/>
    </row>
    <row r="408" spans="1:38" ht="15.75" customHeight="1" x14ac:dyDescent="0.25">
      <c r="A408" s="6"/>
      <c r="B408" s="6"/>
      <c r="C408" s="6"/>
      <c r="D408" s="6"/>
      <c r="E408" s="6"/>
      <c r="F408" s="6"/>
      <c r="G408" s="6"/>
      <c r="H408" s="148"/>
      <c r="I408" s="148"/>
      <c r="J408" s="148"/>
      <c r="K408" s="148"/>
      <c r="L408" s="148"/>
      <c r="M408" s="148"/>
      <c r="N408" s="148"/>
      <c r="O408" s="148"/>
      <c r="P408" s="148"/>
      <c r="Q408" s="148"/>
      <c r="R408" s="148"/>
      <c r="S408" s="148"/>
      <c r="T408" s="148"/>
      <c r="U408" s="148"/>
      <c r="V408" s="148"/>
      <c r="W408" s="148"/>
      <c r="X408" s="148"/>
      <c r="Y408" s="148"/>
      <c r="Z408" s="148"/>
      <c r="AA408" s="148"/>
      <c r="AB408" s="148"/>
      <c r="AC408" s="148"/>
      <c r="AD408" s="148"/>
      <c r="AE408" s="148"/>
      <c r="AF408" s="148"/>
      <c r="AG408" s="148"/>
      <c r="AH408" s="148"/>
      <c r="AI408" s="148"/>
      <c r="AJ408" s="148"/>
      <c r="AK408" s="148"/>
      <c r="AL408" s="148"/>
    </row>
    <row r="409" spans="1:38" ht="15.75" customHeight="1" x14ac:dyDescent="0.25">
      <c r="A409" s="6"/>
      <c r="B409" s="6"/>
      <c r="C409" s="6"/>
      <c r="D409" s="6"/>
      <c r="E409" s="6"/>
      <c r="F409" s="6"/>
      <c r="G409" s="6"/>
      <c r="H409" s="148"/>
      <c r="I409" s="148"/>
      <c r="J409" s="148"/>
      <c r="K409" s="148"/>
      <c r="L409" s="148"/>
      <c r="M409" s="148"/>
      <c r="N409" s="148"/>
      <c r="O409" s="148"/>
      <c r="P409" s="148"/>
      <c r="Q409" s="148"/>
      <c r="R409" s="148"/>
      <c r="S409" s="148"/>
      <c r="T409" s="148"/>
      <c r="U409" s="148"/>
      <c r="V409" s="148"/>
      <c r="W409" s="148"/>
      <c r="X409" s="148"/>
      <c r="Y409" s="148"/>
      <c r="Z409" s="148"/>
      <c r="AA409" s="148"/>
      <c r="AB409" s="148"/>
      <c r="AC409" s="148"/>
      <c r="AD409" s="148"/>
      <c r="AE409" s="148"/>
      <c r="AF409" s="148"/>
      <c r="AG409" s="148"/>
      <c r="AH409" s="148"/>
      <c r="AI409" s="148"/>
      <c r="AJ409" s="148"/>
      <c r="AK409" s="148"/>
      <c r="AL409" s="148"/>
    </row>
    <row r="410" spans="1:38" ht="15.75" customHeight="1" x14ac:dyDescent="0.25">
      <c r="A410" s="6"/>
      <c r="B410" s="6"/>
      <c r="C410" s="6"/>
      <c r="D410" s="6"/>
      <c r="E410" s="6"/>
      <c r="F410" s="6"/>
      <c r="G410" s="6"/>
      <c r="H410" s="148"/>
      <c r="I410" s="148"/>
      <c r="J410" s="148"/>
      <c r="K410" s="148"/>
      <c r="L410" s="148"/>
      <c r="M410" s="148"/>
      <c r="N410" s="148"/>
      <c r="O410" s="148"/>
      <c r="P410" s="148"/>
      <c r="Q410" s="148"/>
      <c r="R410" s="148"/>
      <c r="S410" s="148"/>
      <c r="T410" s="148"/>
      <c r="U410" s="148"/>
      <c r="V410" s="148"/>
      <c r="W410" s="148"/>
      <c r="X410" s="148"/>
      <c r="Y410" s="148"/>
      <c r="Z410" s="148"/>
      <c r="AA410" s="148"/>
      <c r="AB410" s="148"/>
      <c r="AC410" s="148"/>
      <c r="AD410" s="148"/>
      <c r="AE410" s="148"/>
      <c r="AF410" s="148"/>
      <c r="AG410" s="148"/>
      <c r="AH410" s="148"/>
      <c r="AI410" s="148"/>
      <c r="AJ410" s="148"/>
      <c r="AK410" s="148"/>
      <c r="AL410" s="148"/>
    </row>
    <row r="411" spans="1:38" ht="15.75" customHeight="1" x14ac:dyDescent="0.25">
      <c r="A411" s="6"/>
      <c r="B411" s="6"/>
      <c r="C411" s="6"/>
      <c r="D411" s="6"/>
      <c r="E411" s="6"/>
      <c r="F411" s="6"/>
      <c r="G411" s="6"/>
      <c r="H411" s="148"/>
      <c r="I411" s="148"/>
      <c r="J411" s="148"/>
      <c r="K411" s="148"/>
      <c r="L411" s="148"/>
      <c r="M411" s="148"/>
      <c r="N411" s="148"/>
      <c r="O411" s="148"/>
      <c r="P411" s="148"/>
      <c r="Q411" s="148"/>
      <c r="R411" s="148"/>
      <c r="S411" s="148"/>
      <c r="T411" s="148"/>
      <c r="U411" s="148"/>
      <c r="V411" s="148"/>
      <c r="W411" s="148"/>
      <c r="X411" s="148"/>
      <c r="Y411" s="148"/>
      <c r="Z411" s="148"/>
      <c r="AA411" s="148"/>
      <c r="AB411" s="148"/>
      <c r="AC411" s="148"/>
      <c r="AD411" s="148"/>
      <c r="AE411" s="148"/>
      <c r="AF411" s="148"/>
      <c r="AG411" s="148"/>
      <c r="AH411" s="148"/>
      <c r="AI411" s="148"/>
      <c r="AJ411" s="148"/>
      <c r="AK411" s="148"/>
      <c r="AL411" s="148"/>
    </row>
    <row r="412" spans="1:38" ht="15.75" customHeight="1" x14ac:dyDescent="0.25">
      <c r="A412" s="6"/>
      <c r="B412" s="6"/>
      <c r="C412" s="6"/>
      <c r="D412" s="6"/>
      <c r="E412" s="6"/>
      <c r="F412" s="6"/>
      <c r="G412" s="6"/>
      <c r="H412" s="148"/>
      <c r="I412" s="148"/>
      <c r="J412" s="148"/>
      <c r="K412" s="148"/>
      <c r="L412" s="148"/>
      <c r="M412" s="148"/>
      <c r="N412" s="148"/>
      <c r="O412" s="148"/>
      <c r="P412" s="148"/>
      <c r="Q412" s="148"/>
      <c r="R412" s="148"/>
      <c r="S412" s="148"/>
      <c r="T412" s="148"/>
      <c r="U412" s="148"/>
      <c r="V412" s="148"/>
      <c r="W412" s="148"/>
      <c r="X412" s="148"/>
      <c r="Y412" s="148"/>
      <c r="Z412" s="148"/>
      <c r="AA412" s="148"/>
      <c r="AB412" s="148"/>
      <c r="AC412" s="148"/>
      <c r="AD412" s="148"/>
      <c r="AE412" s="148"/>
      <c r="AF412" s="148"/>
      <c r="AG412" s="148"/>
      <c r="AH412" s="148"/>
      <c r="AI412" s="148"/>
      <c r="AJ412" s="148"/>
      <c r="AK412" s="148"/>
      <c r="AL412" s="148"/>
    </row>
    <row r="413" spans="1:38" ht="15.75" customHeight="1" x14ac:dyDescent="0.25">
      <c r="A413" s="6"/>
      <c r="B413" s="6"/>
      <c r="C413" s="6"/>
      <c r="D413" s="6"/>
      <c r="E413" s="6"/>
      <c r="F413" s="6"/>
      <c r="G413" s="6"/>
      <c r="H413" s="148"/>
      <c r="I413" s="148"/>
      <c r="J413" s="148"/>
      <c r="K413" s="148"/>
      <c r="L413" s="148"/>
      <c r="M413" s="148"/>
      <c r="N413" s="148"/>
      <c r="O413" s="148"/>
      <c r="P413" s="148"/>
      <c r="Q413" s="148"/>
      <c r="R413" s="148"/>
      <c r="S413" s="148"/>
      <c r="T413" s="148"/>
      <c r="U413" s="148"/>
      <c r="V413" s="148"/>
      <c r="W413" s="148"/>
      <c r="X413" s="148"/>
      <c r="Y413" s="148"/>
      <c r="Z413" s="148"/>
      <c r="AA413" s="148"/>
      <c r="AB413" s="148"/>
      <c r="AC413" s="148"/>
      <c r="AD413" s="148"/>
      <c r="AE413" s="148"/>
      <c r="AF413" s="148"/>
      <c r="AG413" s="148"/>
      <c r="AH413" s="148"/>
      <c r="AI413" s="148"/>
      <c r="AJ413" s="148"/>
      <c r="AK413" s="148"/>
      <c r="AL413" s="148"/>
    </row>
    <row r="414" spans="1:38" ht="15.75" customHeight="1" x14ac:dyDescent="0.25">
      <c r="A414" s="6"/>
      <c r="B414" s="6"/>
      <c r="C414" s="6"/>
      <c r="D414" s="6"/>
      <c r="E414" s="6"/>
      <c r="F414" s="6"/>
      <c r="G414" s="6"/>
      <c r="H414" s="148"/>
      <c r="I414" s="148"/>
      <c r="J414" s="148"/>
      <c r="K414" s="148"/>
      <c r="L414" s="148"/>
      <c r="M414" s="148"/>
      <c r="N414" s="148"/>
      <c r="O414" s="148"/>
      <c r="P414" s="148"/>
      <c r="Q414" s="148"/>
      <c r="R414" s="148"/>
      <c r="S414" s="148"/>
      <c r="T414" s="148"/>
      <c r="U414" s="148"/>
      <c r="V414" s="148"/>
      <c r="W414" s="148"/>
      <c r="X414" s="148"/>
      <c r="Y414" s="148"/>
      <c r="Z414" s="148"/>
      <c r="AA414" s="148"/>
      <c r="AB414" s="148"/>
      <c r="AC414" s="148"/>
      <c r="AD414" s="148"/>
      <c r="AE414" s="148"/>
      <c r="AF414" s="148"/>
      <c r="AG414" s="148"/>
      <c r="AH414" s="148"/>
      <c r="AI414" s="148"/>
      <c r="AJ414" s="148"/>
      <c r="AK414" s="148"/>
      <c r="AL414" s="148"/>
    </row>
    <row r="415" spans="1:38" ht="15.75" customHeight="1" x14ac:dyDescent="0.25">
      <c r="A415" s="6"/>
      <c r="B415" s="6"/>
      <c r="C415" s="6"/>
      <c r="D415" s="6"/>
      <c r="E415" s="6"/>
      <c r="F415" s="6"/>
      <c r="G415" s="6"/>
      <c r="H415" s="148"/>
      <c r="I415" s="148"/>
      <c r="J415" s="148"/>
      <c r="K415" s="148"/>
      <c r="L415" s="148"/>
      <c r="M415" s="148"/>
      <c r="N415" s="148"/>
      <c r="O415" s="148"/>
      <c r="P415" s="148"/>
      <c r="Q415" s="148"/>
      <c r="R415" s="148"/>
      <c r="S415" s="148"/>
      <c r="T415" s="148"/>
      <c r="U415" s="148"/>
      <c r="V415" s="148"/>
      <c r="W415" s="148"/>
      <c r="X415" s="148"/>
      <c r="Y415" s="148"/>
      <c r="Z415" s="148"/>
      <c r="AA415" s="148"/>
      <c r="AB415" s="148"/>
      <c r="AC415" s="148"/>
      <c r="AD415" s="148"/>
      <c r="AE415" s="148"/>
      <c r="AF415" s="148"/>
      <c r="AG415" s="148"/>
      <c r="AH415" s="148"/>
      <c r="AI415" s="148"/>
      <c r="AJ415" s="148"/>
      <c r="AK415" s="148"/>
      <c r="AL415" s="148"/>
    </row>
    <row r="416" spans="1:38" ht="15.75" customHeight="1" x14ac:dyDescent="0.25">
      <c r="A416" s="6"/>
      <c r="B416" s="6"/>
      <c r="C416" s="6"/>
      <c r="D416" s="6"/>
      <c r="E416" s="6"/>
      <c r="F416" s="6"/>
      <c r="G416" s="6"/>
      <c r="H416" s="148"/>
      <c r="I416" s="148"/>
      <c r="J416" s="148"/>
      <c r="K416" s="148"/>
      <c r="L416" s="148"/>
      <c r="M416" s="148"/>
      <c r="N416" s="148"/>
      <c r="O416" s="148"/>
      <c r="P416" s="148"/>
      <c r="Q416" s="148"/>
      <c r="R416" s="148"/>
      <c r="S416" s="148"/>
      <c r="T416" s="148"/>
      <c r="U416" s="148"/>
      <c r="V416" s="148"/>
      <c r="W416" s="148"/>
      <c r="X416" s="148"/>
      <c r="Y416" s="148"/>
      <c r="Z416" s="148"/>
      <c r="AA416" s="148"/>
      <c r="AB416" s="148"/>
      <c r="AC416" s="148"/>
      <c r="AD416" s="148"/>
      <c r="AE416" s="148"/>
      <c r="AF416" s="148"/>
      <c r="AG416" s="148"/>
      <c r="AH416" s="148"/>
      <c r="AI416" s="148"/>
      <c r="AJ416" s="148"/>
      <c r="AK416" s="148"/>
      <c r="AL416" s="148"/>
    </row>
    <row r="417" spans="1:38" ht="15.75" customHeight="1" x14ac:dyDescent="0.25">
      <c r="A417" s="6"/>
      <c r="B417" s="6"/>
      <c r="C417" s="6"/>
      <c r="D417" s="6"/>
      <c r="E417" s="6"/>
      <c r="F417" s="6"/>
      <c r="G417" s="6"/>
      <c r="H417" s="148"/>
      <c r="I417" s="148"/>
      <c r="J417" s="148"/>
      <c r="K417" s="148"/>
      <c r="L417" s="148"/>
      <c r="M417" s="148"/>
      <c r="N417" s="148"/>
      <c r="O417" s="148"/>
      <c r="P417" s="148"/>
      <c r="Q417" s="148"/>
      <c r="R417" s="148"/>
      <c r="S417" s="148"/>
      <c r="T417" s="148"/>
      <c r="U417" s="148"/>
      <c r="V417" s="148"/>
      <c r="W417" s="148"/>
      <c r="X417" s="148"/>
      <c r="Y417" s="148"/>
      <c r="Z417" s="148"/>
      <c r="AA417" s="148"/>
      <c r="AB417" s="148"/>
      <c r="AC417" s="148"/>
      <c r="AD417" s="148"/>
      <c r="AE417" s="148"/>
      <c r="AF417" s="148"/>
      <c r="AG417" s="148"/>
      <c r="AH417" s="148"/>
      <c r="AI417" s="148"/>
      <c r="AJ417" s="148"/>
      <c r="AK417" s="148"/>
      <c r="AL417" s="148"/>
    </row>
    <row r="418" spans="1:38" ht="15.75" customHeight="1" x14ac:dyDescent="0.25">
      <c r="A418" s="6"/>
      <c r="B418" s="6"/>
      <c r="C418" s="6"/>
      <c r="D418" s="6"/>
      <c r="E418" s="6"/>
      <c r="F418" s="6"/>
      <c r="G418" s="6"/>
      <c r="H418" s="148"/>
      <c r="I418" s="148"/>
      <c r="J418" s="148"/>
      <c r="K418" s="148"/>
      <c r="L418" s="148"/>
      <c r="M418" s="148"/>
      <c r="N418" s="148"/>
      <c r="O418" s="148"/>
      <c r="P418" s="148"/>
      <c r="Q418" s="148"/>
      <c r="R418" s="148"/>
      <c r="S418" s="148"/>
      <c r="T418" s="148"/>
      <c r="U418" s="148"/>
      <c r="V418" s="148"/>
      <c r="W418" s="148"/>
      <c r="X418" s="148"/>
      <c r="Y418" s="148"/>
      <c r="Z418" s="148"/>
      <c r="AA418" s="148"/>
      <c r="AB418" s="148"/>
      <c r="AC418" s="148"/>
      <c r="AD418" s="148"/>
      <c r="AE418" s="148"/>
      <c r="AF418" s="148"/>
      <c r="AG418" s="148"/>
      <c r="AH418" s="148"/>
      <c r="AI418" s="148"/>
      <c r="AJ418" s="148"/>
      <c r="AK418" s="148"/>
      <c r="AL418" s="148"/>
    </row>
    <row r="419" spans="1:38" ht="15.75" customHeight="1" x14ac:dyDescent="0.25">
      <c r="A419" s="6"/>
      <c r="B419" s="6"/>
      <c r="C419" s="6"/>
      <c r="D419" s="6"/>
      <c r="E419" s="6"/>
      <c r="F419" s="6"/>
      <c r="G419" s="6"/>
      <c r="H419" s="148"/>
      <c r="I419" s="148"/>
      <c r="J419" s="148"/>
      <c r="K419" s="148"/>
      <c r="L419" s="148"/>
      <c r="M419" s="148"/>
      <c r="N419" s="148"/>
      <c r="O419" s="148"/>
      <c r="P419" s="148"/>
      <c r="Q419" s="148"/>
      <c r="R419" s="148"/>
      <c r="S419" s="148"/>
      <c r="T419" s="148"/>
      <c r="U419" s="148"/>
      <c r="V419" s="148"/>
      <c r="W419" s="148"/>
      <c r="X419" s="148"/>
      <c r="Y419" s="148"/>
      <c r="Z419" s="148"/>
      <c r="AA419" s="148"/>
      <c r="AB419" s="148"/>
      <c r="AC419" s="148"/>
      <c r="AD419" s="148"/>
      <c r="AE419" s="148"/>
      <c r="AF419" s="148"/>
      <c r="AG419" s="148"/>
      <c r="AH419" s="148"/>
      <c r="AI419" s="148"/>
      <c r="AJ419" s="148"/>
      <c r="AK419" s="148"/>
      <c r="AL419" s="148"/>
    </row>
    <row r="420" spans="1:38" ht="15.75" customHeight="1" x14ac:dyDescent="0.25">
      <c r="A420" s="6"/>
      <c r="B420" s="6"/>
      <c r="C420" s="6"/>
      <c r="D420" s="6"/>
      <c r="E420" s="6"/>
      <c r="F420" s="6"/>
      <c r="G420" s="6"/>
      <c r="H420" s="148"/>
      <c r="I420" s="148"/>
      <c r="J420" s="148"/>
      <c r="K420" s="148"/>
      <c r="L420" s="148"/>
      <c r="M420" s="148"/>
      <c r="N420" s="148"/>
      <c r="O420" s="148"/>
      <c r="P420" s="148"/>
      <c r="Q420" s="148"/>
      <c r="R420" s="148"/>
      <c r="S420" s="148"/>
      <c r="T420" s="148"/>
      <c r="U420" s="148"/>
      <c r="V420" s="148"/>
      <c r="W420" s="148"/>
      <c r="X420" s="148"/>
      <c r="Y420" s="148"/>
      <c r="Z420" s="148"/>
      <c r="AA420" s="148"/>
      <c r="AB420" s="148"/>
      <c r="AC420" s="148"/>
      <c r="AD420" s="148"/>
      <c r="AE420" s="148"/>
      <c r="AF420" s="148"/>
      <c r="AG420" s="148"/>
      <c r="AH420" s="148"/>
      <c r="AI420" s="148"/>
      <c r="AJ420" s="148"/>
      <c r="AK420" s="148"/>
      <c r="AL420" s="148"/>
    </row>
    <row r="421" spans="1:38" ht="15.75" customHeight="1" x14ac:dyDescent="0.25">
      <c r="A421" s="6"/>
      <c r="B421" s="6"/>
      <c r="C421" s="6"/>
      <c r="D421" s="6"/>
      <c r="E421" s="6"/>
      <c r="F421" s="6"/>
      <c r="G421" s="6"/>
      <c r="H421" s="148"/>
      <c r="I421" s="148"/>
      <c r="J421" s="148"/>
      <c r="K421" s="148"/>
      <c r="L421" s="148"/>
      <c r="M421" s="148"/>
      <c r="N421" s="148"/>
      <c r="O421" s="148"/>
      <c r="P421" s="148"/>
      <c r="Q421" s="148"/>
      <c r="R421" s="148"/>
      <c r="S421" s="148"/>
      <c r="T421" s="148"/>
      <c r="U421" s="148"/>
      <c r="V421" s="148"/>
      <c r="W421" s="148"/>
      <c r="X421" s="148"/>
      <c r="Y421" s="148"/>
      <c r="Z421" s="148"/>
      <c r="AA421" s="148"/>
      <c r="AB421" s="148"/>
      <c r="AC421" s="148"/>
      <c r="AD421" s="148"/>
      <c r="AE421" s="148"/>
      <c r="AF421" s="148"/>
      <c r="AG421" s="148"/>
      <c r="AH421" s="148"/>
      <c r="AI421" s="148"/>
      <c r="AJ421" s="148"/>
      <c r="AK421" s="148"/>
      <c r="AL421" s="148"/>
    </row>
    <row r="422" spans="1:38" ht="15.75" customHeight="1" x14ac:dyDescent="0.25">
      <c r="A422" s="6"/>
      <c r="B422" s="6"/>
      <c r="C422" s="6"/>
      <c r="D422" s="6"/>
      <c r="E422" s="6"/>
      <c r="F422" s="6"/>
      <c r="G422" s="6"/>
      <c r="H422" s="148"/>
      <c r="I422" s="148"/>
      <c r="J422" s="148"/>
      <c r="K422" s="148"/>
      <c r="L422" s="148"/>
      <c r="M422" s="148"/>
      <c r="N422" s="148"/>
      <c r="O422" s="148"/>
      <c r="P422" s="148"/>
      <c r="Q422" s="148"/>
      <c r="R422" s="148"/>
      <c r="S422" s="148"/>
      <c r="T422" s="148"/>
      <c r="U422" s="148"/>
      <c r="V422" s="148"/>
      <c r="W422" s="148"/>
      <c r="X422" s="148"/>
      <c r="Y422" s="148"/>
      <c r="Z422" s="148"/>
      <c r="AA422" s="148"/>
      <c r="AB422" s="148"/>
      <c r="AC422" s="148"/>
      <c r="AD422" s="148"/>
      <c r="AE422" s="148"/>
      <c r="AF422" s="148"/>
      <c r="AG422" s="148"/>
      <c r="AH422" s="148"/>
      <c r="AI422" s="148"/>
      <c r="AJ422" s="148"/>
      <c r="AK422" s="148"/>
      <c r="AL422" s="148"/>
    </row>
    <row r="423" spans="1:38" ht="15.75" customHeight="1" x14ac:dyDescent="0.25">
      <c r="A423" s="6"/>
      <c r="B423" s="6"/>
      <c r="C423" s="6"/>
      <c r="D423" s="6"/>
      <c r="E423" s="6"/>
      <c r="F423" s="6"/>
      <c r="G423" s="6"/>
      <c r="H423" s="148"/>
      <c r="I423" s="148"/>
      <c r="J423" s="148"/>
      <c r="K423" s="148"/>
      <c r="L423" s="148"/>
      <c r="M423" s="148"/>
      <c r="N423" s="148"/>
      <c r="O423" s="148"/>
      <c r="P423" s="148"/>
      <c r="Q423" s="148"/>
      <c r="R423" s="148"/>
      <c r="S423" s="148"/>
      <c r="T423" s="148"/>
      <c r="U423" s="148"/>
      <c r="V423" s="148"/>
      <c r="W423" s="148"/>
      <c r="X423" s="148"/>
      <c r="Y423" s="148"/>
      <c r="Z423" s="148"/>
      <c r="AA423" s="148"/>
      <c r="AB423" s="148"/>
      <c r="AC423" s="148"/>
      <c r="AD423" s="148"/>
      <c r="AE423" s="148"/>
      <c r="AF423" s="148"/>
      <c r="AG423" s="148"/>
      <c r="AH423" s="148"/>
      <c r="AI423" s="148"/>
      <c r="AJ423" s="148"/>
      <c r="AK423" s="148"/>
      <c r="AL423" s="148"/>
    </row>
    <row r="424" spans="1:38" ht="15.75" customHeight="1" x14ac:dyDescent="0.25">
      <c r="A424" s="6"/>
      <c r="B424" s="6"/>
      <c r="C424" s="6"/>
      <c r="D424" s="6"/>
      <c r="E424" s="6"/>
      <c r="F424" s="6"/>
      <c r="G424" s="6"/>
      <c r="H424" s="148"/>
      <c r="I424" s="148"/>
      <c r="J424" s="148"/>
      <c r="K424" s="148"/>
      <c r="L424" s="148"/>
      <c r="M424" s="148"/>
      <c r="N424" s="148"/>
      <c r="O424" s="148"/>
      <c r="P424" s="148"/>
      <c r="Q424" s="148"/>
      <c r="R424" s="148"/>
      <c r="S424" s="148"/>
      <c r="T424" s="148"/>
      <c r="U424" s="148"/>
      <c r="V424" s="148"/>
      <c r="W424" s="148"/>
      <c r="X424" s="148"/>
      <c r="Y424" s="148"/>
      <c r="Z424" s="148"/>
      <c r="AA424" s="148"/>
      <c r="AB424" s="148"/>
      <c r="AC424" s="148"/>
      <c r="AD424" s="148"/>
      <c r="AE424" s="148"/>
      <c r="AF424" s="148"/>
      <c r="AG424" s="148"/>
      <c r="AH424" s="148"/>
      <c r="AI424" s="148"/>
      <c r="AJ424" s="148"/>
      <c r="AK424" s="148"/>
      <c r="AL424" s="148"/>
    </row>
    <row r="425" spans="1:38" ht="15.75" customHeight="1" x14ac:dyDescent="0.25">
      <c r="A425" s="6"/>
      <c r="B425" s="6"/>
      <c r="C425" s="6"/>
      <c r="D425" s="6"/>
      <c r="E425" s="6"/>
      <c r="F425" s="6"/>
      <c r="G425" s="6"/>
      <c r="H425" s="148"/>
      <c r="I425" s="148"/>
      <c r="J425" s="148"/>
      <c r="K425" s="148"/>
      <c r="L425" s="148"/>
      <c r="M425" s="148"/>
      <c r="N425" s="148"/>
      <c r="O425" s="148"/>
      <c r="P425" s="148"/>
      <c r="Q425" s="148"/>
      <c r="R425" s="148"/>
      <c r="S425" s="148"/>
      <c r="T425" s="148"/>
      <c r="U425" s="148"/>
      <c r="V425" s="148"/>
      <c r="W425" s="148"/>
      <c r="X425" s="148"/>
      <c r="Y425" s="148"/>
      <c r="Z425" s="148"/>
      <c r="AA425" s="148"/>
      <c r="AB425" s="148"/>
      <c r="AC425" s="148"/>
      <c r="AD425" s="148"/>
      <c r="AE425" s="148"/>
      <c r="AF425" s="148"/>
      <c r="AG425" s="148"/>
      <c r="AH425" s="148"/>
      <c r="AI425" s="148"/>
      <c r="AJ425" s="148"/>
      <c r="AK425" s="148"/>
      <c r="AL425" s="148"/>
    </row>
    <row r="426" spans="1:38" ht="15.75" customHeight="1" x14ac:dyDescent="0.25">
      <c r="A426" s="6"/>
      <c r="B426" s="6"/>
      <c r="C426" s="6"/>
      <c r="D426" s="6"/>
      <c r="E426" s="6"/>
      <c r="F426" s="6"/>
      <c r="G426" s="6"/>
      <c r="H426" s="148"/>
      <c r="I426" s="148"/>
      <c r="J426" s="148"/>
      <c r="K426" s="148"/>
      <c r="L426" s="148"/>
      <c r="M426" s="148"/>
      <c r="N426" s="148"/>
      <c r="O426" s="148"/>
      <c r="P426" s="148"/>
      <c r="Q426" s="148"/>
      <c r="R426" s="148"/>
      <c r="S426" s="148"/>
      <c r="T426" s="148"/>
      <c r="U426" s="148"/>
      <c r="V426" s="148"/>
      <c r="W426" s="148"/>
      <c r="X426" s="148"/>
      <c r="Y426" s="148"/>
      <c r="Z426" s="148"/>
      <c r="AA426" s="148"/>
      <c r="AB426" s="148"/>
      <c r="AC426" s="148"/>
      <c r="AD426" s="148"/>
      <c r="AE426" s="148"/>
      <c r="AF426" s="148"/>
      <c r="AG426" s="148"/>
      <c r="AH426" s="148"/>
      <c r="AI426" s="148"/>
      <c r="AJ426" s="148"/>
      <c r="AK426" s="148"/>
      <c r="AL426" s="148"/>
    </row>
    <row r="427" spans="1:38" ht="15.75" customHeight="1" x14ac:dyDescent="0.25">
      <c r="A427" s="6"/>
      <c r="B427" s="6"/>
      <c r="C427" s="6"/>
      <c r="D427" s="6"/>
      <c r="E427" s="6"/>
      <c r="F427" s="6"/>
      <c r="G427" s="6"/>
      <c r="H427" s="148"/>
      <c r="I427" s="148"/>
      <c r="J427" s="148"/>
      <c r="K427" s="148"/>
      <c r="L427" s="148"/>
      <c r="M427" s="148"/>
      <c r="N427" s="148"/>
      <c r="O427" s="148"/>
      <c r="P427" s="148"/>
      <c r="Q427" s="148"/>
      <c r="R427" s="148"/>
      <c r="S427" s="148"/>
      <c r="T427" s="148"/>
      <c r="U427" s="148"/>
      <c r="V427" s="148"/>
      <c r="W427" s="148"/>
      <c r="X427" s="148"/>
      <c r="Y427" s="148"/>
      <c r="Z427" s="148"/>
      <c r="AA427" s="148"/>
      <c r="AB427" s="148"/>
      <c r="AC427" s="148"/>
      <c r="AD427" s="148"/>
      <c r="AE427" s="148"/>
      <c r="AF427" s="148"/>
      <c r="AG427" s="148"/>
      <c r="AH427" s="148"/>
      <c r="AI427" s="148"/>
      <c r="AJ427" s="148"/>
      <c r="AK427" s="148"/>
      <c r="AL427" s="148"/>
    </row>
    <row r="428" spans="1:38" ht="15.75" customHeight="1" x14ac:dyDescent="0.25">
      <c r="A428" s="6"/>
      <c r="B428" s="6"/>
      <c r="C428" s="6"/>
      <c r="D428" s="6"/>
      <c r="E428" s="6"/>
      <c r="F428" s="6"/>
      <c r="G428" s="6"/>
      <c r="H428" s="148"/>
      <c r="I428" s="148"/>
      <c r="J428" s="148"/>
      <c r="K428" s="148"/>
      <c r="L428" s="148"/>
      <c r="M428" s="148"/>
      <c r="N428" s="148"/>
      <c r="O428" s="148"/>
      <c r="P428" s="148"/>
      <c r="Q428" s="148"/>
      <c r="R428" s="148"/>
      <c r="S428" s="148"/>
      <c r="T428" s="148"/>
      <c r="U428" s="148"/>
      <c r="V428" s="148"/>
      <c r="W428" s="148"/>
      <c r="X428" s="148"/>
      <c r="Y428" s="148"/>
      <c r="Z428" s="148"/>
      <c r="AA428" s="148"/>
      <c r="AB428" s="148"/>
      <c r="AC428" s="148"/>
      <c r="AD428" s="148"/>
      <c r="AE428" s="148"/>
      <c r="AF428" s="148"/>
      <c r="AG428" s="148"/>
      <c r="AH428" s="148"/>
      <c r="AI428" s="148"/>
      <c r="AJ428" s="148"/>
      <c r="AK428" s="148"/>
      <c r="AL428" s="148"/>
    </row>
    <row r="429" spans="1:38" ht="15.75" customHeight="1" x14ac:dyDescent="0.25">
      <c r="A429" s="6"/>
      <c r="B429" s="6"/>
      <c r="C429" s="6"/>
      <c r="D429" s="6"/>
      <c r="E429" s="6"/>
      <c r="F429" s="6"/>
      <c r="G429" s="6"/>
      <c r="H429" s="148"/>
      <c r="I429" s="148"/>
      <c r="J429" s="148"/>
      <c r="K429" s="148"/>
      <c r="L429" s="148"/>
      <c r="M429" s="148"/>
      <c r="N429" s="148"/>
      <c r="O429" s="148"/>
      <c r="P429" s="148"/>
      <c r="Q429" s="148"/>
      <c r="R429" s="148"/>
      <c r="S429" s="148"/>
      <c r="T429" s="148"/>
      <c r="U429" s="148"/>
      <c r="V429" s="148"/>
      <c r="W429" s="148"/>
      <c r="X429" s="148"/>
      <c r="Y429" s="148"/>
      <c r="Z429" s="148"/>
      <c r="AA429" s="148"/>
      <c r="AB429" s="148"/>
      <c r="AC429" s="148"/>
      <c r="AD429" s="148"/>
      <c r="AE429" s="148"/>
      <c r="AF429" s="148"/>
      <c r="AG429" s="148"/>
      <c r="AH429" s="148"/>
      <c r="AI429" s="148"/>
      <c r="AJ429" s="148"/>
      <c r="AK429" s="148"/>
      <c r="AL429" s="148"/>
    </row>
    <row r="430" spans="1:38" ht="15.75" customHeight="1" x14ac:dyDescent="0.25">
      <c r="A430" s="6"/>
      <c r="B430" s="6"/>
      <c r="C430" s="6"/>
      <c r="D430" s="6"/>
      <c r="E430" s="6"/>
      <c r="F430" s="6"/>
      <c r="G430" s="6"/>
      <c r="H430" s="148"/>
      <c r="I430" s="148"/>
      <c r="J430" s="148"/>
      <c r="K430" s="148"/>
      <c r="L430" s="148"/>
      <c r="M430" s="148"/>
      <c r="N430" s="148"/>
      <c r="O430" s="148"/>
      <c r="P430" s="148"/>
      <c r="Q430" s="148"/>
      <c r="R430" s="148"/>
      <c r="S430" s="148"/>
      <c r="T430" s="148"/>
      <c r="U430" s="148"/>
      <c r="V430" s="148"/>
      <c r="W430" s="148"/>
      <c r="X430" s="148"/>
      <c r="Y430" s="148"/>
      <c r="Z430" s="148"/>
      <c r="AA430" s="148"/>
      <c r="AB430" s="148"/>
      <c r="AC430" s="148"/>
      <c r="AD430" s="148"/>
      <c r="AE430" s="148"/>
      <c r="AF430" s="148"/>
      <c r="AG430" s="148"/>
      <c r="AH430" s="148"/>
      <c r="AI430" s="148"/>
      <c r="AJ430" s="148"/>
      <c r="AK430" s="148"/>
      <c r="AL430" s="148"/>
    </row>
    <row r="431" spans="1:38" ht="15.75" customHeight="1" x14ac:dyDescent="0.25">
      <c r="A431" s="6"/>
      <c r="B431" s="6"/>
      <c r="C431" s="6"/>
      <c r="D431" s="6"/>
      <c r="E431" s="6"/>
      <c r="F431" s="6"/>
      <c r="G431" s="6"/>
      <c r="H431" s="148"/>
      <c r="I431" s="148"/>
      <c r="J431" s="148"/>
      <c r="K431" s="148"/>
      <c r="L431" s="148"/>
      <c r="M431" s="148"/>
      <c r="N431" s="148"/>
      <c r="O431" s="148"/>
      <c r="P431" s="148"/>
      <c r="Q431" s="148"/>
      <c r="R431" s="148"/>
      <c r="S431" s="148"/>
      <c r="T431" s="148"/>
      <c r="U431" s="148"/>
      <c r="V431" s="148"/>
      <c r="W431" s="148"/>
      <c r="X431" s="148"/>
      <c r="Y431" s="148"/>
      <c r="Z431" s="148"/>
      <c r="AA431" s="148"/>
      <c r="AB431" s="148"/>
      <c r="AC431" s="148"/>
      <c r="AD431" s="148"/>
      <c r="AE431" s="148"/>
      <c r="AF431" s="148"/>
      <c r="AG431" s="148"/>
      <c r="AH431" s="148"/>
      <c r="AI431" s="148"/>
      <c r="AJ431" s="148"/>
      <c r="AK431" s="148"/>
      <c r="AL431" s="148"/>
    </row>
    <row r="432" spans="1:38" ht="15.75" customHeight="1" x14ac:dyDescent="0.25">
      <c r="A432" s="6"/>
      <c r="B432" s="6"/>
      <c r="C432" s="6"/>
      <c r="D432" s="6"/>
      <c r="E432" s="6"/>
      <c r="F432" s="6"/>
      <c r="G432" s="6"/>
      <c r="H432" s="148"/>
      <c r="I432" s="148"/>
      <c r="J432" s="148"/>
      <c r="K432" s="148"/>
      <c r="L432" s="148"/>
      <c r="M432" s="148"/>
      <c r="N432" s="148"/>
      <c r="O432" s="148"/>
      <c r="P432" s="148"/>
      <c r="Q432" s="148"/>
      <c r="R432" s="148"/>
      <c r="S432" s="148"/>
      <c r="T432" s="148"/>
      <c r="U432" s="148"/>
      <c r="V432" s="148"/>
      <c r="W432" s="148"/>
      <c r="X432" s="148"/>
      <c r="Y432" s="148"/>
      <c r="Z432" s="148"/>
      <c r="AA432" s="148"/>
      <c r="AB432" s="148"/>
      <c r="AC432" s="148"/>
      <c r="AD432" s="148"/>
      <c r="AE432" s="148"/>
      <c r="AF432" s="148"/>
      <c r="AG432" s="148"/>
      <c r="AH432" s="148"/>
      <c r="AI432" s="148"/>
      <c r="AJ432" s="148"/>
      <c r="AK432" s="148"/>
      <c r="AL432" s="148"/>
    </row>
    <row r="433" spans="1:38" ht="15.75" customHeight="1" x14ac:dyDescent="0.25">
      <c r="A433" s="6"/>
      <c r="B433" s="6"/>
      <c r="C433" s="6"/>
      <c r="D433" s="6"/>
      <c r="E433" s="6"/>
      <c r="F433" s="6"/>
      <c r="G433" s="6"/>
      <c r="H433" s="148"/>
      <c r="I433" s="148"/>
      <c r="J433" s="148"/>
      <c r="K433" s="148"/>
      <c r="L433" s="148"/>
      <c r="M433" s="148"/>
      <c r="N433" s="148"/>
      <c r="O433" s="148"/>
      <c r="P433" s="148"/>
      <c r="Q433" s="148"/>
      <c r="R433" s="148"/>
      <c r="S433" s="148"/>
      <c r="T433" s="148"/>
      <c r="U433" s="148"/>
      <c r="V433" s="148"/>
      <c r="W433" s="148"/>
      <c r="X433" s="148"/>
      <c r="Y433" s="148"/>
      <c r="Z433" s="148"/>
      <c r="AA433" s="148"/>
      <c r="AB433" s="148"/>
      <c r="AC433" s="148"/>
      <c r="AD433" s="148"/>
      <c r="AE433" s="148"/>
      <c r="AF433" s="148"/>
      <c r="AG433" s="148"/>
      <c r="AH433" s="148"/>
      <c r="AI433" s="148"/>
      <c r="AJ433" s="148"/>
      <c r="AK433" s="148"/>
      <c r="AL433" s="148"/>
    </row>
    <row r="434" spans="1:38" ht="15.75" customHeight="1" x14ac:dyDescent="0.25">
      <c r="A434" s="6"/>
      <c r="B434" s="6"/>
      <c r="C434" s="6"/>
      <c r="D434" s="6"/>
      <c r="E434" s="6"/>
      <c r="F434" s="6"/>
      <c r="G434" s="6"/>
      <c r="H434" s="148"/>
      <c r="I434" s="148"/>
      <c r="J434" s="148"/>
      <c r="K434" s="148"/>
      <c r="L434" s="148"/>
      <c r="M434" s="148"/>
      <c r="N434" s="148"/>
      <c r="O434" s="148"/>
      <c r="P434" s="148"/>
      <c r="Q434" s="148"/>
      <c r="R434" s="148"/>
      <c r="S434" s="148"/>
      <c r="T434" s="148"/>
      <c r="U434" s="148"/>
      <c r="V434" s="148"/>
      <c r="W434" s="148"/>
      <c r="X434" s="148"/>
      <c r="Y434" s="148"/>
      <c r="Z434" s="148"/>
      <c r="AA434" s="148"/>
      <c r="AB434" s="148"/>
      <c r="AC434" s="148"/>
      <c r="AD434" s="148"/>
      <c r="AE434" s="148"/>
      <c r="AF434" s="148"/>
      <c r="AG434" s="148"/>
      <c r="AH434" s="148"/>
      <c r="AI434" s="148"/>
      <c r="AJ434" s="148"/>
      <c r="AK434" s="148"/>
      <c r="AL434" s="148"/>
    </row>
    <row r="435" spans="1:38" ht="15.75" customHeight="1" x14ac:dyDescent="0.25">
      <c r="A435" s="6"/>
      <c r="B435" s="6"/>
      <c r="C435" s="6"/>
      <c r="D435" s="6"/>
      <c r="E435" s="6"/>
      <c r="F435" s="6"/>
      <c r="G435" s="6"/>
      <c r="H435" s="148"/>
      <c r="I435" s="148"/>
      <c r="J435" s="148"/>
      <c r="K435" s="148"/>
      <c r="L435" s="148"/>
      <c r="M435" s="148"/>
      <c r="N435" s="148"/>
      <c r="O435" s="148"/>
      <c r="P435" s="148"/>
      <c r="Q435" s="148"/>
      <c r="R435" s="148"/>
      <c r="S435" s="148"/>
      <c r="T435" s="148"/>
      <c r="U435" s="148"/>
      <c r="V435" s="148"/>
      <c r="W435" s="148"/>
      <c r="X435" s="148"/>
      <c r="Y435" s="148"/>
      <c r="Z435" s="148"/>
      <c r="AA435" s="148"/>
      <c r="AB435" s="148"/>
      <c r="AC435" s="148"/>
      <c r="AD435" s="148"/>
      <c r="AE435" s="148"/>
      <c r="AF435" s="148"/>
      <c r="AG435" s="148"/>
      <c r="AH435" s="148"/>
      <c r="AI435" s="148"/>
      <c r="AJ435" s="148"/>
      <c r="AK435" s="148"/>
      <c r="AL435" s="148"/>
    </row>
    <row r="436" spans="1:38" ht="15.75" customHeight="1" x14ac:dyDescent="0.25">
      <c r="A436" s="6"/>
      <c r="B436" s="6"/>
      <c r="C436" s="6"/>
      <c r="D436" s="6"/>
      <c r="E436" s="6"/>
      <c r="F436" s="6"/>
      <c r="G436" s="6"/>
      <c r="H436" s="148"/>
      <c r="I436" s="148"/>
      <c r="J436" s="148"/>
      <c r="K436" s="148"/>
      <c r="L436" s="148"/>
      <c r="M436" s="148"/>
      <c r="N436" s="148"/>
      <c r="O436" s="148"/>
      <c r="P436" s="148"/>
      <c r="Q436" s="148"/>
      <c r="R436" s="148"/>
      <c r="S436" s="148"/>
      <c r="T436" s="148"/>
      <c r="U436" s="148"/>
      <c r="V436" s="148"/>
      <c r="W436" s="148"/>
      <c r="X436" s="148"/>
      <c r="Y436" s="148"/>
      <c r="Z436" s="148"/>
      <c r="AA436" s="148"/>
      <c r="AB436" s="148"/>
      <c r="AC436" s="148"/>
      <c r="AD436" s="148"/>
      <c r="AE436" s="148"/>
      <c r="AF436" s="148"/>
      <c r="AG436" s="148"/>
      <c r="AH436" s="148"/>
      <c r="AI436" s="148"/>
      <c r="AJ436" s="148"/>
      <c r="AK436" s="148"/>
      <c r="AL436" s="148"/>
    </row>
    <row r="437" spans="1:38" ht="15.75" customHeight="1" x14ac:dyDescent="0.25">
      <c r="A437" s="6"/>
      <c r="B437" s="6"/>
      <c r="C437" s="6"/>
      <c r="D437" s="6"/>
      <c r="E437" s="6"/>
      <c r="F437" s="6"/>
      <c r="G437" s="6"/>
      <c r="H437" s="148"/>
      <c r="I437" s="148"/>
      <c r="J437" s="148"/>
      <c r="K437" s="148"/>
      <c r="L437" s="148"/>
      <c r="M437" s="148"/>
      <c r="N437" s="148"/>
      <c r="O437" s="148"/>
      <c r="P437" s="148"/>
      <c r="Q437" s="148"/>
      <c r="R437" s="148"/>
      <c r="S437" s="148"/>
      <c r="T437" s="148"/>
      <c r="U437" s="148"/>
      <c r="V437" s="148"/>
      <c r="W437" s="148"/>
      <c r="X437" s="148"/>
      <c r="Y437" s="148"/>
      <c r="Z437" s="148"/>
      <c r="AA437" s="148"/>
      <c r="AB437" s="148"/>
      <c r="AC437" s="148"/>
      <c r="AD437" s="148"/>
      <c r="AE437" s="148"/>
      <c r="AF437" s="148"/>
      <c r="AG437" s="148"/>
      <c r="AH437" s="148"/>
      <c r="AI437" s="148"/>
      <c r="AJ437" s="148"/>
      <c r="AK437" s="148"/>
      <c r="AL437" s="148"/>
    </row>
    <row r="438" spans="1:38" ht="15.75" customHeight="1" x14ac:dyDescent="0.25">
      <c r="A438" s="6"/>
      <c r="B438" s="6"/>
      <c r="C438" s="6"/>
      <c r="D438" s="6"/>
      <c r="E438" s="6"/>
      <c r="F438" s="6"/>
      <c r="G438" s="6"/>
      <c r="H438" s="148"/>
      <c r="I438" s="148"/>
      <c r="J438" s="148"/>
      <c r="K438" s="148"/>
      <c r="L438" s="148"/>
      <c r="M438" s="148"/>
      <c r="N438" s="148"/>
      <c r="O438" s="148"/>
      <c r="P438" s="148"/>
      <c r="Q438" s="148"/>
      <c r="R438" s="148"/>
      <c r="S438" s="148"/>
      <c r="T438" s="148"/>
      <c r="U438" s="148"/>
      <c r="V438" s="148"/>
      <c r="W438" s="148"/>
      <c r="X438" s="148"/>
      <c r="Y438" s="148"/>
      <c r="Z438" s="148"/>
      <c r="AA438" s="148"/>
      <c r="AB438" s="148"/>
      <c r="AC438" s="148"/>
      <c r="AD438" s="148"/>
      <c r="AE438" s="148"/>
      <c r="AF438" s="148"/>
      <c r="AG438" s="148"/>
      <c r="AH438" s="148"/>
      <c r="AI438" s="148"/>
      <c r="AJ438" s="148"/>
      <c r="AK438" s="148"/>
      <c r="AL438" s="148"/>
    </row>
    <row r="439" spans="1:38" ht="15.75" customHeight="1" x14ac:dyDescent="0.25">
      <c r="A439" s="6"/>
      <c r="B439" s="6"/>
      <c r="C439" s="6"/>
      <c r="D439" s="6"/>
      <c r="E439" s="6"/>
      <c r="F439" s="6"/>
      <c r="G439" s="6"/>
      <c r="H439" s="148"/>
      <c r="I439" s="148"/>
      <c r="J439" s="148"/>
      <c r="K439" s="148"/>
      <c r="L439" s="148"/>
      <c r="M439" s="148"/>
      <c r="N439" s="148"/>
      <c r="O439" s="148"/>
      <c r="P439" s="148"/>
      <c r="Q439" s="148"/>
      <c r="R439" s="148"/>
      <c r="S439" s="148"/>
      <c r="T439" s="148"/>
      <c r="U439" s="148"/>
      <c r="V439" s="148"/>
      <c r="W439" s="148"/>
      <c r="X439" s="148"/>
      <c r="Y439" s="148"/>
      <c r="Z439" s="148"/>
      <c r="AA439" s="148"/>
      <c r="AB439" s="148"/>
      <c r="AC439" s="148"/>
      <c r="AD439" s="148"/>
      <c r="AE439" s="148"/>
      <c r="AF439" s="148"/>
      <c r="AG439" s="148"/>
      <c r="AH439" s="148"/>
      <c r="AI439" s="148"/>
      <c r="AJ439" s="148"/>
      <c r="AK439" s="148"/>
      <c r="AL439" s="148"/>
    </row>
    <row r="440" spans="1:38" ht="15.75" customHeight="1" x14ac:dyDescent="0.25">
      <c r="A440" s="6"/>
      <c r="B440" s="6"/>
      <c r="C440" s="6"/>
      <c r="D440" s="6"/>
      <c r="E440" s="6"/>
      <c r="F440" s="6"/>
      <c r="G440" s="6"/>
      <c r="H440" s="148"/>
      <c r="I440" s="148"/>
      <c r="J440" s="148"/>
      <c r="K440" s="148"/>
      <c r="L440" s="148"/>
      <c r="M440" s="148"/>
      <c r="N440" s="148"/>
      <c r="O440" s="148"/>
      <c r="P440" s="148"/>
      <c r="Q440" s="148"/>
      <c r="R440" s="148"/>
      <c r="S440" s="148"/>
      <c r="T440" s="148"/>
      <c r="U440" s="148"/>
      <c r="V440" s="148"/>
      <c r="W440" s="148"/>
      <c r="X440" s="148"/>
      <c r="Y440" s="148"/>
      <c r="Z440" s="148"/>
      <c r="AA440" s="148"/>
      <c r="AB440" s="148"/>
      <c r="AC440" s="148"/>
      <c r="AD440" s="148"/>
      <c r="AE440" s="148"/>
      <c r="AF440" s="148"/>
      <c r="AG440" s="148"/>
      <c r="AH440" s="148"/>
      <c r="AI440" s="148"/>
      <c r="AJ440" s="148"/>
      <c r="AK440" s="148"/>
      <c r="AL440" s="148"/>
    </row>
    <row r="441" spans="1:38" ht="15.75" customHeight="1" x14ac:dyDescent="0.25">
      <c r="A441" s="6"/>
      <c r="B441" s="6"/>
      <c r="C441" s="6"/>
      <c r="D441" s="6"/>
      <c r="E441" s="6"/>
      <c r="F441" s="6"/>
      <c r="G441" s="6"/>
      <c r="H441" s="148"/>
      <c r="I441" s="148"/>
      <c r="J441" s="148"/>
      <c r="K441" s="148"/>
      <c r="L441" s="148"/>
      <c r="M441" s="148"/>
      <c r="N441" s="148"/>
      <c r="O441" s="148"/>
      <c r="P441" s="148"/>
      <c r="Q441" s="148"/>
      <c r="R441" s="148"/>
      <c r="S441" s="148"/>
      <c r="T441" s="148"/>
      <c r="U441" s="148"/>
      <c r="V441" s="148"/>
      <c r="W441" s="148"/>
      <c r="X441" s="148"/>
      <c r="Y441" s="148"/>
      <c r="Z441" s="148"/>
      <c r="AA441" s="148"/>
      <c r="AB441" s="148"/>
      <c r="AC441" s="148"/>
      <c r="AD441" s="148"/>
      <c r="AE441" s="148"/>
      <c r="AF441" s="148"/>
      <c r="AG441" s="148"/>
      <c r="AH441" s="148"/>
      <c r="AI441" s="148"/>
      <c r="AJ441" s="148"/>
      <c r="AK441" s="148"/>
      <c r="AL441" s="148"/>
    </row>
    <row r="442" spans="1:38" ht="15.75" customHeight="1" x14ac:dyDescent="0.25">
      <c r="A442" s="6"/>
      <c r="B442" s="6"/>
      <c r="C442" s="6"/>
      <c r="D442" s="6"/>
      <c r="E442" s="6"/>
      <c r="F442" s="6"/>
      <c r="G442" s="6"/>
      <c r="H442" s="148"/>
      <c r="I442" s="148"/>
      <c r="J442" s="148"/>
      <c r="K442" s="148"/>
      <c r="L442" s="148"/>
      <c r="M442" s="148"/>
      <c r="N442" s="148"/>
      <c r="O442" s="148"/>
      <c r="P442" s="148"/>
      <c r="Q442" s="148"/>
      <c r="R442" s="148"/>
      <c r="S442" s="148"/>
      <c r="T442" s="148"/>
      <c r="U442" s="148"/>
      <c r="V442" s="148"/>
      <c r="W442" s="148"/>
      <c r="X442" s="148"/>
      <c r="Y442" s="148"/>
      <c r="Z442" s="148"/>
      <c r="AA442" s="148"/>
      <c r="AB442" s="148"/>
      <c r="AC442" s="148"/>
      <c r="AD442" s="148"/>
      <c r="AE442" s="148"/>
      <c r="AF442" s="148"/>
      <c r="AG442" s="148"/>
      <c r="AH442" s="148"/>
      <c r="AI442" s="148"/>
      <c r="AJ442" s="148"/>
      <c r="AK442" s="148"/>
      <c r="AL442" s="148"/>
    </row>
    <row r="443" spans="1:38" ht="15.75" customHeight="1" x14ac:dyDescent="0.25">
      <c r="A443" s="6"/>
      <c r="B443" s="6"/>
      <c r="C443" s="6"/>
      <c r="D443" s="6"/>
      <c r="E443" s="6"/>
      <c r="F443" s="6"/>
      <c r="G443" s="6"/>
      <c r="H443" s="148"/>
      <c r="I443" s="148"/>
      <c r="J443" s="148"/>
      <c r="K443" s="148"/>
      <c r="L443" s="148"/>
      <c r="M443" s="148"/>
      <c r="N443" s="148"/>
      <c r="O443" s="148"/>
      <c r="P443" s="148"/>
      <c r="Q443" s="148"/>
      <c r="R443" s="148"/>
      <c r="S443" s="148"/>
      <c r="T443" s="148"/>
      <c r="U443" s="148"/>
      <c r="V443" s="148"/>
      <c r="W443" s="148"/>
      <c r="X443" s="148"/>
      <c r="Y443" s="148"/>
      <c r="Z443" s="148"/>
      <c r="AA443" s="148"/>
      <c r="AB443" s="148"/>
      <c r="AC443" s="148"/>
      <c r="AD443" s="148"/>
      <c r="AE443" s="148"/>
      <c r="AF443" s="148"/>
      <c r="AG443" s="148"/>
      <c r="AH443" s="148"/>
      <c r="AI443" s="148"/>
      <c r="AJ443" s="148"/>
      <c r="AK443" s="148"/>
      <c r="AL443" s="148"/>
    </row>
    <row r="444" spans="1:38" ht="15.75" customHeight="1" x14ac:dyDescent="0.25">
      <c r="A444" s="6"/>
      <c r="B444" s="6"/>
      <c r="C444" s="6"/>
      <c r="D444" s="6"/>
      <c r="E444" s="6"/>
      <c r="F444" s="6"/>
      <c r="G444" s="6"/>
      <c r="H444" s="148"/>
      <c r="I444" s="148"/>
      <c r="J444" s="148"/>
      <c r="K444" s="148"/>
      <c r="L444" s="148"/>
      <c r="M444" s="148"/>
      <c r="N444" s="148"/>
      <c r="O444" s="148"/>
      <c r="P444" s="148"/>
      <c r="Q444" s="148"/>
      <c r="R444" s="148"/>
      <c r="S444" s="148"/>
      <c r="T444" s="148"/>
      <c r="U444" s="148"/>
      <c r="V444" s="148"/>
      <c r="W444" s="148"/>
      <c r="X444" s="148"/>
      <c r="Y444" s="148"/>
      <c r="Z444" s="148"/>
      <c r="AA444" s="148"/>
      <c r="AB444" s="148"/>
      <c r="AC444" s="148"/>
      <c r="AD444" s="148"/>
      <c r="AE444" s="148"/>
      <c r="AF444" s="148"/>
      <c r="AG444" s="148"/>
      <c r="AH444" s="148"/>
      <c r="AI444" s="148"/>
      <c r="AJ444" s="148"/>
      <c r="AK444" s="148"/>
      <c r="AL444" s="148"/>
    </row>
    <row r="445" spans="1:38" ht="15.75" customHeight="1" x14ac:dyDescent="0.25">
      <c r="A445" s="6"/>
      <c r="B445" s="6"/>
      <c r="C445" s="6"/>
      <c r="D445" s="6"/>
      <c r="E445" s="6"/>
      <c r="F445" s="6"/>
      <c r="G445" s="6"/>
      <c r="H445" s="148"/>
      <c r="I445" s="148"/>
      <c r="J445" s="148"/>
      <c r="K445" s="148"/>
      <c r="L445" s="148"/>
      <c r="M445" s="148"/>
      <c r="N445" s="148"/>
      <c r="O445" s="148"/>
      <c r="P445" s="148"/>
      <c r="Q445" s="148"/>
      <c r="R445" s="148"/>
      <c r="S445" s="148"/>
      <c r="T445" s="148"/>
      <c r="U445" s="148"/>
      <c r="V445" s="148"/>
      <c r="W445" s="148"/>
      <c r="X445" s="148"/>
      <c r="Y445" s="148"/>
      <c r="Z445" s="148"/>
      <c r="AA445" s="148"/>
      <c r="AB445" s="148"/>
      <c r="AC445" s="148"/>
      <c r="AD445" s="148"/>
      <c r="AE445" s="148"/>
      <c r="AF445" s="148"/>
      <c r="AG445" s="148"/>
      <c r="AH445" s="148"/>
      <c r="AI445" s="148"/>
      <c r="AJ445" s="148"/>
      <c r="AK445" s="148"/>
      <c r="AL445" s="148"/>
    </row>
    <row r="446" spans="1:38" ht="15.75" customHeight="1" x14ac:dyDescent="0.25">
      <c r="A446" s="6"/>
      <c r="B446" s="6"/>
      <c r="C446" s="6"/>
      <c r="D446" s="6"/>
      <c r="E446" s="6"/>
      <c r="F446" s="6"/>
      <c r="G446" s="6"/>
      <c r="H446" s="148"/>
      <c r="I446" s="148"/>
      <c r="J446" s="148"/>
      <c r="K446" s="148"/>
      <c r="L446" s="148"/>
      <c r="M446" s="148"/>
      <c r="N446" s="148"/>
      <c r="O446" s="148"/>
      <c r="P446" s="148"/>
      <c r="Q446" s="148"/>
      <c r="R446" s="148"/>
      <c r="S446" s="148"/>
      <c r="T446" s="148"/>
      <c r="U446" s="148"/>
      <c r="V446" s="148"/>
      <c r="W446" s="148"/>
      <c r="X446" s="148"/>
      <c r="Y446" s="148"/>
      <c r="Z446" s="148"/>
      <c r="AA446" s="148"/>
      <c r="AB446" s="148"/>
      <c r="AC446" s="148"/>
      <c r="AD446" s="148"/>
      <c r="AE446" s="148"/>
      <c r="AF446" s="148"/>
      <c r="AG446" s="148"/>
      <c r="AH446" s="148"/>
      <c r="AI446" s="148"/>
      <c r="AJ446" s="148"/>
      <c r="AK446" s="148"/>
      <c r="AL446" s="148"/>
    </row>
    <row r="447" spans="1:38" ht="15.75" customHeight="1" x14ac:dyDescent="0.25">
      <c r="A447" s="6"/>
      <c r="B447" s="6"/>
      <c r="C447" s="6"/>
      <c r="D447" s="6"/>
      <c r="E447" s="6"/>
      <c r="F447" s="6"/>
      <c r="G447" s="6"/>
      <c r="H447" s="148"/>
      <c r="I447" s="148"/>
      <c r="J447" s="148"/>
      <c r="K447" s="148"/>
      <c r="L447" s="148"/>
      <c r="M447" s="148"/>
      <c r="N447" s="148"/>
      <c r="O447" s="148"/>
      <c r="P447" s="148"/>
      <c r="Q447" s="148"/>
      <c r="R447" s="148"/>
      <c r="S447" s="148"/>
      <c r="T447" s="148"/>
      <c r="U447" s="148"/>
      <c r="V447" s="148"/>
      <c r="W447" s="148"/>
      <c r="X447" s="148"/>
      <c r="Y447" s="148"/>
      <c r="Z447" s="148"/>
      <c r="AA447" s="148"/>
      <c r="AB447" s="148"/>
      <c r="AC447" s="148"/>
      <c r="AD447" s="148"/>
      <c r="AE447" s="148"/>
      <c r="AF447" s="148"/>
      <c r="AG447" s="148"/>
      <c r="AH447" s="148"/>
      <c r="AI447" s="148"/>
      <c r="AJ447" s="148"/>
      <c r="AK447" s="148"/>
      <c r="AL447" s="148"/>
    </row>
    <row r="448" spans="1:38" ht="15.75" customHeight="1" x14ac:dyDescent="0.25">
      <c r="A448" s="6"/>
      <c r="B448" s="6"/>
      <c r="C448" s="6"/>
      <c r="D448" s="6"/>
      <c r="E448" s="6"/>
      <c r="F448" s="6"/>
      <c r="G448" s="6"/>
      <c r="H448" s="148"/>
      <c r="I448" s="148"/>
      <c r="J448" s="148"/>
      <c r="K448" s="148"/>
      <c r="L448" s="148"/>
      <c r="M448" s="148"/>
      <c r="N448" s="148"/>
      <c r="O448" s="148"/>
      <c r="P448" s="148"/>
      <c r="Q448" s="148"/>
      <c r="R448" s="148"/>
      <c r="S448" s="148"/>
      <c r="T448" s="148"/>
      <c r="U448" s="148"/>
      <c r="V448" s="148"/>
      <c r="W448" s="148"/>
      <c r="X448" s="148"/>
      <c r="Y448" s="148"/>
      <c r="Z448" s="148"/>
      <c r="AA448" s="148"/>
      <c r="AB448" s="148"/>
      <c r="AC448" s="148"/>
      <c r="AD448" s="148"/>
      <c r="AE448" s="148"/>
      <c r="AF448" s="148"/>
      <c r="AG448" s="148"/>
      <c r="AH448" s="148"/>
      <c r="AI448" s="148"/>
      <c r="AJ448" s="148"/>
      <c r="AK448" s="148"/>
      <c r="AL448" s="148"/>
    </row>
    <row r="449" spans="1:38" ht="15.75" customHeight="1" x14ac:dyDescent="0.25">
      <c r="A449" s="6"/>
      <c r="B449" s="6"/>
      <c r="C449" s="6"/>
      <c r="D449" s="6"/>
      <c r="E449" s="6"/>
      <c r="F449" s="6"/>
      <c r="G449" s="6"/>
      <c r="H449" s="148"/>
      <c r="I449" s="148"/>
      <c r="J449" s="148"/>
      <c r="K449" s="148"/>
      <c r="L449" s="148"/>
      <c r="M449" s="148"/>
      <c r="N449" s="148"/>
      <c r="O449" s="148"/>
      <c r="P449" s="148"/>
      <c r="Q449" s="148"/>
      <c r="R449" s="148"/>
      <c r="S449" s="148"/>
      <c r="T449" s="148"/>
      <c r="U449" s="148"/>
      <c r="V449" s="148"/>
      <c r="W449" s="148"/>
      <c r="X449" s="148"/>
      <c r="Y449" s="148"/>
      <c r="Z449" s="148"/>
      <c r="AA449" s="148"/>
      <c r="AB449" s="148"/>
      <c r="AC449" s="148"/>
      <c r="AD449" s="148"/>
      <c r="AE449" s="148"/>
      <c r="AF449" s="148"/>
      <c r="AG449" s="148"/>
      <c r="AH449" s="148"/>
      <c r="AI449" s="148"/>
      <c r="AJ449" s="148"/>
      <c r="AK449" s="148"/>
      <c r="AL449" s="148"/>
    </row>
    <row r="450" spans="1:38" ht="15.75" customHeight="1" x14ac:dyDescent="0.25">
      <c r="A450" s="6"/>
      <c r="B450" s="6"/>
      <c r="C450" s="6"/>
      <c r="D450" s="6"/>
      <c r="E450" s="6"/>
      <c r="F450" s="6"/>
      <c r="G450" s="6"/>
      <c r="H450" s="148"/>
      <c r="I450" s="148"/>
      <c r="J450" s="148"/>
      <c r="K450" s="148"/>
      <c r="L450" s="148"/>
      <c r="M450" s="148"/>
      <c r="N450" s="148"/>
      <c r="O450" s="148"/>
      <c r="P450" s="148"/>
      <c r="Q450" s="148"/>
      <c r="R450" s="148"/>
      <c r="S450" s="148"/>
      <c r="T450" s="148"/>
      <c r="U450" s="148"/>
      <c r="V450" s="148"/>
      <c r="W450" s="148"/>
      <c r="X450" s="148"/>
      <c r="Y450" s="148"/>
      <c r="Z450" s="148"/>
      <c r="AA450" s="148"/>
      <c r="AB450" s="148"/>
      <c r="AC450" s="148"/>
      <c r="AD450" s="148"/>
      <c r="AE450" s="148"/>
      <c r="AF450" s="148"/>
      <c r="AG450" s="148"/>
      <c r="AH450" s="148"/>
      <c r="AI450" s="148"/>
      <c r="AJ450" s="148"/>
      <c r="AK450" s="148"/>
      <c r="AL450" s="148"/>
    </row>
    <row r="451" spans="1:38" ht="15.75" customHeight="1" x14ac:dyDescent="0.25">
      <c r="A451" s="6"/>
      <c r="B451" s="6"/>
      <c r="C451" s="6"/>
      <c r="D451" s="6"/>
      <c r="E451" s="6"/>
      <c r="F451" s="6"/>
      <c r="G451" s="6"/>
      <c r="H451" s="148"/>
      <c r="I451" s="148"/>
      <c r="J451" s="148"/>
      <c r="K451" s="148"/>
      <c r="L451" s="148"/>
      <c r="M451" s="148"/>
      <c r="N451" s="148"/>
      <c r="O451" s="148"/>
      <c r="P451" s="148"/>
      <c r="Q451" s="148"/>
      <c r="R451" s="148"/>
      <c r="S451" s="148"/>
      <c r="T451" s="148"/>
      <c r="U451" s="148"/>
      <c r="V451" s="148"/>
      <c r="W451" s="148"/>
      <c r="X451" s="148"/>
      <c r="Y451" s="148"/>
      <c r="Z451" s="148"/>
      <c r="AA451" s="148"/>
      <c r="AB451" s="148"/>
      <c r="AC451" s="148"/>
      <c r="AD451" s="148"/>
      <c r="AE451" s="148"/>
      <c r="AF451" s="148"/>
      <c r="AG451" s="148"/>
      <c r="AH451" s="148"/>
      <c r="AI451" s="148"/>
      <c r="AJ451" s="148"/>
      <c r="AK451" s="148"/>
      <c r="AL451" s="148"/>
    </row>
    <row r="452" spans="1:38" ht="15.75" customHeight="1" x14ac:dyDescent="0.25">
      <c r="A452" s="6"/>
      <c r="B452" s="6"/>
      <c r="C452" s="6"/>
      <c r="D452" s="6"/>
      <c r="E452" s="6"/>
      <c r="F452" s="6"/>
      <c r="G452" s="6"/>
      <c r="H452" s="148"/>
      <c r="I452" s="148"/>
      <c r="J452" s="148"/>
      <c r="K452" s="148"/>
      <c r="L452" s="148"/>
      <c r="M452" s="148"/>
      <c r="N452" s="148"/>
      <c r="O452" s="148"/>
      <c r="P452" s="148"/>
      <c r="Q452" s="148"/>
      <c r="R452" s="148"/>
      <c r="S452" s="148"/>
      <c r="T452" s="148"/>
      <c r="U452" s="148"/>
      <c r="V452" s="148"/>
      <c r="W452" s="148"/>
      <c r="X452" s="148"/>
      <c r="Y452" s="148"/>
      <c r="Z452" s="148"/>
      <c r="AA452" s="148"/>
      <c r="AB452" s="148"/>
      <c r="AC452" s="148"/>
      <c r="AD452" s="148"/>
      <c r="AE452" s="148"/>
      <c r="AF452" s="148"/>
      <c r="AG452" s="148"/>
      <c r="AH452" s="148"/>
      <c r="AI452" s="148"/>
      <c r="AJ452" s="148"/>
      <c r="AK452" s="148"/>
      <c r="AL452" s="148"/>
    </row>
    <row r="453" spans="1:38" ht="15.75" customHeight="1" x14ac:dyDescent="0.25">
      <c r="A453" s="6"/>
      <c r="B453" s="6"/>
      <c r="C453" s="6"/>
      <c r="D453" s="6"/>
      <c r="E453" s="6"/>
      <c r="F453" s="6"/>
      <c r="G453" s="6"/>
      <c r="H453" s="148"/>
      <c r="I453" s="148"/>
      <c r="J453" s="148"/>
      <c r="K453" s="148"/>
      <c r="L453" s="148"/>
      <c r="M453" s="148"/>
      <c r="N453" s="148"/>
      <c r="O453" s="148"/>
      <c r="P453" s="148"/>
      <c r="Q453" s="148"/>
      <c r="R453" s="148"/>
      <c r="S453" s="148"/>
      <c r="T453" s="148"/>
      <c r="U453" s="148"/>
      <c r="V453" s="148"/>
      <c r="W453" s="148"/>
      <c r="X453" s="148"/>
      <c r="Y453" s="148"/>
      <c r="Z453" s="148"/>
      <c r="AA453" s="148"/>
      <c r="AB453" s="148"/>
      <c r="AC453" s="148"/>
      <c r="AD453" s="148"/>
      <c r="AE453" s="148"/>
      <c r="AF453" s="148"/>
      <c r="AG453" s="148"/>
      <c r="AH453" s="148"/>
      <c r="AI453" s="148"/>
      <c r="AJ453" s="148"/>
      <c r="AK453" s="148"/>
      <c r="AL453" s="148"/>
    </row>
    <row r="454" spans="1:38" ht="15.75" customHeight="1" x14ac:dyDescent="0.25">
      <c r="A454" s="6"/>
      <c r="B454" s="6"/>
      <c r="C454" s="6"/>
      <c r="D454" s="6"/>
      <c r="E454" s="6"/>
      <c r="F454" s="6"/>
      <c r="G454" s="6"/>
      <c r="H454" s="148"/>
      <c r="I454" s="148"/>
      <c r="J454" s="148"/>
      <c r="K454" s="148"/>
      <c r="L454" s="148"/>
      <c r="M454" s="148"/>
      <c r="N454" s="148"/>
      <c r="O454" s="148"/>
      <c r="P454" s="148"/>
      <c r="Q454" s="148"/>
      <c r="R454" s="148"/>
      <c r="S454" s="148"/>
      <c r="T454" s="148"/>
      <c r="U454" s="148"/>
      <c r="V454" s="148"/>
      <c r="W454" s="148"/>
      <c r="X454" s="148"/>
      <c r="Y454" s="148"/>
      <c r="Z454" s="148"/>
      <c r="AA454" s="148"/>
      <c r="AB454" s="148"/>
      <c r="AC454" s="148"/>
      <c r="AD454" s="148"/>
      <c r="AE454" s="148"/>
      <c r="AF454" s="148"/>
      <c r="AG454" s="148"/>
      <c r="AH454" s="148"/>
      <c r="AI454" s="148"/>
      <c r="AJ454" s="148"/>
      <c r="AK454" s="148"/>
      <c r="AL454" s="148"/>
    </row>
    <row r="455" spans="1:38" ht="15.75" customHeight="1" x14ac:dyDescent="0.25">
      <c r="A455" s="6"/>
      <c r="B455" s="6"/>
      <c r="C455" s="6"/>
      <c r="D455" s="6"/>
      <c r="E455" s="6"/>
      <c r="F455" s="6"/>
      <c r="G455" s="6"/>
      <c r="H455" s="148"/>
      <c r="I455" s="148"/>
      <c r="J455" s="148"/>
      <c r="K455" s="148"/>
      <c r="L455" s="148"/>
      <c r="M455" s="148"/>
      <c r="N455" s="148"/>
      <c r="O455" s="148"/>
      <c r="P455" s="148"/>
      <c r="Q455" s="148"/>
      <c r="R455" s="148"/>
      <c r="S455" s="148"/>
      <c r="T455" s="148"/>
      <c r="U455" s="148"/>
      <c r="V455" s="148"/>
      <c r="W455" s="148"/>
      <c r="X455" s="148"/>
      <c r="Y455" s="148"/>
      <c r="Z455" s="148"/>
      <c r="AA455" s="148"/>
      <c r="AB455" s="148"/>
      <c r="AC455" s="148"/>
      <c r="AD455" s="148"/>
      <c r="AE455" s="148"/>
      <c r="AF455" s="148"/>
      <c r="AG455" s="148"/>
      <c r="AH455" s="148"/>
      <c r="AI455" s="148"/>
      <c r="AJ455" s="148"/>
      <c r="AK455" s="148"/>
      <c r="AL455" s="148"/>
    </row>
    <row r="456" spans="1:38" ht="15.75" customHeight="1" x14ac:dyDescent="0.25">
      <c r="A456" s="6"/>
      <c r="B456" s="6"/>
      <c r="C456" s="6"/>
      <c r="D456" s="6"/>
      <c r="E456" s="6"/>
      <c r="F456" s="6"/>
      <c r="G456" s="6"/>
      <c r="H456" s="148"/>
      <c r="I456" s="148"/>
      <c r="J456" s="148"/>
      <c r="K456" s="148"/>
      <c r="L456" s="148"/>
      <c r="M456" s="148"/>
      <c r="N456" s="148"/>
      <c r="O456" s="148"/>
      <c r="P456" s="148"/>
      <c r="Q456" s="148"/>
      <c r="R456" s="148"/>
      <c r="S456" s="148"/>
      <c r="T456" s="148"/>
      <c r="U456" s="148"/>
      <c r="V456" s="148"/>
      <c r="W456" s="148"/>
      <c r="X456" s="148"/>
      <c r="Y456" s="148"/>
      <c r="Z456" s="148"/>
      <c r="AA456" s="148"/>
      <c r="AB456" s="148"/>
      <c r="AC456" s="148"/>
      <c r="AD456" s="148"/>
      <c r="AE456" s="148"/>
      <c r="AF456" s="148"/>
      <c r="AG456" s="148"/>
      <c r="AH456" s="148"/>
      <c r="AI456" s="148"/>
      <c r="AJ456" s="148"/>
      <c r="AK456" s="148"/>
      <c r="AL456" s="148"/>
    </row>
    <row r="457" spans="1:38" ht="15.75" customHeight="1" x14ac:dyDescent="0.25">
      <c r="A457" s="6"/>
      <c r="B457" s="6"/>
      <c r="C457" s="6"/>
      <c r="D457" s="6"/>
      <c r="E457" s="6"/>
      <c r="F457" s="6"/>
      <c r="G457" s="6"/>
      <c r="H457" s="148"/>
      <c r="I457" s="148"/>
      <c r="J457" s="148"/>
      <c r="K457" s="148"/>
      <c r="L457" s="148"/>
      <c r="M457" s="148"/>
      <c r="N457" s="148"/>
      <c r="O457" s="148"/>
      <c r="P457" s="148"/>
      <c r="Q457" s="148"/>
      <c r="R457" s="148"/>
      <c r="S457" s="148"/>
      <c r="T457" s="148"/>
      <c r="U457" s="148"/>
      <c r="V457" s="148"/>
      <c r="W457" s="148"/>
      <c r="X457" s="148"/>
      <c r="Y457" s="148"/>
      <c r="Z457" s="148"/>
      <c r="AA457" s="148"/>
      <c r="AB457" s="148"/>
      <c r="AC457" s="148"/>
      <c r="AD457" s="148"/>
      <c r="AE457" s="148"/>
      <c r="AF457" s="148"/>
      <c r="AG457" s="148"/>
      <c r="AH457" s="148"/>
      <c r="AI457" s="148"/>
      <c r="AJ457" s="148"/>
      <c r="AK457" s="148"/>
      <c r="AL457" s="148"/>
    </row>
    <row r="458" spans="1:38" ht="15.75" customHeight="1" x14ac:dyDescent="0.25">
      <c r="A458" s="6"/>
      <c r="B458" s="6"/>
      <c r="C458" s="6"/>
      <c r="D458" s="6"/>
      <c r="E458" s="6"/>
      <c r="F458" s="6"/>
      <c r="G458" s="6"/>
      <c r="H458" s="148"/>
      <c r="I458" s="148"/>
      <c r="J458" s="148"/>
      <c r="K458" s="148"/>
      <c r="L458" s="148"/>
      <c r="M458" s="148"/>
      <c r="N458" s="148"/>
      <c r="O458" s="148"/>
      <c r="P458" s="148"/>
      <c r="Q458" s="148"/>
      <c r="R458" s="148"/>
      <c r="S458" s="148"/>
      <c r="T458" s="148"/>
      <c r="U458" s="148"/>
      <c r="V458" s="148"/>
      <c r="W458" s="148"/>
      <c r="X458" s="148"/>
      <c r="Y458" s="148"/>
      <c r="Z458" s="148"/>
      <c r="AA458" s="148"/>
      <c r="AB458" s="148"/>
      <c r="AC458" s="148"/>
      <c r="AD458" s="148"/>
      <c r="AE458" s="148"/>
      <c r="AF458" s="148"/>
      <c r="AG458" s="148"/>
      <c r="AH458" s="148"/>
      <c r="AI458" s="148"/>
      <c r="AJ458" s="148"/>
      <c r="AK458" s="148"/>
      <c r="AL458" s="148"/>
    </row>
    <row r="459" spans="1:38" ht="15.75" customHeight="1" x14ac:dyDescent="0.25">
      <c r="A459" s="6"/>
      <c r="B459" s="6"/>
      <c r="C459" s="6"/>
      <c r="D459" s="6"/>
      <c r="E459" s="6"/>
      <c r="F459" s="6"/>
      <c r="G459" s="6"/>
      <c r="H459" s="148"/>
      <c r="I459" s="148"/>
      <c r="J459" s="148"/>
      <c r="K459" s="148"/>
      <c r="L459" s="148"/>
      <c r="M459" s="148"/>
      <c r="N459" s="148"/>
      <c r="O459" s="148"/>
      <c r="P459" s="148"/>
      <c r="Q459" s="148"/>
      <c r="R459" s="148"/>
      <c r="S459" s="148"/>
      <c r="T459" s="148"/>
      <c r="U459" s="148"/>
      <c r="V459" s="148"/>
      <c r="W459" s="148"/>
      <c r="X459" s="148"/>
      <c r="Y459" s="148"/>
      <c r="Z459" s="148"/>
      <c r="AA459" s="148"/>
      <c r="AB459" s="148"/>
      <c r="AC459" s="148"/>
      <c r="AD459" s="148"/>
      <c r="AE459" s="148"/>
      <c r="AF459" s="148"/>
      <c r="AG459" s="148"/>
      <c r="AH459" s="148"/>
      <c r="AI459" s="148"/>
      <c r="AJ459" s="148"/>
      <c r="AK459" s="148"/>
      <c r="AL459" s="148"/>
    </row>
    <row r="460" spans="1:38" ht="15.75" customHeight="1" x14ac:dyDescent="0.25">
      <c r="A460" s="6"/>
      <c r="B460" s="6"/>
      <c r="C460" s="6"/>
      <c r="D460" s="6"/>
      <c r="E460" s="6"/>
      <c r="F460" s="6"/>
      <c r="G460" s="6"/>
      <c r="H460" s="148"/>
      <c r="I460" s="148"/>
      <c r="J460" s="148"/>
      <c r="K460" s="148"/>
      <c r="L460" s="148"/>
      <c r="M460" s="148"/>
      <c r="N460" s="148"/>
      <c r="O460" s="148"/>
      <c r="P460" s="148"/>
      <c r="Q460" s="148"/>
      <c r="R460" s="148"/>
      <c r="S460" s="148"/>
      <c r="T460" s="148"/>
      <c r="U460" s="148"/>
      <c r="V460" s="148"/>
      <c r="W460" s="148"/>
      <c r="X460" s="148"/>
      <c r="Y460" s="148"/>
      <c r="Z460" s="148"/>
      <c r="AA460" s="148"/>
      <c r="AB460" s="148"/>
      <c r="AC460" s="148"/>
      <c r="AD460" s="148"/>
      <c r="AE460" s="148"/>
      <c r="AF460" s="148"/>
      <c r="AG460" s="148"/>
      <c r="AH460" s="148"/>
      <c r="AI460" s="148"/>
      <c r="AJ460" s="148"/>
      <c r="AK460" s="148"/>
      <c r="AL460" s="148"/>
    </row>
    <row r="461" spans="1:38" ht="15.75" customHeight="1" x14ac:dyDescent="0.25">
      <c r="A461" s="6"/>
      <c r="B461" s="6"/>
      <c r="C461" s="6"/>
      <c r="D461" s="6"/>
      <c r="E461" s="6"/>
      <c r="F461" s="6"/>
      <c r="G461" s="6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</row>
    <row r="462" spans="1:38" ht="15.75" customHeight="1" x14ac:dyDescent="0.25">
      <c r="A462" s="6"/>
      <c r="B462" s="6"/>
      <c r="C462" s="6"/>
      <c r="D462" s="6"/>
      <c r="E462" s="6"/>
      <c r="F462" s="6"/>
      <c r="G462" s="6"/>
      <c r="H462" s="148"/>
      <c r="I462" s="148"/>
      <c r="J462" s="148"/>
      <c r="K462" s="148"/>
      <c r="L462" s="148"/>
      <c r="M462" s="148"/>
      <c r="N462" s="148"/>
      <c r="O462" s="148"/>
      <c r="P462" s="148"/>
      <c r="Q462" s="148"/>
      <c r="R462" s="148"/>
      <c r="S462" s="148"/>
      <c r="T462" s="148"/>
      <c r="U462" s="148"/>
      <c r="V462" s="148"/>
      <c r="W462" s="148"/>
      <c r="X462" s="148"/>
      <c r="Y462" s="148"/>
      <c r="Z462" s="148"/>
      <c r="AA462" s="148"/>
      <c r="AB462" s="148"/>
      <c r="AC462" s="148"/>
      <c r="AD462" s="148"/>
      <c r="AE462" s="148"/>
      <c r="AF462" s="148"/>
      <c r="AG462" s="148"/>
      <c r="AH462" s="148"/>
      <c r="AI462" s="148"/>
      <c r="AJ462" s="148"/>
      <c r="AK462" s="148"/>
      <c r="AL462" s="148"/>
    </row>
    <row r="463" spans="1:38" ht="15.75" customHeight="1" x14ac:dyDescent="0.25">
      <c r="A463" s="6"/>
      <c r="B463" s="6"/>
      <c r="C463" s="6"/>
      <c r="D463" s="6"/>
      <c r="E463" s="6"/>
      <c r="F463" s="6"/>
      <c r="G463" s="6"/>
      <c r="H463" s="148"/>
      <c r="I463" s="148"/>
      <c r="J463" s="148"/>
      <c r="K463" s="148"/>
      <c r="L463" s="148"/>
      <c r="M463" s="148"/>
      <c r="N463" s="148"/>
      <c r="O463" s="148"/>
      <c r="P463" s="148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8"/>
      <c r="AG463" s="148"/>
      <c r="AH463" s="148"/>
      <c r="AI463" s="148"/>
      <c r="AJ463" s="148"/>
      <c r="AK463" s="148"/>
      <c r="AL463" s="148"/>
    </row>
    <row r="464" spans="1:38" ht="15.75" customHeight="1" x14ac:dyDescent="0.25">
      <c r="A464" s="6"/>
      <c r="B464" s="6"/>
      <c r="C464" s="6"/>
      <c r="D464" s="6"/>
      <c r="E464" s="6"/>
      <c r="F464" s="6"/>
      <c r="G464" s="6"/>
      <c r="H464" s="148"/>
      <c r="I464" s="148"/>
      <c r="J464" s="148"/>
      <c r="K464" s="148"/>
      <c r="L464" s="148"/>
      <c r="M464" s="148"/>
      <c r="N464" s="148"/>
      <c r="O464" s="148"/>
      <c r="P464" s="148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8"/>
      <c r="AG464" s="148"/>
      <c r="AH464" s="148"/>
      <c r="AI464" s="148"/>
      <c r="AJ464" s="148"/>
      <c r="AK464" s="148"/>
      <c r="AL464" s="148"/>
    </row>
    <row r="465" spans="1:38" ht="15.75" customHeight="1" x14ac:dyDescent="0.25">
      <c r="A465" s="6"/>
      <c r="B465" s="6"/>
      <c r="C465" s="6"/>
      <c r="D465" s="6"/>
      <c r="E465" s="6"/>
      <c r="F465" s="6"/>
      <c r="G465" s="6"/>
      <c r="H465" s="148"/>
      <c r="I465" s="148"/>
      <c r="J465" s="148"/>
      <c r="K465" s="148"/>
      <c r="L465" s="148"/>
      <c r="M465" s="148"/>
      <c r="N465" s="148"/>
      <c r="O465" s="148"/>
      <c r="P465" s="148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8"/>
      <c r="AG465" s="148"/>
      <c r="AH465" s="148"/>
      <c r="AI465" s="148"/>
      <c r="AJ465" s="148"/>
      <c r="AK465" s="148"/>
      <c r="AL465" s="148"/>
    </row>
    <row r="466" spans="1:38" ht="15.75" customHeight="1" x14ac:dyDescent="0.25">
      <c r="A466" s="6"/>
      <c r="B466" s="6"/>
      <c r="C466" s="6"/>
      <c r="D466" s="6"/>
      <c r="E466" s="6"/>
      <c r="F466" s="6"/>
      <c r="G466" s="6"/>
      <c r="H466" s="148"/>
      <c r="I466" s="148"/>
      <c r="J466" s="148"/>
      <c r="K466" s="148"/>
      <c r="L466" s="148"/>
      <c r="M466" s="148"/>
      <c r="N466" s="148"/>
      <c r="O466" s="148"/>
      <c r="P466" s="148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8"/>
      <c r="AG466" s="148"/>
      <c r="AH466" s="148"/>
      <c r="AI466" s="148"/>
      <c r="AJ466" s="148"/>
      <c r="AK466" s="148"/>
      <c r="AL466" s="148"/>
    </row>
    <row r="467" spans="1:38" ht="15.75" customHeight="1" x14ac:dyDescent="0.25">
      <c r="A467" s="6"/>
      <c r="B467" s="6"/>
      <c r="C467" s="6"/>
      <c r="D467" s="6"/>
      <c r="E467" s="6"/>
      <c r="F467" s="6"/>
      <c r="G467" s="6"/>
      <c r="H467" s="148"/>
      <c r="I467" s="148"/>
      <c r="J467" s="148"/>
      <c r="K467" s="148"/>
      <c r="L467" s="148"/>
      <c r="M467" s="148"/>
      <c r="N467" s="148"/>
      <c r="O467" s="148"/>
      <c r="P467" s="148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8"/>
      <c r="AG467" s="148"/>
      <c r="AH467" s="148"/>
      <c r="AI467" s="148"/>
      <c r="AJ467" s="148"/>
      <c r="AK467" s="148"/>
      <c r="AL467" s="148"/>
    </row>
    <row r="468" spans="1:38" ht="15.75" customHeight="1" x14ac:dyDescent="0.25">
      <c r="A468" s="6"/>
      <c r="B468" s="6"/>
      <c r="C468" s="6"/>
      <c r="D468" s="6"/>
      <c r="E468" s="6"/>
      <c r="F468" s="6"/>
      <c r="G468" s="6"/>
      <c r="H468" s="148"/>
      <c r="I468" s="148"/>
      <c r="J468" s="148"/>
      <c r="K468" s="148"/>
      <c r="L468" s="148"/>
      <c r="M468" s="148"/>
      <c r="N468" s="148"/>
      <c r="O468" s="148"/>
      <c r="P468" s="148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8"/>
      <c r="AG468" s="148"/>
      <c r="AH468" s="148"/>
      <c r="AI468" s="148"/>
      <c r="AJ468" s="148"/>
      <c r="AK468" s="148"/>
      <c r="AL468" s="148"/>
    </row>
    <row r="469" spans="1:38" ht="15.75" customHeight="1" x14ac:dyDescent="0.25">
      <c r="A469" s="6"/>
      <c r="B469" s="6"/>
      <c r="C469" s="6"/>
      <c r="D469" s="6"/>
      <c r="E469" s="6"/>
      <c r="F469" s="6"/>
      <c r="G469" s="6"/>
      <c r="H469" s="148"/>
      <c r="I469" s="148"/>
      <c r="J469" s="148"/>
      <c r="K469" s="148"/>
      <c r="L469" s="148"/>
      <c r="M469" s="148"/>
      <c r="N469" s="148"/>
      <c r="O469" s="148"/>
      <c r="P469" s="148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8"/>
      <c r="AG469" s="148"/>
      <c r="AH469" s="148"/>
      <c r="AI469" s="148"/>
      <c r="AJ469" s="148"/>
      <c r="AK469" s="148"/>
      <c r="AL469" s="148"/>
    </row>
    <row r="470" spans="1:38" ht="15.75" customHeight="1" x14ac:dyDescent="0.25">
      <c r="A470" s="6"/>
      <c r="B470" s="6"/>
      <c r="C470" s="6"/>
      <c r="D470" s="6"/>
      <c r="E470" s="6"/>
      <c r="F470" s="6"/>
      <c r="G470" s="6"/>
      <c r="H470" s="148"/>
      <c r="I470" s="148"/>
      <c r="J470" s="148"/>
      <c r="K470" s="148"/>
      <c r="L470" s="148"/>
      <c r="M470" s="148"/>
      <c r="N470" s="148"/>
      <c r="O470" s="148"/>
      <c r="P470" s="148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8"/>
      <c r="AG470" s="148"/>
      <c r="AH470" s="148"/>
      <c r="AI470" s="148"/>
      <c r="AJ470" s="148"/>
      <c r="AK470" s="148"/>
      <c r="AL470" s="148"/>
    </row>
    <row r="471" spans="1:38" ht="15.75" customHeight="1" x14ac:dyDescent="0.25">
      <c r="A471" s="6"/>
      <c r="B471" s="6"/>
      <c r="C471" s="6"/>
      <c r="D471" s="6"/>
      <c r="E471" s="6"/>
      <c r="F471" s="6"/>
      <c r="G471" s="6"/>
      <c r="H471" s="148"/>
      <c r="I471" s="148"/>
      <c r="J471" s="148"/>
      <c r="K471" s="148"/>
      <c r="L471" s="148"/>
      <c r="M471" s="148"/>
      <c r="N471" s="148"/>
      <c r="O471" s="148"/>
      <c r="P471" s="148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</row>
    <row r="472" spans="1:38" ht="15.75" customHeight="1" x14ac:dyDescent="0.25">
      <c r="A472" s="6"/>
      <c r="B472" s="6"/>
      <c r="C472" s="6"/>
      <c r="D472" s="6"/>
      <c r="E472" s="6"/>
      <c r="F472" s="6"/>
      <c r="G472" s="6"/>
      <c r="H472" s="148"/>
      <c r="I472" s="148"/>
      <c r="J472" s="148"/>
      <c r="K472" s="148"/>
      <c r="L472" s="148"/>
      <c r="M472" s="148"/>
      <c r="N472" s="148"/>
      <c r="O472" s="148"/>
      <c r="P472" s="148"/>
      <c r="Q472" s="148"/>
      <c r="R472" s="148"/>
      <c r="S472" s="148"/>
      <c r="T472" s="148"/>
      <c r="U472" s="148"/>
      <c r="V472" s="148"/>
      <c r="W472" s="148"/>
      <c r="X472" s="148"/>
      <c r="Y472" s="148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</row>
    <row r="473" spans="1:38" ht="15.75" customHeight="1" x14ac:dyDescent="0.25">
      <c r="A473" s="6"/>
      <c r="B473" s="6"/>
      <c r="C473" s="6"/>
      <c r="D473" s="6"/>
      <c r="E473" s="6"/>
      <c r="F473" s="6"/>
      <c r="G473" s="6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</row>
    <row r="474" spans="1:38" ht="15.75" customHeight="1" x14ac:dyDescent="0.25">
      <c r="A474" s="6"/>
      <c r="B474" s="6"/>
      <c r="C474" s="6"/>
      <c r="D474" s="6"/>
      <c r="E474" s="6"/>
      <c r="F474" s="6"/>
      <c r="G474" s="6"/>
      <c r="H474" s="148"/>
      <c r="I474" s="148"/>
      <c r="J474" s="148"/>
      <c r="K474" s="148"/>
      <c r="L474" s="148"/>
      <c r="M474" s="148"/>
      <c r="N474" s="148"/>
      <c r="O474" s="148"/>
      <c r="P474" s="148"/>
      <c r="Q474" s="148"/>
      <c r="R474" s="148"/>
      <c r="S474" s="148"/>
      <c r="T474" s="148"/>
      <c r="U474" s="148"/>
      <c r="V474" s="148"/>
      <c r="W474" s="148"/>
      <c r="X474" s="148"/>
      <c r="Y474" s="148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</row>
    <row r="475" spans="1:38" ht="15.75" customHeight="1" x14ac:dyDescent="0.25">
      <c r="A475" s="6"/>
      <c r="B475" s="6"/>
      <c r="C475" s="6"/>
      <c r="D475" s="6"/>
      <c r="E475" s="6"/>
      <c r="F475" s="6"/>
      <c r="G475" s="6"/>
      <c r="H475" s="148"/>
      <c r="I475" s="148"/>
      <c r="J475" s="148"/>
      <c r="K475" s="148"/>
      <c r="L475" s="148"/>
      <c r="M475" s="148"/>
      <c r="N475" s="148"/>
      <c r="O475" s="148"/>
      <c r="P475" s="148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</row>
    <row r="476" spans="1:38" ht="15.75" customHeight="1" x14ac:dyDescent="0.25">
      <c r="A476" s="6"/>
      <c r="B476" s="6"/>
      <c r="C476" s="6"/>
      <c r="D476" s="6"/>
      <c r="E476" s="6"/>
      <c r="F476" s="6"/>
      <c r="G476" s="6"/>
      <c r="H476" s="148"/>
      <c r="I476" s="148"/>
      <c r="J476" s="148"/>
      <c r="K476" s="148"/>
      <c r="L476" s="148"/>
      <c r="M476" s="148"/>
      <c r="N476" s="148"/>
      <c r="O476" s="148"/>
      <c r="P476" s="148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</row>
    <row r="477" spans="1:38" ht="15.75" customHeight="1" x14ac:dyDescent="0.25">
      <c r="A477" s="6"/>
      <c r="B477" s="6"/>
      <c r="C477" s="6"/>
      <c r="D477" s="6"/>
      <c r="E477" s="6"/>
      <c r="F477" s="6"/>
      <c r="G477" s="6"/>
      <c r="H477" s="148"/>
      <c r="I477" s="148"/>
      <c r="J477" s="148"/>
      <c r="K477" s="148"/>
      <c r="L477" s="148"/>
      <c r="M477" s="148"/>
      <c r="N477" s="148"/>
      <c r="O477" s="148"/>
      <c r="P477" s="148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</row>
    <row r="478" spans="1:38" ht="15.75" customHeight="1" x14ac:dyDescent="0.25">
      <c r="A478" s="6"/>
      <c r="B478" s="6"/>
      <c r="C478" s="6"/>
      <c r="D478" s="6"/>
      <c r="E478" s="6"/>
      <c r="F478" s="6"/>
      <c r="G478" s="6"/>
      <c r="H478" s="148"/>
      <c r="I478" s="148"/>
      <c r="J478" s="148"/>
      <c r="K478" s="148"/>
      <c r="L478" s="148"/>
      <c r="M478" s="148"/>
      <c r="N478" s="148"/>
      <c r="O478" s="148"/>
      <c r="P478" s="148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</row>
    <row r="479" spans="1:38" ht="15.75" customHeight="1" x14ac:dyDescent="0.25">
      <c r="A479" s="6"/>
      <c r="B479" s="6"/>
      <c r="C479" s="6"/>
      <c r="D479" s="6"/>
      <c r="E479" s="6"/>
      <c r="F479" s="6"/>
      <c r="G479" s="6"/>
      <c r="H479" s="148"/>
      <c r="I479" s="148"/>
      <c r="J479" s="148"/>
      <c r="K479" s="148"/>
      <c r="L479" s="148"/>
      <c r="M479" s="148"/>
      <c r="N479" s="148"/>
      <c r="O479" s="148"/>
      <c r="P479" s="148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</row>
    <row r="480" spans="1:38" ht="15.75" customHeight="1" x14ac:dyDescent="0.25">
      <c r="A480" s="6"/>
      <c r="B480" s="6"/>
      <c r="C480" s="6"/>
      <c r="D480" s="6"/>
      <c r="E480" s="6"/>
      <c r="F480" s="6"/>
      <c r="G480" s="6"/>
      <c r="H480" s="148"/>
      <c r="I480" s="148"/>
      <c r="J480" s="148"/>
      <c r="K480" s="148"/>
      <c r="L480" s="148"/>
      <c r="M480" s="148"/>
      <c r="N480" s="148"/>
      <c r="O480" s="148"/>
      <c r="P480" s="148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</row>
    <row r="481" spans="1:38" ht="15.75" customHeight="1" x14ac:dyDescent="0.25">
      <c r="A481" s="6"/>
      <c r="B481" s="6"/>
      <c r="C481" s="6"/>
      <c r="D481" s="6"/>
      <c r="E481" s="6"/>
      <c r="F481" s="6"/>
      <c r="G481" s="6"/>
      <c r="H481" s="148"/>
      <c r="I481" s="148"/>
      <c r="J481" s="148"/>
      <c r="K481" s="148"/>
      <c r="L481" s="148"/>
      <c r="M481" s="148"/>
      <c r="N481" s="148"/>
      <c r="O481" s="148"/>
      <c r="P481" s="148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</row>
    <row r="482" spans="1:38" ht="15.75" customHeight="1" x14ac:dyDescent="0.25">
      <c r="A482" s="6"/>
      <c r="B482" s="6"/>
      <c r="C482" s="6"/>
      <c r="D482" s="6"/>
      <c r="E482" s="6"/>
      <c r="F482" s="6"/>
      <c r="G482" s="6"/>
      <c r="H482" s="148"/>
      <c r="I482" s="148"/>
      <c r="J482" s="148"/>
      <c r="K482" s="148"/>
      <c r="L482" s="148"/>
      <c r="M482" s="148"/>
      <c r="N482" s="148"/>
      <c r="O482" s="148"/>
      <c r="P482" s="148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</row>
    <row r="483" spans="1:38" ht="15.75" customHeight="1" x14ac:dyDescent="0.25">
      <c r="A483" s="6"/>
      <c r="B483" s="6"/>
      <c r="C483" s="6"/>
      <c r="D483" s="6"/>
      <c r="E483" s="6"/>
      <c r="F483" s="6"/>
      <c r="G483" s="6"/>
      <c r="H483" s="148"/>
      <c r="I483" s="148"/>
      <c r="J483" s="148"/>
      <c r="K483" s="148"/>
      <c r="L483" s="148"/>
      <c r="M483" s="148"/>
      <c r="N483" s="148"/>
      <c r="O483" s="148"/>
      <c r="P483" s="148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</row>
    <row r="484" spans="1:38" ht="15.75" customHeight="1" x14ac:dyDescent="0.25">
      <c r="A484" s="6"/>
      <c r="B484" s="6"/>
      <c r="C484" s="6"/>
      <c r="D484" s="6"/>
      <c r="E484" s="6"/>
      <c r="F484" s="6"/>
      <c r="G484" s="6"/>
      <c r="H484" s="148"/>
      <c r="I484" s="148"/>
      <c r="J484" s="148"/>
      <c r="K484" s="148"/>
      <c r="L484" s="148"/>
      <c r="M484" s="148"/>
      <c r="N484" s="148"/>
      <c r="O484" s="148"/>
      <c r="P484" s="148"/>
      <c r="Q484" s="148"/>
      <c r="R484" s="148"/>
      <c r="S484" s="148"/>
      <c r="T484" s="148"/>
      <c r="U484" s="148"/>
      <c r="V484" s="148"/>
      <c r="W484" s="148"/>
      <c r="X484" s="148"/>
      <c r="Y484" s="148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</row>
    <row r="485" spans="1:38" ht="15.75" customHeight="1" x14ac:dyDescent="0.25">
      <c r="A485" s="6"/>
      <c r="B485" s="6"/>
      <c r="C485" s="6"/>
      <c r="D485" s="6"/>
      <c r="E485" s="6"/>
      <c r="F485" s="6"/>
      <c r="G485" s="6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</row>
    <row r="486" spans="1:38" ht="15.75" customHeight="1" x14ac:dyDescent="0.25">
      <c r="A486" s="6"/>
      <c r="B486" s="6"/>
      <c r="C486" s="6"/>
      <c r="D486" s="6"/>
      <c r="E486" s="6"/>
      <c r="F486" s="6"/>
      <c r="G486" s="6"/>
      <c r="H486" s="148"/>
      <c r="I486" s="148"/>
      <c r="J486" s="148"/>
      <c r="K486" s="148"/>
      <c r="L486" s="148"/>
      <c r="M486" s="148"/>
      <c r="N486" s="148"/>
      <c r="O486" s="148"/>
      <c r="P486" s="148"/>
      <c r="Q486" s="148"/>
      <c r="R486" s="148"/>
      <c r="S486" s="148"/>
      <c r="T486" s="148"/>
      <c r="U486" s="148"/>
      <c r="V486" s="148"/>
      <c r="W486" s="148"/>
      <c r="X486" s="148"/>
      <c r="Y486" s="148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</row>
    <row r="487" spans="1:38" ht="15.75" customHeight="1" x14ac:dyDescent="0.25">
      <c r="A487" s="6"/>
      <c r="B487" s="6"/>
      <c r="C487" s="6"/>
      <c r="D487" s="6"/>
      <c r="E487" s="6"/>
      <c r="F487" s="6"/>
      <c r="G487" s="6"/>
      <c r="H487" s="148"/>
      <c r="I487" s="148"/>
      <c r="J487" s="148"/>
      <c r="K487" s="148"/>
      <c r="L487" s="148"/>
      <c r="M487" s="148"/>
      <c r="N487" s="148"/>
      <c r="O487" s="148"/>
      <c r="P487" s="148"/>
      <c r="Q487" s="148"/>
      <c r="R487" s="148"/>
      <c r="S487" s="148"/>
      <c r="T487" s="148"/>
      <c r="U487" s="148"/>
      <c r="V487" s="148"/>
      <c r="W487" s="148"/>
      <c r="X487" s="148"/>
      <c r="Y487" s="148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</row>
    <row r="488" spans="1:38" ht="15.75" customHeight="1" x14ac:dyDescent="0.25">
      <c r="A488" s="6"/>
      <c r="B488" s="6"/>
      <c r="C488" s="6"/>
      <c r="D488" s="6"/>
      <c r="E488" s="6"/>
      <c r="F488" s="6"/>
      <c r="G488" s="6"/>
      <c r="H488" s="148"/>
      <c r="I488" s="148"/>
      <c r="J488" s="148"/>
      <c r="K488" s="148"/>
      <c r="L488" s="148"/>
      <c r="M488" s="148"/>
      <c r="N488" s="148"/>
      <c r="O488" s="148"/>
      <c r="P488" s="148"/>
      <c r="Q488" s="148"/>
      <c r="R488" s="148"/>
      <c r="S488" s="148"/>
      <c r="T488" s="148"/>
      <c r="U488" s="148"/>
      <c r="V488" s="148"/>
      <c r="W488" s="148"/>
      <c r="X488" s="148"/>
      <c r="Y488" s="148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</row>
    <row r="489" spans="1:38" ht="15.75" customHeight="1" x14ac:dyDescent="0.25">
      <c r="A489" s="6"/>
      <c r="B489" s="6"/>
      <c r="C489" s="6"/>
      <c r="D489" s="6"/>
      <c r="E489" s="6"/>
      <c r="F489" s="6"/>
      <c r="G489" s="6"/>
      <c r="H489" s="148"/>
      <c r="I489" s="148"/>
      <c r="J489" s="148"/>
      <c r="K489" s="148"/>
      <c r="L489" s="148"/>
      <c r="M489" s="148"/>
      <c r="N489" s="148"/>
      <c r="O489" s="148"/>
      <c r="P489" s="148"/>
      <c r="Q489" s="148"/>
      <c r="R489" s="148"/>
      <c r="S489" s="148"/>
      <c r="T489" s="148"/>
      <c r="U489" s="148"/>
      <c r="V489" s="148"/>
      <c r="W489" s="148"/>
      <c r="X489" s="148"/>
      <c r="Y489" s="148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</row>
    <row r="490" spans="1:38" ht="15.75" customHeight="1" x14ac:dyDescent="0.25">
      <c r="A490" s="6"/>
      <c r="B490" s="6"/>
      <c r="C490" s="6"/>
      <c r="D490" s="6"/>
      <c r="E490" s="6"/>
      <c r="F490" s="6"/>
      <c r="G490" s="6"/>
      <c r="H490" s="148"/>
      <c r="I490" s="148"/>
      <c r="J490" s="148"/>
      <c r="K490" s="148"/>
      <c r="L490" s="148"/>
      <c r="M490" s="148"/>
      <c r="N490" s="148"/>
      <c r="O490" s="148"/>
      <c r="P490" s="148"/>
      <c r="Q490" s="148"/>
      <c r="R490" s="148"/>
      <c r="S490" s="148"/>
      <c r="T490" s="148"/>
      <c r="U490" s="148"/>
      <c r="V490" s="148"/>
      <c r="W490" s="148"/>
      <c r="X490" s="148"/>
      <c r="Y490" s="148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</row>
    <row r="491" spans="1:38" ht="15.75" customHeight="1" x14ac:dyDescent="0.25">
      <c r="A491" s="6"/>
      <c r="B491" s="6"/>
      <c r="C491" s="6"/>
      <c r="D491" s="6"/>
      <c r="E491" s="6"/>
      <c r="F491" s="6"/>
      <c r="G491" s="6"/>
      <c r="H491" s="148"/>
      <c r="I491" s="148"/>
      <c r="J491" s="148"/>
      <c r="K491" s="148"/>
      <c r="L491" s="148"/>
      <c r="M491" s="148"/>
      <c r="N491" s="148"/>
      <c r="O491" s="148"/>
      <c r="P491" s="148"/>
      <c r="Q491" s="148"/>
      <c r="R491" s="148"/>
      <c r="S491" s="148"/>
      <c r="T491" s="148"/>
      <c r="U491" s="148"/>
      <c r="V491" s="148"/>
      <c r="W491" s="148"/>
      <c r="X491" s="148"/>
      <c r="Y491" s="148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</row>
    <row r="492" spans="1:38" ht="15.75" customHeight="1" x14ac:dyDescent="0.25">
      <c r="A492" s="6"/>
      <c r="B492" s="6"/>
      <c r="C492" s="6"/>
      <c r="D492" s="6"/>
      <c r="E492" s="6"/>
      <c r="F492" s="6"/>
      <c r="G492" s="6"/>
      <c r="H492" s="148"/>
      <c r="I492" s="148"/>
      <c r="J492" s="148"/>
      <c r="K492" s="148"/>
      <c r="L492" s="148"/>
      <c r="M492" s="148"/>
      <c r="N492" s="148"/>
      <c r="O492" s="148"/>
      <c r="P492" s="148"/>
      <c r="Q492" s="148"/>
      <c r="R492" s="148"/>
      <c r="S492" s="148"/>
      <c r="T492" s="148"/>
      <c r="U492" s="148"/>
      <c r="V492" s="148"/>
      <c r="W492" s="148"/>
      <c r="X492" s="148"/>
      <c r="Y492" s="148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</row>
    <row r="493" spans="1:38" ht="15.75" customHeight="1" x14ac:dyDescent="0.25">
      <c r="A493" s="6"/>
      <c r="B493" s="6"/>
      <c r="C493" s="6"/>
      <c r="D493" s="6"/>
      <c r="E493" s="6"/>
      <c r="F493" s="6"/>
      <c r="G493" s="6"/>
      <c r="H493" s="148"/>
      <c r="I493" s="148"/>
      <c r="J493" s="148"/>
      <c r="K493" s="148"/>
      <c r="L493" s="148"/>
      <c r="M493" s="148"/>
      <c r="N493" s="148"/>
      <c r="O493" s="148"/>
      <c r="P493" s="148"/>
      <c r="Q493" s="148"/>
      <c r="R493" s="148"/>
      <c r="S493" s="148"/>
      <c r="T493" s="148"/>
      <c r="U493" s="148"/>
      <c r="V493" s="148"/>
      <c r="W493" s="148"/>
      <c r="X493" s="148"/>
      <c r="Y493" s="148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</row>
    <row r="494" spans="1:38" ht="15.75" customHeight="1" x14ac:dyDescent="0.25">
      <c r="A494" s="6"/>
      <c r="B494" s="6"/>
      <c r="C494" s="6"/>
      <c r="D494" s="6"/>
      <c r="E494" s="6"/>
      <c r="F494" s="6"/>
      <c r="G494" s="6"/>
      <c r="H494" s="148"/>
      <c r="I494" s="148"/>
      <c r="J494" s="148"/>
      <c r="K494" s="148"/>
      <c r="L494" s="148"/>
      <c r="M494" s="148"/>
      <c r="N494" s="148"/>
      <c r="O494" s="148"/>
      <c r="P494" s="148"/>
      <c r="Q494" s="148"/>
      <c r="R494" s="148"/>
      <c r="S494" s="148"/>
      <c r="T494" s="148"/>
      <c r="U494" s="148"/>
      <c r="V494" s="148"/>
      <c r="W494" s="148"/>
      <c r="X494" s="148"/>
      <c r="Y494" s="148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</row>
    <row r="495" spans="1:38" ht="15.75" customHeight="1" x14ac:dyDescent="0.25">
      <c r="A495" s="6"/>
      <c r="B495" s="6"/>
      <c r="C495" s="6"/>
      <c r="D495" s="6"/>
      <c r="E495" s="6"/>
      <c r="F495" s="6"/>
      <c r="G495" s="6"/>
      <c r="H495" s="148"/>
      <c r="I495" s="148"/>
      <c r="J495" s="148"/>
      <c r="K495" s="148"/>
      <c r="L495" s="148"/>
      <c r="M495" s="148"/>
      <c r="N495" s="148"/>
      <c r="O495" s="148"/>
      <c r="P495" s="148"/>
      <c r="Q495" s="148"/>
      <c r="R495" s="148"/>
      <c r="S495" s="148"/>
      <c r="T495" s="148"/>
      <c r="U495" s="148"/>
      <c r="V495" s="148"/>
      <c r="W495" s="148"/>
      <c r="X495" s="148"/>
      <c r="Y495" s="148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</row>
    <row r="496" spans="1:38" ht="15.75" customHeight="1" x14ac:dyDescent="0.25">
      <c r="A496" s="6"/>
      <c r="B496" s="6"/>
      <c r="C496" s="6"/>
      <c r="D496" s="6"/>
      <c r="E496" s="6"/>
      <c r="F496" s="6"/>
      <c r="G496" s="6"/>
      <c r="H496" s="148"/>
      <c r="I496" s="148"/>
      <c r="J496" s="148"/>
      <c r="K496" s="148"/>
      <c r="L496" s="148"/>
      <c r="M496" s="148"/>
      <c r="N496" s="148"/>
      <c r="O496" s="148"/>
      <c r="P496" s="148"/>
      <c r="Q496" s="148"/>
      <c r="R496" s="148"/>
      <c r="S496" s="148"/>
      <c r="T496" s="148"/>
      <c r="U496" s="148"/>
      <c r="V496" s="148"/>
      <c r="W496" s="148"/>
      <c r="X496" s="148"/>
      <c r="Y496" s="148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</row>
    <row r="497" spans="1:38" ht="15.75" customHeight="1" x14ac:dyDescent="0.25">
      <c r="A497" s="6"/>
      <c r="B497" s="6"/>
      <c r="C497" s="6"/>
      <c r="D497" s="6"/>
      <c r="E497" s="6"/>
      <c r="F497" s="6"/>
      <c r="G497" s="6"/>
      <c r="H497" s="148"/>
      <c r="I497" s="148"/>
      <c r="J497" s="148"/>
      <c r="K497" s="148"/>
      <c r="L497" s="148"/>
      <c r="M497" s="148"/>
      <c r="N497" s="148"/>
      <c r="O497" s="148"/>
      <c r="P497" s="148"/>
      <c r="Q497" s="148"/>
      <c r="R497" s="148"/>
      <c r="S497" s="148"/>
      <c r="T497" s="148"/>
      <c r="U497" s="148"/>
      <c r="V497" s="148"/>
      <c r="W497" s="148"/>
      <c r="X497" s="148"/>
      <c r="Y497" s="148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</row>
    <row r="498" spans="1:38" ht="15.75" customHeight="1" x14ac:dyDescent="0.25">
      <c r="A498" s="6"/>
      <c r="B498" s="6"/>
      <c r="C498" s="6"/>
      <c r="D498" s="6"/>
      <c r="E498" s="6"/>
      <c r="F498" s="6"/>
      <c r="G498" s="6"/>
      <c r="H498" s="148"/>
      <c r="I498" s="148"/>
      <c r="J498" s="148"/>
      <c r="K498" s="148"/>
      <c r="L498" s="148"/>
      <c r="M498" s="148"/>
      <c r="N498" s="148"/>
      <c r="O498" s="148"/>
      <c r="P498" s="148"/>
      <c r="Q498" s="148"/>
      <c r="R498" s="148"/>
      <c r="S498" s="148"/>
      <c r="T498" s="148"/>
      <c r="U498" s="148"/>
      <c r="V498" s="148"/>
      <c r="W498" s="148"/>
      <c r="X498" s="148"/>
      <c r="Y498" s="148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</row>
    <row r="499" spans="1:38" ht="15.75" customHeight="1" x14ac:dyDescent="0.25">
      <c r="A499" s="6"/>
      <c r="B499" s="6"/>
      <c r="C499" s="6"/>
      <c r="D499" s="6"/>
      <c r="E499" s="6"/>
      <c r="F499" s="6"/>
      <c r="G499" s="6"/>
      <c r="H499" s="148"/>
      <c r="I499" s="148"/>
      <c r="J499" s="148"/>
      <c r="K499" s="148"/>
      <c r="L499" s="148"/>
      <c r="M499" s="148"/>
      <c r="N499" s="148"/>
      <c r="O499" s="148"/>
      <c r="P499" s="148"/>
      <c r="Q499" s="148"/>
      <c r="R499" s="148"/>
      <c r="S499" s="148"/>
      <c r="T499" s="148"/>
      <c r="U499" s="148"/>
      <c r="V499" s="148"/>
      <c r="W499" s="148"/>
      <c r="X499" s="148"/>
      <c r="Y499" s="148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</row>
    <row r="500" spans="1:38" ht="15.75" customHeight="1" x14ac:dyDescent="0.25">
      <c r="A500" s="6"/>
      <c r="B500" s="6"/>
      <c r="C500" s="6"/>
      <c r="D500" s="6"/>
      <c r="E500" s="6"/>
      <c r="F500" s="6"/>
      <c r="G500" s="6"/>
      <c r="H500" s="148"/>
      <c r="I500" s="148"/>
      <c r="J500" s="148"/>
      <c r="K500" s="148"/>
      <c r="L500" s="148"/>
      <c r="M500" s="148"/>
      <c r="N500" s="148"/>
      <c r="O500" s="148"/>
      <c r="P500" s="148"/>
      <c r="Q500" s="148"/>
      <c r="R500" s="148"/>
      <c r="S500" s="148"/>
      <c r="T500" s="148"/>
      <c r="U500" s="148"/>
      <c r="V500" s="148"/>
      <c r="W500" s="148"/>
      <c r="X500" s="148"/>
      <c r="Y500" s="148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</row>
    <row r="501" spans="1:38" ht="15.75" customHeight="1" x14ac:dyDescent="0.25">
      <c r="A501" s="6"/>
      <c r="B501" s="6"/>
      <c r="C501" s="6"/>
      <c r="D501" s="6"/>
      <c r="E501" s="6"/>
      <c r="F501" s="6"/>
      <c r="G501" s="6"/>
      <c r="H501" s="148"/>
      <c r="I501" s="148"/>
      <c r="J501" s="148"/>
      <c r="K501" s="148"/>
      <c r="L501" s="148"/>
      <c r="M501" s="148"/>
      <c r="N501" s="148"/>
      <c r="O501" s="148"/>
      <c r="P501" s="148"/>
      <c r="Q501" s="148"/>
      <c r="R501" s="148"/>
      <c r="S501" s="148"/>
      <c r="T501" s="148"/>
      <c r="U501" s="148"/>
      <c r="V501" s="148"/>
      <c r="W501" s="148"/>
      <c r="X501" s="148"/>
      <c r="Y501" s="148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</row>
    <row r="502" spans="1:38" ht="15.75" customHeight="1" x14ac:dyDescent="0.25">
      <c r="A502" s="6"/>
      <c r="B502" s="6"/>
      <c r="C502" s="6"/>
      <c r="D502" s="6"/>
      <c r="E502" s="6"/>
      <c r="F502" s="6"/>
      <c r="G502" s="6"/>
      <c r="H502" s="148"/>
      <c r="I502" s="148"/>
      <c r="J502" s="148"/>
      <c r="K502" s="148"/>
      <c r="L502" s="148"/>
      <c r="M502" s="148"/>
      <c r="N502" s="148"/>
      <c r="O502" s="148"/>
      <c r="P502" s="148"/>
      <c r="Q502" s="148"/>
      <c r="R502" s="148"/>
      <c r="S502" s="148"/>
      <c r="T502" s="148"/>
      <c r="U502" s="148"/>
      <c r="V502" s="148"/>
      <c r="W502" s="148"/>
      <c r="X502" s="148"/>
      <c r="Y502" s="148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</row>
    <row r="503" spans="1:38" ht="15.75" customHeight="1" x14ac:dyDescent="0.25">
      <c r="A503" s="6"/>
      <c r="B503" s="6"/>
      <c r="C503" s="6"/>
      <c r="D503" s="6"/>
      <c r="E503" s="6"/>
      <c r="F503" s="6"/>
      <c r="G503" s="6"/>
      <c r="H503" s="148"/>
      <c r="I503" s="148"/>
      <c r="J503" s="148"/>
      <c r="K503" s="148"/>
      <c r="L503" s="148"/>
      <c r="M503" s="148"/>
      <c r="N503" s="148"/>
      <c r="O503" s="148"/>
      <c r="P503" s="148"/>
      <c r="Q503" s="148"/>
      <c r="R503" s="148"/>
      <c r="S503" s="148"/>
      <c r="T503" s="148"/>
      <c r="U503" s="148"/>
      <c r="V503" s="148"/>
      <c r="W503" s="148"/>
      <c r="X503" s="148"/>
      <c r="Y503" s="148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</row>
    <row r="504" spans="1:38" ht="15.75" customHeight="1" x14ac:dyDescent="0.25">
      <c r="A504" s="6"/>
      <c r="B504" s="6"/>
      <c r="C504" s="6"/>
      <c r="D504" s="6"/>
      <c r="E504" s="6"/>
      <c r="F504" s="6"/>
      <c r="G504" s="6"/>
      <c r="H504" s="148"/>
      <c r="I504" s="148"/>
      <c r="J504" s="148"/>
      <c r="K504" s="148"/>
      <c r="L504" s="148"/>
      <c r="M504" s="148"/>
      <c r="N504" s="148"/>
      <c r="O504" s="148"/>
      <c r="P504" s="148"/>
      <c r="Q504" s="148"/>
      <c r="R504" s="148"/>
      <c r="S504" s="148"/>
      <c r="T504" s="148"/>
      <c r="U504" s="148"/>
      <c r="V504" s="148"/>
      <c r="W504" s="148"/>
      <c r="X504" s="148"/>
      <c r="Y504" s="148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</row>
    <row r="505" spans="1:38" ht="15.75" customHeight="1" x14ac:dyDescent="0.25">
      <c r="A505" s="6"/>
      <c r="B505" s="6"/>
      <c r="C505" s="6"/>
      <c r="D505" s="6"/>
      <c r="E505" s="6"/>
      <c r="F505" s="6"/>
      <c r="G505" s="6"/>
      <c r="H505" s="148"/>
      <c r="I505" s="148"/>
      <c r="J505" s="148"/>
      <c r="K505" s="148"/>
      <c r="L505" s="148"/>
      <c r="M505" s="148"/>
      <c r="N505" s="148"/>
      <c r="O505" s="148"/>
      <c r="P505" s="148"/>
      <c r="Q505" s="148"/>
      <c r="R505" s="148"/>
      <c r="S505" s="148"/>
      <c r="T505" s="148"/>
      <c r="U505" s="148"/>
      <c r="V505" s="148"/>
      <c r="W505" s="148"/>
      <c r="X505" s="148"/>
      <c r="Y505" s="148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</row>
    <row r="506" spans="1:38" ht="15.75" customHeight="1" x14ac:dyDescent="0.25">
      <c r="A506" s="6"/>
      <c r="B506" s="6"/>
      <c r="C506" s="6"/>
      <c r="D506" s="6"/>
      <c r="E506" s="6"/>
      <c r="F506" s="6"/>
      <c r="G506" s="6"/>
      <c r="H506" s="148"/>
      <c r="I506" s="148"/>
      <c r="J506" s="148"/>
      <c r="K506" s="148"/>
      <c r="L506" s="148"/>
      <c r="M506" s="148"/>
      <c r="N506" s="148"/>
      <c r="O506" s="148"/>
      <c r="P506" s="148"/>
      <c r="Q506" s="148"/>
      <c r="R506" s="148"/>
      <c r="S506" s="148"/>
      <c r="T506" s="148"/>
      <c r="U506" s="148"/>
      <c r="V506" s="148"/>
      <c r="W506" s="148"/>
      <c r="X506" s="148"/>
      <c r="Y506" s="148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</row>
    <row r="507" spans="1:38" ht="15.75" customHeight="1" x14ac:dyDescent="0.25">
      <c r="A507" s="6"/>
      <c r="B507" s="6"/>
      <c r="C507" s="6"/>
      <c r="D507" s="6"/>
      <c r="E507" s="6"/>
      <c r="F507" s="6"/>
      <c r="G507" s="6"/>
      <c r="H507" s="148"/>
      <c r="I507" s="148"/>
      <c r="J507" s="148"/>
      <c r="K507" s="148"/>
      <c r="L507" s="148"/>
      <c r="M507" s="148"/>
      <c r="N507" s="148"/>
      <c r="O507" s="148"/>
      <c r="P507" s="148"/>
      <c r="Q507" s="148"/>
      <c r="R507" s="148"/>
      <c r="S507" s="148"/>
      <c r="T507" s="148"/>
      <c r="U507" s="148"/>
      <c r="V507" s="148"/>
      <c r="W507" s="148"/>
      <c r="X507" s="148"/>
      <c r="Y507" s="148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</row>
    <row r="508" spans="1:38" ht="15.75" customHeight="1" x14ac:dyDescent="0.25">
      <c r="A508" s="6"/>
      <c r="B508" s="6"/>
      <c r="C508" s="6"/>
      <c r="D508" s="6"/>
      <c r="E508" s="6"/>
      <c r="F508" s="6"/>
      <c r="G508" s="6"/>
      <c r="H508" s="148"/>
      <c r="I508" s="148"/>
      <c r="J508" s="148"/>
      <c r="K508" s="148"/>
      <c r="L508" s="148"/>
      <c r="M508" s="148"/>
      <c r="N508" s="148"/>
      <c r="O508" s="148"/>
      <c r="P508" s="148"/>
      <c r="Q508" s="148"/>
      <c r="R508" s="148"/>
      <c r="S508" s="148"/>
      <c r="T508" s="148"/>
      <c r="U508" s="148"/>
      <c r="V508" s="148"/>
      <c r="W508" s="148"/>
      <c r="X508" s="148"/>
      <c r="Y508" s="148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</row>
    <row r="509" spans="1:38" ht="15.75" customHeight="1" x14ac:dyDescent="0.25">
      <c r="A509" s="6"/>
      <c r="B509" s="6"/>
      <c r="C509" s="6"/>
      <c r="D509" s="6"/>
      <c r="E509" s="6"/>
      <c r="F509" s="6"/>
      <c r="G509" s="6"/>
      <c r="H509" s="148"/>
      <c r="I509" s="148"/>
      <c r="J509" s="148"/>
      <c r="K509" s="148"/>
      <c r="L509" s="148"/>
      <c r="M509" s="148"/>
      <c r="N509" s="148"/>
      <c r="O509" s="148"/>
      <c r="P509" s="148"/>
      <c r="Q509" s="148"/>
      <c r="R509" s="148"/>
      <c r="S509" s="148"/>
      <c r="T509" s="148"/>
      <c r="U509" s="148"/>
      <c r="V509" s="148"/>
      <c r="W509" s="148"/>
      <c r="X509" s="148"/>
      <c r="Y509" s="148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</row>
    <row r="510" spans="1:38" ht="15.75" customHeight="1" x14ac:dyDescent="0.25">
      <c r="A510" s="6"/>
      <c r="B510" s="6"/>
      <c r="C510" s="6"/>
      <c r="D510" s="6"/>
      <c r="E510" s="6"/>
      <c r="F510" s="6"/>
      <c r="G510" s="6"/>
      <c r="H510" s="148"/>
      <c r="I510" s="148"/>
      <c r="J510" s="148"/>
      <c r="K510" s="148"/>
      <c r="L510" s="148"/>
      <c r="M510" s="148"/>
      <c r="N510" s="148"/>
      <c r="O510" s="148"/>
      <c r="P510" s="148"/>
      <c r="Q510" s="148"/>
      <c r="R510" s="148"/>
      <c r="S510" s="148"/>
      <c r="T510" s="148"/>
      <c r="U510" s="148"/>
      <c r="V510" s="148"/>
      <c r="W510" s="148"/>
      <c r="X510" s="148"/>
      <c r="Y510" s="148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</row>
    <row r="511" spans="1:38" ht="15.75" customHeight="1" x14ac:dyDescent="0.25">
      <c r="A511" s="6"/>
      <c r="B511" s="6"/>
      <c r="C511" s="6"/>
      <c r="D511" s="6"/>
      <c r="E511" s="6"/>
      <c r="F511" s="6"/>
      <c r="G511" s="6"/>
      <c r="H511" s="148"/>
      <c r="I511" s="148"/>
      <c r="J511" s="148"/>
      <c r="K511" s="148"/>
      <c r="L511" s="148"/>
      <c r="M511" s="148"/>
      <c r="N511" s="148"/>
      <c r="O511" s="148"/>
      <c r="P511" s="148"/>
      <c r="Q511" s="148"/>
      <c r="R511" s="148"/>
      <c r="S511" s="148"/>
      <c r="T511" s="148"/>
      <c r="U511" s="148"/>
      <c r="V511" s="148"/>
      <c r="W511" s="148"/>
      <c r="X511" s="148"/>
      <c r="Y511" s="148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</row>
    <row r="512" spans="1:38" ht="15.75" customHeight="1" x14ac:dyDescent="0.25">
      <c r="A512" s="6"/>
      <c r="B512" s="6"/>
      <c r="C512" s="6"/>
      <c r="D512" s="6"/>
      <c r="E512" s="6"/>
      <c r="F512" s="6"/>
      <c r="G512" s="6"/>
      <c r="H512" s="148"/>
      <c r="I512" s="148"/>
      <c r="J512" s="148"/>
      <c r="K512" s="148"/>
      <c r="L512" s="148"/>
      <c r="M512" s="148"/>
      <c r="N512" s="148"/>
      <c r="O512" s="148"/>
      <c r="P512" s="148"/>
      <c r="Q512" s="148"/>
      <c r="R512" s="148"/>
      <c r="S512" s="148"/>
      <c r="T512" s="148"/>
      <c r="U512" s="148"/>
      <c r="V512" s="148"/>
      <c r="W512" s="148"/>
      <c r="X512" s="148"/>
      <c r="Y512" s="148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</row>
    <row r="513" spans="1:38" ht="15.75" customHeight="1" x14ac:dyDescent="0.25">
      <c r="A513" s="6"/>
      <c r="B513" s="6"/>
      <c r="C513" s="6"/>
      <c r="D513" s="6"/>
      <c r="E513" s="6"/>
      <c r="F513" s="6"/>
      <c r="G513" s="6"/>
      <c r="H513" s="148"/>
      <c r="I513" s="148"/>
      <c r="J513" s="148"/>
      <c r="K513" s="148"/>
      <c r="L513" s="148"/>
      <c r="M513" s="148"/>
      <c r="N513" s="148"/>
      <c r="O513" s="148"/>
      <c r="P513" s="148"/>
      <c r="Q513" s="148"/>
      <c r="R513" s="148"/>
      <c r="S513" s="148"/>
      <c r="T513" s="148"/>
      <c r="U513" s="148"/>
      <c r="V513" s="148"/>
      <c r="W513" s="148"/>
      <c r="X513" s="148"/>
      <c r="Y513" s="148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</row>
    <row r="514" spans="1:38" ht="15.75" customHeight="1" x14ac:dyDescent="0.25">
      <c r="A514" s="6"/>
      <c r="B514" s="6"/>
      <c r="C514" s="6"/>
      <c r="D514" s="6"/>
      <c r="E514" s="6"/>
      <c r="F514" s="6"/>
      <c r="G514" s="6"/>
      <c r="H514" s="148"/>
      <c r="I514" s="148"/>
      <c r="J514" s="148"/>
      <c r="K514" s="148"/>
      <c r="L514" s="148"/>
      <c r="M514" s="148"/>
      <c r="N514" s="148"/>
      <c r="O514" s="148"/>
      <c r="P514" s="148"/>
      <c r="Q514" s="148"/>
      <c r="R514" s="148"/>
      <c r="S514" s="148"/>
      <c r="T514" s="148"/>
      <c r="U514" s="148"/>
      <c r="V514" s="148"/>
      <c r="W514" s="148"/>
      <c r="X514" s="148"/>
      <c r="Y514" s="148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</row>
    <row r="515" spans="1:38" ht="15.75" customHeight="1" x14ac:dyDescent="0.25">
      <c r="A515" s="6"/>
      <c r="B515" s="6"/>
      <c r="C515" s="6"/>
      <c r="D515" s="6"/>
      <c r="E515" s="6"/>
      <c r="F515" s="6"/>
      <c r="G515" s="6"/>
      <c r="H515" s="148"/>
      <c r="I515" s="148"/>
      <c r="J515" s="148"/>
      <c r="K515" s="148"/>
      <c r="L515" s="148"/>
      <c r="M515" s="148"/>
      <c r="N515" s="148"/>
      <c r="O515" s="148"/>
      <c r="P515" s="148"/>
      <c r="Q515" s="148"/>
      <c r="R515" s="148"/>
      <c r="S515" s="148"/>
      <c r="T515" s="148"/>
      <c r="U515" s="148"/>
      <c r="V515" s="148"/>
      <c r="W515" s="148"/>
      <c r="X515" s="148"/>
      <c r="Y515" s="148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</row>
    <row r="516" spans="1:38" ht="15.75" customHeight="1" x14ac:dyDescent="0.25">
      <c r="A516" s="6"/>
      <c r="B516" s="6"/>
      <c r="C516" s="6"/>
      <c r="D516" s="6"/>
      <c r="E516" s="6"/>
      <c r="F516" s="6"/>
      <c r="G516" s="6"/>
      <c r="H516" s="148"/>
      <c r="I516" s="148"/>
      <c r="J516" s="148"/>
      <c r="K516" s="148"/>
      <c r="L516" s="148"/>
      <c r="M516" s="148"/>
      <c r="N516" s="148"/>
      <c r="O516" s="148"/>
      <c r="P516" s="148"/>
      <c r="Q516" s="148"/>
      <c r="R516" s="148"/>
      <c r="S516" s="148"/>
      <c r="T516" s="148"/>
      <c r="U516" s="148"/>
      <c r="V516" s="148"/>
      <c r="W516" s="148"/>
      <c r="X516" s="148"/>
      <c r="Y516" s="148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</row>
    <row r="517" spans="1:38" ht="15.75" customHeight="1" x14ac:dyDescent="0.25">
      <c r="A517" s="6"/>
      <c r="B517" s="6"/>
      <c r="C517" s="6"/>
      <c r="D517" s="6"/>
      <c r="E517" s="6"/>
      <c r="F517" s="6"/>
      <c r="G517" s="6"/>
      <c r="H517" s="148"/>
      <c r="I517" s="148"/>
      <c r="J517" s="148"/>
      <c r="K517" s="148"/>
      <c r="L517" s="148"/>
      <c r="M517" s="148"/>
      <c r="N517" s="148"/>
      <c r="O517" s="148"/>
      <c r="P517" s="148"/>
      <c r="Q517" s="148"/>
      <c r="R517" s="148"/>
      <c r="S517" s="148"/>
      <c r="T517" s="148"/>
      <c r="U517" s="148"/>
      <c r="V517" s="148"/>
      <c r="W517" s="148"/>
      <c r="X517" s="148"/>
      <c r="Y517" s="148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</row>
    <row r="518" spans="1:38" ht="15.75" customHeight="1" x14ac:dyDescent="0.25">
      <c r="A518" s="6"/>
      <c r="B518" s="6"/>
      <c r="C518" s="6"/>
      <c r="D518" s="6"/>
      <c r="E518" s="6"/>
      <c r="F518" s="6"/>
      <c r="G518" s="6"/>
      <c r="H518" s="148"/>
      <c r="I518" s="148"/>
      <c r="J518" s="148"/>
      <c r="K518" s="148"/>
      <c r="L518" s="148"/>
      <c r="M518" s="148"/>
      <c r="N518" s="148"/>
      <c r="O518" s="148"/>
      <c r="P518" s="148"/>
      <c r="Q518" s="148"/>
      <c r="R518" s="148"/>
      <c r="S518" s="148"/>
      <c r="T518" s="148"/>
      <c r="U518" s="148"/>
      <c r="V518" s="148"/>
      <c r="W518" s="148"/>
      <c r="X518" s="148"/>
      <c r="Y518" s="148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</row>
    <row r="519" spans="1:38" ht="15.75" customHeight="1" x14ac:dyDescent="0.25">
      <c r="A519" s="6"/>
      <c r="B519" s="6"/>
      <c r="C519" s="6"/>
      <c r="D519" s="6"/>
      <c r="E519" s="6"/>
      <c r="F519" s="6"/>
      <c r="G519" s="6"/>
      <c r="H519" s="148"/>
      <c r="I519" s="148"/>
      <c r="J519" s="148"/>
      <c r="K519" s="148"/>
      <c r="L519" s="148"/>
      <c r="M519" s="148"/>
      <c r="N519" s="148"/>
      <c r="O519" s="148"/>
      <c r="P519" s="148"/>
      <c r="Q519" s="148"/>
      <c r="R519" s="148"/>
      <c r="S519" s="148"/>
      <c r="T519" s="148"/>
      <c r="U519" s="148"/>
      <c r="V519" s="148"/>
      <c r="W519" s="148"/>
      <c r="X519" s="148"/>
      <c r="Y519" s="148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</row>
    <row r="520" spans="1:38" ht="15.75" customHeight="1" x14ac:dyDescent="0.25">
      <c r="A520" s="6"/>
      <c r="B520" s="6"/>
      <c r="C520" s="6"/>
      <c r="D520" s="6"/>
      <c r="E520" s="6"/>
      <c r="F520" s="6"/>
      <c r="G520" s="6"/>
      <c r="H520" s="148"/>
      <c r="I520" s="148"/>
      <c r="J520" s="148"/>
      <c r="K520" s="148"/>
      <c r="L520" s="148"/>
      <c r="M520" s="148"/>
      <c r="N520" s="148"/>
      <c r="O520" s="148"/>
      <c r="P520" s="148"/>
      <c r="Q520" s="148"/>
      <c r="R520" s="148"/>
      <c r="S520" s="148"/>
      <c r="T520" s="148"/>
      <c r="U520" s="148"/>
      <c r="V520" s="148"/>
      <c r="W520" s="148"/>
      <c r="X520" s="148"/>
      <c r="Y520" s="148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</row>
    <row r="521" spans="1:38" ht="15.75" customHeight="1" x14ac:dyDescent="0.25">
      <c r="A521" s="6"/>
      <c r="B521" s="6"/>
      <c r="C521" s="6"/>
      <c r="D521" s="6"/>
      <c r="E521" s="6"/>
      <c r="F521" s="6"/>
      <c r="G521" s="6"/>
      <c r="H521" s="148"/>
      <c r="I521" s="148"/>
      <c r="J521" s="148"/>
      <c r="K521" s="148"/>
      <c r="L521" s="148"/>
      <c r="M521" s="148"/>
      <c r="N521" s="148"/>
      <c r="O521" s="148"/>
      <c r="P521" s="148"/>
      <c r="Q521" s="148"/>
      <c r="R521" s="148"/>
      <c r="S521" s="148"/>
      <c r="T521" s="148"/>
      <c r="U521" s="148"/>
      <c r="V521" s="148"/>
      <c r="W521" s="148"/>
      <c r="X521" s="148"/>
      <c r="Y521" s="148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</row>
    <row r="522" spans="1:38" ht="15.75" customHeight="1" x14ac:dyDescent="0.25">
      <c r="A522" s="6"/>
      <c r="B522" s="6"/>
      <c r="C522" s="6"/>
      <c r="D522" s="6"/>
      <c r="E522" s="6"/>
      <c r="F522" s="6"/>
      <c r="G522" s="6"/>
      <c r="H522" s="148"/>
      <c r="I522" s="148"/>
      <c r="J522" s="148"/>
      <c r="K522" s="148"/>
      <c r="L522" s="148"/>
      <c r="M522" s="148"/>
      <c r="N522" s="148"/>
      <c r="O522" s="148"/>
      <c r="P522" s="148"/>
      <c r="Q522" s="148"/>
      <c r="R522" s="148"/>
      <c r="S522" s="148"/>
      <c r="T522" s="148"/>
      <c r="U522" s="148"/>
      <c r="V522" s="148"/>
      <c r="W522" s="148"/>
      <c r="X522" s="148"/>
      <c r="Y522" s="148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</row>
    <row r="523" spans="1:38" ht="15.75" customHeight="1" x14ac:dyDescent="0.25">
      <c r="A523" s="6"/>
      <c r="B523" s="6"/>
      <c r="C523" s="6"/>
      <c r="D523" s="6"/>
      <c r="E523" s="6"/>
      <c r="F523" s="6"/>
      <c r="G523" s="6"/>
      <c r="H523" s="148"/>
      <c r="I523" s="148"/>
      <c r="J523" s="148"/>
      <c r="K523" s="148"/>
      <c r="L523" s="148"/>
      <c r="M523" s="148"/>
      <c r="N523" s="148"/>
      <c r="O523" s="148"/>
      <c r="P523" s="148"/>
      <c r="Q523" s="148"/>
      <c r="R523" s="148"/>
      <c r="S523" s="148"/>
      <c r="T523" s="148"/>
      <c r="U523" s="148"/>
      <c r="V523" s="148"/>
      <c r="W523" s="148"/>
      <c r="X523" s="148"/>
      <c r="Y523" s="148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</row>
    <row r="524" spans="1:38" ht="15.75" customHeight="1" x14ac:dyDescent="0.25">
      <c r="A524" s="6"/>
      <c r="B524" s="6"/>
      <c r="C524" s="6"/>
      <c r="D524" s="6"/>
      <c r="E524" s="6"/>
      <c r="F524" s="6"/>
      <c r="G524" s="6"/>
      <c r="H524" s="148"/>
      <c r="I524" s="148"/>
      <c r="J524" s="148"/>
      <c r="K524" s="148"/>
      <c r="L524" s="148"/>
      <c r="M524" s="148"/>
      <c r="N524" s="148"/>
      <c r="O524" s="148"/>
      <c r="P524" s="148"/>
      <c r="Q524" s="148"/>
      <c r="R524" s="148"/>
      <c r="S524" s="148"/>
      <c r="T524" s="148"/>
      <c r="U524" s="148"/>
      <c r="V524" s="148"/>
      <c r="W524" s="148"/>
      <c r="X524" s="148"/>
      <c r="Y524" s="148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</row>
    <row r="525" spans="1:38" ht="15.75" customHeight="1" x14ac:dyDescent="0.25">
      <c r="A525" s="6"/>
      <c r="B525" s="6"/>
      <c r="C525" s="6"/>
      <c r="D525" s="6"/>
      <c r="E525" s="6"/>
      <c r="F525" s="6"/>
      <c r="G525" s="6"/>
      <c r="H525" s="148"/>
      <c r="I525" s="148"/>
      <c r="J525" s="148"/>
      <c r="K525" s="148"/>
      <c r="L525" s="148"/>
      <c r="M525" s="148"/>
      <c r="N525" s="148"/>
      <c r="O525" s="148"/>
      <c r="P525" s="148"/>
      <c r="Q525" s="148"/>
      <c r="R525" s="148"/>
      <c r="S525" s="148"/>
      <c r="T525" s="148"/>
      <c r="U525" s="148"/>
      <c r="V525" s="148"/>
      <c r="W525" s="148"/>
      <c r="X525" s="148"/>
      <c r="Y525" s="148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</row>
    <row r="526" spans="1:38" ht="15.75" customHeight="1" x14ac:dyDescent="0.25">
      <c r="A526" s="6"/>
      <c r="B526" s="6"/>
      <c r="C526" s="6"/>
      <c r="D526" s="6"/>
      <c r="E526" s="6"/>
      <c r="F526" s="6"/>
      <c r="G526" s="6"/>
      <c r="H526" s="148"/>
      <c r="I526" s="148"/>
      <c r="J526" s="148"/>
      <c r="K526" s="148"/>
      <c r="L526" s="148"/>
      <c r="M526" s="148"/>
      <c r="N526" s="148"/>
      <c r="O526" s="148"/>
      <c r="P526" s="148"/>
      <c r="Q526" s="148"/>
      <c r="R526" s="148"/>
      <c r="S526" s="148"/>
      <c r="T526" s="148"/>
      <c r="U526" s="148"/>
      <c r="V526" s="148"/>
      <c r="W526" s="148"/>
      <c r="X526" s="148"/>
      <c r="Y526" s="148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</row>
    <row r="527" spans="1:38" ht="15.75" customHeight="1" x14ac:dyDescent="0.25">
      <c r="A527" s="6"/>
      <c r="B527" s="6"/>
      <c r="C527" s="6"/>
      <c r="D527" s="6"/>
      <c r="E527" s="6"/>
      <c r="F527" s="6"/>
      <c r="G527" s="6"/>
      <c r="H527" s="148"/>
      <c r="I527" s="148"/>
      <c r="J527" s="148"/>
      <c r="K527" s="148"/>
      <c r="L527" s="148"/>
      <c r="M527" s="148"/>
      <c r="N527" s="148"/>
      <c r="O527" s="148"/>
      <c r="P527" s="148"/>
      <c r="Q527" s="148"/>
      <c r="R527" s="148"/>
      <c r="S527" s="148"/>
      <c r="T527" s="148"/>
      <c r="U527" s="148"/>
      <c r="V527" s="148"/>
      <c r="W527" s="148"/>
      <c r="X527" s="148"/>
      <c r="Y527" s="148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</row>
    <row r="528" spans="1:38" ht="15.75" customHeight="1" x14ac:dyDescent="0.25">
      <c r="A528" s="6"/>
      <c r="B528" s="6"/>
      <c r="C528" s="6"/>
      <c r="D528" s="6"/>
      <c r="E528" s="6"/>
      <c r="F528" s="6"/>
      <c r="G528" s="6"/>
      <c r="H528" s="148"/>
      <c r="I528" s="148"/>
      <c r="J528" s="148"/>
      <c r="K528" s="148"/>
      <c r="L528" s="148"/>
      <c r="M528" s="148"/>
      <c r="N528" s="148"/>
      <c r="O528" s="148"/>
      <c r="P528" s="148"/>
      <c r="Q528" s="148"/>
      <c r="R528" s="148"/>
      <c r="S528" s="148"/>
      <c r="T528" s="148"/>
      <c r="U528" s="148"/>
      <c r="V528" s="148"/>
      <c r="W528" s="148"/>
      <c r="X528" s="148"/>
      <c r="Y528" s="148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</row>
    <row r="529" spans="1:38" ht="15.75" customHeight="1" x14ac:dyDescent="0.25">
      <c r="A529" s="6"/>
      <c r="B529" s="6"/>
      <c r="C529" s="6"/>
      <c r="D529" s="6"/>
      <c r="E529" s="6"/>
      <c r="F529" s="6"/>
      <c r="G529" s="6"/>
      <c r="H529" s="148"/>
      <c r="I529" s="148"/>
      <c r="J529" s="148"/>
      <c r="K529" s="148"/>
      <c r="L529" s="148"/>
      <c r="M529" s="148"/>
      <c r="N529" s="148"/>
      <c r="O529" s="148"/>
      <c r="P529" s="148"/>
      <c r="Q529" s="148"/>
      <c r="R529" s="148"/>
      <c r="S529" s="148"/>
      <c r="T529" s="148"/>
      <c r="U529" s="148"/>
      <c r="V529" s="148"/>
      <c r="W529" s="148"/>
      <c r="X529" s="148"/>
      <c r="Y529" s="148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</row>
    <row r="530" spans="1:38" ht="15.75" customHeight="1" x14ac:dyDescent="0.25">
      <c r="A530" s="6"/>
      <c r="B530" s="6"/>
      <c r="C530" s="6"/>
      <c r="D530" s="6"/>
      <c r="E530" s="6"/>
      <c r="F530" s="6"/>
      <c r="G530" s="6"/>
      <c r="H530" s="148"/>
      <c r="I530" s="148"/>
      <c r="J530" s="148"/>
      <c r="K530" s="148"/>
      <c r="L530" s="148"/>
      <c r="M530" s="148"/>
      <c r="N530" s="148"/>
      <c r="O530" s="148"/>
      <c r="P530" s="148"/>
      <c r="Q530" s="148"/>
      <c r="R530" s="148"/>
      <c r="S530" s="148"/>
      <c r="T530" s="148"/>
      <c r="U530" s="148"/>
      <c r="V530" s="148"/>
      <c r="W530" s="148"/>
      <c r="X530" s="148"/>
      <c r="Y530" s="148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</row>
    <row r="531" spans="1:38" ht="15.75" customHeight="1" x14ac:dyDescent="0.25">
      <c r="A531" s="6"/>
      <c r="B531" s="6"/>
      <c r="C531" s="6"/>
      <c r="D531" s="6"/>
      <c r="E531" s="6"/>
      <c r="F531" s="6"/>
      <c r="G531" s="6"/>
      <c r="H531" s="148"/>
      <c r="I531" s="148"/>
      <c r="J531" s="148"/>
      <c r="K531" s="148"/>
      <c r="L531" s="148"/>
      <c r="M531" s="148"/>
      <c r="N531" s="148"/>
      <c r="O531" s="148"/>
      <c r="P531" s="148"/>
      <c r="Q531" s="148"/>
      <c r="R531" s="148"/>
      <c r="S531" s="148"/>
      <c r="T531" s="148"/>
      <c r="U531" s="148"/>
      <c r="V531" s="148"/>
      <c r="W531" s="148"/>
      <c r="X531" s="148"/>
      <c r="Y531" s="148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</row>
    <row r="532" spans="1:38" ht="15.75" customHeight="1" x14ac:dyDescent="0.25">
      <c r="A532" s="6"/>
      <c r="B532" s="6"/>
      <c r="C532" s="6"/>
      <c r="D532" s="6"/>
      <c r="E532" s="6"/>
      <c r="F532" s="6"/>
      <c r="G532" s="6"/>
      <c r="H532" s="148"/>
      <c r="I532" s="148"/>
      <c r="J532" s="148"/>
      <c r="K532" s="148"/>
      <c r="L532" s="148"/>
      <c r="M532" s="148"/>
      <c r="N532" s="148"/>
      <c r="O532" s="148"/>
      <c r="P532" s="148"/>
      <c r="Q532" s="148"/>
      <c r="R532" s="148"/>
      <c r="S532" s="148"/>
      <c r="T532" s="148"/>
      <c r="U532" s="148"/>
      <c r="V532" s="148"/>
      <c r="W532" s="148"/>
      <c r="X532" s="148"/>
      <c r="Y532" s="148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</row>
    <row r="533" spans="1:38" ht="15.75" customHeight="1" x14ac:dyDescent="0.25">
      <c r="A533" s="6"/>
      <c r="B533" s="6"/>
      <c r="C533" s="6"/>
      <c r="D533" s="6"/>
      <c r="E533" s="6"/>
      <c r="F533" s="6"/>
      <c r="G533" s="6"/>
      <c r="H533" s="148"/>
      <c r="I533" s="148"/>
      <c r="J533" s="148"/>
      <c r="K533" s="148"/>
      <c r="L533" s="148"/>
      <c r="M533" s="148"/>
      <c r="N533" s="148"/>
      <c r="O533" s="148"/>
      <c r="P533" s="148"/>
      <c r="Q533" s="148"/>
      <c r="R533" s="148"/>
      <c r="S533" s="148"/>
      <c r="T533" s="148"/>
      <c r="U533" s="148"/>
      <c r="V533" s="148"/>
      <c r="W533" s="148"/>
      <c r="X533" s="148"/>
      <c r="Y533" s="148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</row>
    <row r="534" spans="1:38" ht="15.75" customHeight="1" x14ac:dyDescent="0.25">
      <c r="A534" s="6"/>
      <c r="B534" s="6"/>
      <c r="C534" s="6"/>
      <c r="D534" s="6"/>
      <c r="E534" s="6"/>
      <c r="F534" s="6"/>
      <c r="G534" s="6"/>
      <c r="H534" s="148"/>
      <c r="I534" s="148"/>
      <c r="J534" s="148"/>
      <c r="K534" s="148"/>
      <c r="L534" s="148"/>
      <c r="M534" s="148"/>
      <c r="N534" s="148"/>
      <c r="O534" s="148"/>
      <c r="P534" s="148"/>
      <c r="Q534" s="148"/>
      <c r="R534" s="148"/>
      <c r="S534" s="148"/>
      <c r="T534" s="148"/>
      <c r="U534" s="148"/>
      <c r="V534" s="148"/>
      <c r="W534" s="148"/>
      <c r="X534" s="148"/>
      <c r="Y534" s="148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</row>
    <row r="535" spans="1:38" ht="15.75" customHeight="1" x14ac:dyDescent="0.25">
      <c r="A535" s="6"/>
      <c r="B535" s="6"/>
      <c r="C535" s="6"/>
      <c r="D535" s="6"/>
      <c r="E535" s="6"/>
      <c r="F535" s="6"/>
      <c r="G535" s="6"/>
      <c r="H535" s="148"/>
      <c r="I535" s="148"/>
      <c r="J535" s="148"/>
      <c r="K535" s="148"/>
      <c r="L535" s="148"/>
      <c r="M535" s="148"/>
      <c r="N535" s="148"/>
      <c r="O535" s="148"/>
      <c r="P535" s="148"/>
      <c r="Q535" s="148"/>
      <c r="R535" s="148"/>
      <c r="S535" s="148"/>
      <c r="T535" s="148"/>
      <c r="U535" s="148"/>
      <c r="V535" s="148"/>
      <c r="W535" s="148"/>
      <c r="X535" s="148"/>
      <c r="Y535" s="148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</row>
    <row r="536" spans="1:38" ht="15.75" customHeight="1" x14ac:dyDescent="0.25">
      <c r="A536" s="6"/>
      <c r="B536" s="6"/>
      <c r="C536" s="6"/>
      <c r="D536" s="6"/>
      <c r="E536" s="6"/>
      <c r="F536" s="6"/>
      <c r="G536" s="6"/>
      <c r="H536" s="148"/>
      <c r="I536" s="148"/>
      <c r="J536" s="148"/>
      <c r="K536" s="148"/>
      <c r="L536" s="148"/>
      <c r="M536" s="148"/>
      <c r="N536" s="148"/>
      <c r="O536" s="148"/>
      <c r="P536" s="148"/>
      <c r="Q536" s="148"/>
      <c r="R536" s="148"/>
      <c r="S536" s="148"/>
      <c r="T536" s="148"/>
      <c r="U536" s="148"/>
      <c r="V536" s="148"/>
      <c r="W536" s="148"/>
      <c r="X536" s="148"/>
      <c r="Y536" s="148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</row>
    <row r="537" spans="1:38" ht="15.75" customHeight="1" x14ac:dyDescent="0.25">
      <c r="A537" s="6"/>
      <c r="B537" s="6"/>
      <c r="C537" s="6"/>
      <c r="D537" s="6"/>
      <c r="E537" s="6"/>
      <c r="F537" s="6"/>
      <c r="G537" s="6"/>
      <c r="H537" s="148"/>
      <c r="I537" s="148"/>
      <c r="J537" s="148"/>
      <c r="K537" s="148"/>
      <c r="L537" s="148"/>
      <c r="M537" s="148"/>
      <c r="N537" s="148"/>
      <c r="O537" s="148"/>
      <c r="P537" s="148"/>
      <c r="Q537" s="148"/>
      <c r="R537" s="148"/>
      <c r="S537" s="148"/>
      <c r="T537" s="148"/>
      <c r="U537" s="148"/>
      <c r="V537" s="148"/>
      <c r="W537" s="148"/>
      <c r="X537" s="148"/>
      <c r="Y537" s="148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</row>
    <row r="538" spans="1:38" ht="15.75" customHeight="1" x14ac:dyDescent="0.25">
      <c r="A538" s="6"/>
      <c r="B538" s="6"/>
      <c r="C538" s="6"/>
      <c r="D538" s="6"/>
      <c r="E538" s="6"/>
      <c r="F538" s="6"/>
      <c r="G538" s="6"/>
      <c r="H538" s="148"/>
      <c r="I538" s="148"/>
      <c r="J538" s="148"/>
      <c r="K538" s="148"/>
      <c r="L538" s="148"/>
      <c r="M538" s="148"/>
      <c r="N538" s="148"/>
      <c r="O538" s="148"/>
      <c r="P538" s="148"/>
      <c r="Q538" s="148"/>
      <c r="R538" s="148"/>
      <c r="S538" s="148"/>
      <c r="T538" s="148"/>
      <c r="U538" s="148"/>
      <c r="V538" s="148"/>
      <c r="W538" s="148"/>
      <c r="X538" s="148"/>
      <c r="Y538" s="148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</row>
    <row r="539" spans="1:38" ht="15.75" customHeight="1" x14ac:dyDescent="0.25">
      <c r="A539" s="6"/>
      <c r="B539" s="6"/>
      <c r="C539" s="6"/>
      <c r="D539" s="6"/>
      <c r="E539" s="6"/>
      <c r="F539" s="6"/>
      <c r="G539" s="6"/>
      <c r="H539" s="148"/>
      <c r="I539" s="148"/>
      <c r="J539" s="148"/>
      <c r="K539" s="148"/>
      <c r="L539" s="148"/>
      <c r="M539" s="148"/>
      <c r="N539" s="148"/>
      <c r="O539" s="148"/>
      <c r="P539" s="148"/>
      <c r="Q539" s="148"/>
      <c r="R539" s="148"/>
      <c r="S539" s="148"/>
      <c r="T539" s="148"/>
      <c r="U539" s="148"/>
      <c r="V539" s="148"/>
      <c r="W539" s="148"/>
      <c r="X539" s="148"/>
      <c r="Y539" s="148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</row>
    <row r="540" spans="1:38" ht="15.75" customHeight="1" x14ac:dyDescent="0.25">
      <c r="A540" s="6"/>
      <c r="B540" s="6"/>
      <c r="C540" s="6"/>
      <c r="D540" s="6"/>
      <c r="E540" s="6"/>
      <c r="F540" s="6"/>
      <c r="G540" s="6"/>
      <c r="H540" s="148"/>
      <c r="I540" s="148"/>
      <c r="J540" s="148"/>
      <c r="K540" s="148"/>
      <c r="L540" s="148"/>
      <c r="M540" s="148"/>
      <c r="N540" s="148"/>
      <c r="O540" s="148"/>
      <c r="P540" s="148"/>
      <c r="Q540" s="148"/>
      <c r="R540" s="148"/>
      <c r="S540" s="148"/>
      <c r="T540" s="148"/>
      <c r="U540" s="148"/>
      <c r="V540" s="148"/>
      <c r="W540" s="148"/>
      <c r="X540" s="148"/>
      <c r="Y540" s="148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</row>
    <row r="541" spans="1:38" ht="15.75" customHeight="1" x14ac:dyDescent="0.25">
      <c r="A541" s="6"/>
      <c r="B541" s="6"/>
      <c r="C541" s="6"/>
      <c r="D541" s="6"/>
      <c r="E541" s="6"/>
      <c r="F541" s="6"/>
      <c r="G541" s="6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</row>
    <row r="542" spans="1:38" ht="15.75" customHeight="1" x14ac:dyDescent="0.25">
      <c r="A542" s="6"/>
      <c r="B542" s="6"/>
      <c r="C542" s="6"/>
      <c r="D542" s="6"/>
      <c r="E542" s="6"/>
      <c r="F542" s="6"/>
      <c r="G542" s="6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</row>
    <row r="543" spans="1:38" ht="15.75" customHeight="1" x14ac:dyDescent="0.25">
      <c r="A543" s="6"/>
      <c r="B543" s="6"/>
      <c r="C543" s="6"/>
      <c r="D543" s="6"/>
      <c r="E543" s="6"/>
      <c r="F543" s="6"/>
      <c r="G543" s="6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</row>
    <row r="544" spans="1:38" ht="15.75" customHeight="1" x14ac:dyDescent="0.25">
      <c r="A544" s="6"/>
      <c r="B544" s="6"/>
      <c r="C544" s="6"/>
      <c r="D544" s="6"/>
      <c r="E544" s="6"/>
      <c r="F544" s="6"/>
      <c r="G544" s="6"/>
      <c r="H544" s="148"/>
      <c r="I544" s="148"/>
      <c r="J544" s="148"/>
      <c r="K544" s="148"/>
      <c r="L544" s="148"/>
      <c r="M544" s="148"/>
      <c r="N544" s="148"/>
      <c r="O544" s="148"/>
      <c r="P544" s="148"/>
      <c r="Q544" s="148"/>
      <c r="R544" s="148"/>
      <c r="S544" s="148"/>
      <c r="T544" s="148"/>
      <c r="U544" s="148"/>
      <c r="V544" s="148"/>
      <c r="W544" s="148"/>
      <c r="X544" s="148"/>
      <c r="Y544" s="148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</row>
    <row r="545" spans="1:38" ht="15.75" customHeight="1" x14ac:dyDescent="0.25">
      <c r="A545" s="6"/>
      <c r="B545" s="6"/>
      <c r="C545" s="6"/>
      <c r="D545" s="6"/>
      <c r="E545" s="6"/>
      <c r="F545" s="6"/>
      <c r="G545" s="6"/>
      <c r="H545" s="148"/>
      <c r="I545" s="148"/>
      <c r="J545" s="148"/>
      <c r="K545" s="148"/>
      <c r="L545" s="148"/>
      <c r="M545" s="148"/>
      <c r="N545" s="148"/>
      <c r="O545" s="148"/>
      <c r="P545" s="148"/>
      <c r="Q545" s="148"/>
      <c r="R545" s="148"/>
      <c r="S545" s="148"/>
      <c r="T545" s="148"/>
      <c r="U545" s="148"/>
      <c r="V545" s="148"/>
      <c r="W545" s="148"/>
      <c r="X545" s="148"/>
      <c r="Y545" s="148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</row>
    <row r="546" spans="1:38" ht="15.75" customHeight="1" x14ac:dyDescent="0.25">
      <c r="A546" s="6"/>
      <c r="B546" s="6"/>
      <c r="C546" s="6"/>
      <c r="D546" s="6"/>
      <c r="E546" s="6"/>
      <c r="F546" s="6"/>
      <c r="G546" s="6"/>
      <c r="H546" s="148"/>
      <c r="I546" s="148"/>
      <c r="J546" s="148"/>
      <c r="K546" s="148"/>
      <c r="L546" s="148"/>
      <c r="M546" s="148"/>
      <c r="N546" s="148"/>
      <c r="O546" s="148"/>
      <c r="P546" s="148"/>
      <c r="Q546" s="148"/>
      <c r="R546" s="148"/>
      <c r="S546" s="148"/>
      <c r="T546" s="148"/>
      <c r="U546" s="148"/>
      <c r="V546" s="148"/>
      <c r="W546" s="148"/>
      <c r="X546" s="148"/>
      <c r="Y546" s="148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</row>
    <row r="547" spans="1:38" ht="15.75" customHeight="1" x14ac:dyDescent="0.25">
      <c r="A547" s="6"/>
      <c r="B547" s="6"/>
      <c r="C547" s="6"/>
      <c r="D547" s="6"/>
      <c r="E547" s="6"/>
      <c r="F547" s="6"/>
      <c r="G547" s="6"/>
      <c r="H547" s="148"/>
      <c r="I547" s="148"/>
      <c r="J547" s="148"/>
      <c r="K547" s="148"/>
      <c r="L547" s="148"/>
      <c r="M547" s="148"/>
      <c r="N547" s="148"/>
      <c r="O547" s="148"/>
      <c r="P547" s="148"/>
      <c r="Q547" s="148"/>
      <c r="R547" s="148"/>
      <c r="S547" s="148"/>
      <c r="T547" s="148"/>
      <c r="U547" s="148"/>
      <c r="V547" s="148"/>
      <c r="W547" s="148"/>
      <c r="X547" s="148"/>
      <c r="Y547" s="148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</row>
    <row r="548" spans="1:38" ht="15.75" customHeight="1" x14ac:dyDescent="0.25">
      <c r="A548" s="6"/>
      <c r="B548" s="6"/>
      <c r="C548" s="6"/>
      <c r="D548" s="6"/>
      <c r="E548" s="6"/>
      <c r="F548" s="6"/>
      <c r="G548" s="6"/>
      <c r="H548" s="148"/>
      <c r="I548" s="148"/>
      <c r="J548" s="148"/>
      <c r="K548" s="148"/>
      <c r="L548" s="148"/>
      <c r="M548" s="148"/>
      <c r="N548" s="148"/>
      <c r="O548" s="148"/>
      <c r="P548" s="148"/>
      <c r="Q548" s="148"/>
      <c r="R548" s="148"/>
      <c r="S548" s="148"/>
      <c r="T548" s="148"/>
      <c r="U548" s="148"/>
      <c r="V548" s="148"/>
      <c r="W548" s="148"/>
      <c r="X548" s="148"/>
      <c r="Y548" s="148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</row>
    <row r="549" spans="1:38" ht="15.75" customHeight="1" x14ac:dyDescent="0.25">
      <c r="A549" s="6"/>
      <c r="B549" s="6"/>
      <c r="C549" s="6"/>
      <c r="D549" s="6"/>
      <c r="E549" s="6"/>
      <c r="F549" s="6"/>
      <c r="G549" s="6"/>
      <c r="H549" s="148"/>
      <c r="I549" s="148"/>
      <c r="J549" s="148"/>
      <c r="K549" s="148"/>
      <c r="L549" s="148"/>
      <c r="M549" s="148"/>
      <c r="N549" s="148"/>
      <c r="O549" s="148"/>
      <c r="P549" s="148"/>
      <c r="Q549" s="148"/>
      <c r="R549" s="148"/>
      <c r="S549" s="148"/>
      <c r="T549" s="148"/>
      <c r="U549" s="148"/>
      <c r="V549" s="148"/>
      <c r="W549" s="148"/>
      <c r="X549" s="148"/>
      <c r="Y549" s="148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</row>
    <row r="550" spans="1:38" ht="15.75" customHeight="1" x14ac:dyDescent="0.25">
      <c r="A550" s="6"/>
      <c r="B550" s="6"/>
      <c r="C550" s="6"/>
      <c r="D550" s="6"/>
      <c r="E550" s="6"/>
      <c r="F550" s="6"/>
      <c r="G550" s="6"/>
      <c r="H550" s="148"/>
      <c r="I550" s="148"/>
      <c r="J550" s="148"/>
      <c r="K550" s="148"/>
      <c r="L550" s="148"/>
      <c r="M550" s="148"/>
      <c r="N550" s="148"/>
      <c r="O550" s="148"/>
      <c r="P550" s="148"/>
      <c r="Q550" s="148"/>
      <c r="R550" s="148"/>
      <c r="S550" s="148"/>
      <c r="T550" s="148"/>
      <c r="U550" s="148"/>
      <c r="V550" s="148"/>
      <c r="W550" s="148"/>
      <c r="X550" s="148"/>
      <c r="Y550" s="148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</row>
    <row r="551" spans="1:38" ht="15.75" customHeight="1" x14ac:dyDescent="0.25">
      <c r="A551" s="6"/>
      <c r="B551" s="6"/>
      <c r="C551" s="6"/>
      <c r="D551" s="6"/>
      <c r="E551" s="6"/>
      <c r="F551" s="6"/>
      <c r="G551" s="6"/>
      <c r="H551" s="148"/>
      <c r="I551" s="148"/>
      <c r="J551" s="148"/>
      <c r="K551" s="148"/>
      <c r="L551" s="148"/>
      <c r="M551" s="148"/>
      <c r="N551" s="148"/>
      <c r="O551" s="148"/>
      <c r="P551" s="148"/>
      <c r="Q551" s="148"/>
      <c r="R551" s="148"/>
      <c r="S551" s="148"/>
      <c r="T551" s="148"/>
      <c r="U551" s="148"/>
      <c r="V551" s="148"/>
      <c r="W551" s="148"/>
      <c r="X551" s="148"/>
      <c r="Y551" s="148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</row>
    <row r="552" spans="1:38" ht="15.75" customHeight="1" x14ac:dyDescent="0.25">
      <c r="A552" s="6"/>
      <c r="B552" s="6"/>
      <c r="C552" s="6"/>
      <c r="D552" s="6"/>
      <c r="E552" s="6"/>
      <c r="F552" s="6"/>
      <c r="G552" s="6"/>
      <c r="H552" s="148"/>
      <c r="I552" s="148"/>
      <c r="J552" s="148"/>
      <c r="K552" s="148"/>
      <c r="L552" s="148"/>
      <c r="M552" s="148"/>
      <c r="N552" s="148"/>
      <c r="O552" s="148"/>
      <c r="P552" s="148"/>
      <c r="Q552" s="148"/>
      <c r="R552" s="148"/>
      <c r="S552" s="148"/>
      <c r="T552" s="148"/>
      <c r="U552" s="148"/>
      <c r="V552" s="148"/>
      <c r="W552" s="148"/>
      <c r="X552" s="148"/>
      <c r="Y552" s="148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</row>
    <row r="553" spans="1:38" ht="15.75" customHeight="1" x14ac:dyDescent="0.25">
      <c r="A553" s="6"/>
      <c r="B553" s="6"/>
      <c r="C553" s="6"/>
      <c r="D553" s="6"/>
      <c r="E553" s="6"/>
      <c r="F553" s="6"/>
      <c r="G553" s="6"/>
      <c r="H553" s="148"/>
      <c r="I553" s="148"/>
      <c r="J553" s="148"/>
      <c r="K553" s="148"/>
      <c r="L553" s="148"/>
      <c r="M553" s="148"/>
      <c r="N553" s="148"/>
      <c r="O553" s="148"/>
      <c r="P553" s="148"/>
      <c r="Q553" s="148"/>
      <c r="R553" s="148"/>
      <c r="S553" s="148"/>
      <c r="T553" s="148"/>
      <c r="U553" s="148"/>
      <c r="V553" s="148"/>
      <c r="W553" s="148"/>
      <c r="X553" s="148"/>
      <c r="Y553" s="148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</row>
    <row r="554" spans="1:38" ht="15.75" customHeight="1" x14ac:dyDescent="0.25">
      <c r="A554" s="6"/>
      <c r="B554" s="6"/>
      <c r="C554" s="6"/>
      <c r="D554" s="6"/>
      <c r="E554" s="6"/>
      <c r="F554" s="6"/>
      <c r="G554" s="6"/>
      <c r="H554" s="148"/>
      <c r="I554" s="148"/>
      <c r="J554" s="148"/>
      <c r="K554" s="148"/>
      <c r="L554" s="148"/>
      <c r="M554" s="148"/>
      <c r="N554" s="148"/>
      <c r="O554" s="148"/>
      <c r="P554" s="148"/>
      <c r="Q554" s="148"/>
      <c r="R554" s="148"/>
      <c r="S554" s="148"/>
      <c r="T554" s="148"/>
      <c r="U554" s="148"/>
      <c r="V554" s="148"/>
      <c r="W554" s="148"/>
      <c r="X554" s="148"/>
      <c r="Y554" s="148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</row>
    <row r="555" spans="1:38" ht="15.75" customHeight="1" x14ac:dyDescent="0.25">
      <c r="A555" s="6"/>
      <c r="B555" s="6"/>
      <c r="C555" s="6"/>
      <c r="D555" s="6"/>
      <c r="E555" s="6"/>
      <c r="F555" s="6"/>
      <c r="G555" s="6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</row>
    <row r="556" spans="1:38" ht="15.75" customHeight="1" x14ac:dyDescent="0.25">
      <c r="A556" s="6"/>
      <c r="B556" s="6"/>
      <c r="C556" s="6"/>
      <c r="D556" s="6"/>
      <c r="E556" s="6"/>
      <c r="F556" s="6"/>
      <c r="G556" s="6"/>
      <c r="H556" s="148"/>
      <c r="I556" s="148"/>
      <c r="J556" s="148"/>
      <c r="K556" s="148"/>
      <c r="L556" s="148"/>
      <c r="M556" s="148"/>
      <c r="N556" s="148"/>
      <c r="O556" s="148"/>
      <c r="P556" s="148"/>
      <c r="Q556" s="148"/>
      <c r="R556" s="148"/>
      <c r="S556" s="148"/>
      <c r="T556" s="148"/>
      <c r="U556" s="148"/>
      <c r="V556" s="148"/>
      <c r="W556" s="148"/>
      <c r="X556" s="148"/>
      <c r="Y556" s="148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</row>
    <row r="557" spans="1:38" ht="15.75" customHeight="1" x14ac:dyDescent="0.25">
      <c r="A557" s="6"/>
      <c r="B557" s="6"/>
      <c r="C557" s="6"/>
      <c r="D557" s="6"/>
      <c r="E557" s="6"/>
      <c r="F557" s="6"/>
      <c r="G557" s="6"/>
      <c r="H557" s="148"/>
      <c r="I557" s="148"/>
      <c r="J557" s="148"/>
      <c r="K557" s="148"/>
      <c r="L557" s="148"/>
      <c r="M557" s="148"/>
      <c r="N557" s="148"/>
      <c r="O557" s="148"/>
      <c r="P557" s="148"/>
      <c r="Q557" s="148"/>
      <c r="R557" s="148"/>
      <c r="S557" s="148"/>
      <c r="T557" s="148"/>
      <c r="U557" s="148"/>
      <c r="V557" s="148"/>
      <c r="W557" s="148"/>
      <c r="X557" s="148"/>
      <c r="Y557" s="148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</row>
    <row r="558" spans="1:38" ht="15.75" customHeight="1" x14ac:dyDescent="0.25">
      <c r="A558" s="6"/>
      <c r="B558" s="6"/>
      <c r="C558" s="6"/>
      <c r="D558" s="6"/>
      <c r="E558" s="6"/>
      <c r="F558" s="6"/>
      <c r="G558" s="6"/>
      <c r="H558" s="148"/>
      <c r="I558" s="148"/>
      <c r="J558" s="148"/>
      <c r="K558" s="148"/>
      <c r="L558" s="148"/>
      <c r="M558" s="148"/>
      <c r="N558" s="148"/>
      <c r="O558" s="148"/>
      <c r="P558" s="148"/>
      <c r="Q558" s="148"/>
      <c r="R558" s="148"/>
      <c r="S558" s="148"/>
      <c r="T558" s="148"/>
      <c r="U558" s="148"/>
      <c r="V558" s="148"/>
      <c r="W558" s="148"/>
      <c r="X558" s="148"/>
      <c r="Y558" s="148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</row>
    <row r="559" spans="1:38" ht="15.75" customHeight="1" x14ac:dyDescent="0.25">
      <c r="A559" s="6"/>
      <c r="B559" s="6"/>
      <c r="C559" s="6"/>
      <c r="D559" s="6"/>
      <c r="E559" s="6"/>
      <c r="F559" s="6"/>
      <c r="G559" s="6"/>
      <c r="H559" s="148"/>
      <c r="I559" s="148"/>
      <c r="J559" s="148"/>
      <c r="K559" s="148"/>
      <c r="L559" s="148"/>
      <c r="M559" s="148"/>
      <c r="N559" s="148"/>
      <c r="O559" s="148"/>
      <c r="P559" s="148"/>
      <c r="Q559" s="148"/>
      <c r="R559" s="148"/>
      <c r="S559" s="148"/>
      <c r="T559" s="148"/>
      <c r="U559" s="148"/>
      <c r="V559" s="148"/>
      <c r="W559" s="148"/>
      <c r="X559" s="148"/>
      <c r="Y559" s="148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</row>
    <row r="560" spans="1:38" ht="15.75" customHeight="1" x14ac:dyDescent="0.25">
      <c r="A560" s="6"/>
      <c r="B560" s="6"/>
      <c r="C560" s="6"/>
      <c r="D560" s="6"/>
      <c r="E560" s="6"/>
      <c r="F560" s="6"/>
      <c r="G560" s="6"/>
      <c r="H560" s="148"/>
      <c r="I560" s="148"/>
      <c r="J560" s="148"/>
      <c r="K560" s="148"/>
      <c r="L560" s="148"/>
      <c r="M560" s="148"/>
      <c r="N560" s="148"/>
      <c r="O560" s="148"/>
      <c r="P560" s="148"/>
      <c r="Q560" s="148"/>
      <c r="R560" s="148"/>
      <c r="S560" s="148"/>
      <c r="T560" s="148"/>
      <c r="U560" s="148"/>
      <c r="V560" s="148"/>
      <c r="W560" s="148"/>
      <c r="X560" s="148"/>
      <c r="Y560" s="148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</row>
    <row r="561" spans="1:38" ht="15.75" customHeight="1" x14ac:dyDescent="0.25">
      <c r="A561" s="6"/>
      <c r="B561" s="6"/>
      <c r="C561" s="6"/>
      <c r="D561" s="6"/>
      <c r="E561" s="6"/>
      <c r="F561" s="6"/>
      <c r="G561" s="6"/>
      <c r="H561" s="148"/>
      <c r="I561" s="148"/>
      <c r="J561" s="148"/>
      <c r="K561" s="148"/>
      <c r="L561" s="148"/>
      <c r="M561" s="148"/>
      <c r="N561" s="148"/>
      <c r="O561" s="148"/>
      <c r="P561" s="148"/>
      <c r="Q561" s="148"/>
      <c r="R561" s="148"/>
      <c r="S561" s="148"/>
      <c r="T561" s="148"/>
      <c r="U561" s="148"/>
      <c r="V561" s="148"/>
      <c r="W561" s="148"/>
      <c r="X561" s="148"/>
      <c r="Y561" s="148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</row>
    <row r="562" spans="1:38" ht="15.75" customHeight="1" x14ac:dyDescent="0.25">
      <c r="A562" s="6"/>
      <c r="B562" s="6"/>
      <c r="C562" s="6"/>
      <c r="D562" s="6"/>
      <c r="E562" s="6"/>
      <c r="F562" s="6"/>
      <c r="G562" s="6"/>
      <c r="H562" s="148"/>
      <c r="I562" s="148"/>
      <c r="J562" s="148"/>
      <c r="K562" s="148"/>
      <c r="L562" s="148"/>
      <c r="M562" s="148"/>
      <c r="N562" s="148"/>
      <c r="O562" s="148"/>
      <c r="P562" s="148"/>
      <c r="Q562" s="148"/>
      <c r="R562" s="148"/>
      <c r="S562" s="148"/>
      <c r="T562" s="148"/>
      <c r="U562" s="148"/>
      <c r="V562" s="148"/>
      <c r="W562" s="148"/>
      <c r="X562" s="148"/>
      <c r="Y562" s="148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</row>
    <row r="563" spans="1:38" ht="15.75" customHeight="1" x14ac:dyDescent="0.25">
      <c r="A563" s="6"/>
      <c r="B563" s="6"/>
      <c r="C563" s="6"/>
      <c r="D563" s="6"/>
      <c r="E563" s="6"/>
      <c r="F563" s="6"/>
      <c r="G563" s="6"/>
      <c r="H563" s="148"/>
      <c r="I563" s="148"/>
      <c r="J563" s="148"/>
      <c r="K563" s="148"/>
      <c r="L563" s="148"/>
      <c r="M563" s="148"/>
      <c r="N563" s="148"/>
      <c r="O563" s="148"/>
      <c r="P563" s="148"/>
      <c r="Q563" s="148"/>
      <c r="R563" s="148"/>
      <c r="S563" s="148"/>
      <c r="T563" s="148"/>
      <c r="U563" s="148"/>
      <c r="V563" s="148"/>
      <c r="W563" s="148"/>
      <c r="X563" s="148"/>
      <c r="Y563" s="148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</row>
    <row r="564" spans="1:38" ht="15.75" customHeight="1" x14ac:dyDescent="0.25">
      <c r="A564" s="6"/>
      <c r="B564" s="6"/>
      <c r="C564" s="6"/>
      <c r="D564" s="6"/>
      <c r="E564" s="6"/>
      <c r="F564" s="6"/>
      <c r="G564" s="6"/>
      <c r="H564" s="148"/>
      <c r="I564" s="148"/>
      <c r="J564" s="148"/>
      <c r="K564" s="148"/>
      <c r="L564" s="148"/>
      <c r="M564" s="148"/>
      <c r="N564" s="148"/>
      <c r="O564" s="148"/>
      <c r="P564" s="148"/>
      <c r="Q564" s="148"/>
      <c r="R564" s="148"/>
      <c r="S564" s="148"/>
      <c r="T564" s="148"/>
      <c r="U564" s="148"/>
      <c r="V564" s="148"/>
      <c r="W564" s="148"/>
      <c r="X564" s="148"/>
      <c r="Y564" s="148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</row>
    <row r="565" spans="1:38" ht="15.75" customHeight="1" x14ac:dyDescent="0.25">
      <c r="A565" s="6"/>
      <c r="B565" s="6"/>
      <c r="C565" s="6"/>
      <c r="D565" s="6"/>
      <c r="E565" s="6"/>
      <c r="F565" s="6"/>
      <c r="G565" s="6"/>
      <c r="H565" s="148"/>
      <c r="I565" s="148"/>
      <c r="J565" s="148"/>
      <c r="K565" s="148"/>
      <c r="L565" s="148"/>
      <c r="M565" s="148"/>
      <c r="N565" s="148"/>
      <c r="O565" s="148"/>
      <c r="P565" s="148"/>
      <c r="Q565" s="148"/>
      <c r="R565" s="148"/>
      <c r="S565" s="148"/>
      <c r="T565" s="148"/>
      <c r="U565" s="148"/>
      <c r="V565" s="148"/>
      <c r="W565" s="148"/>
      <c r="X565" s="148"/>
      <c r="Y565" s="148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</row>
    <row r="566" spans="1:38" ht="15.75" customHeight="1" x14ac:dyDescent="0.25">
      <c r="A566" s="6"/>
      <c r="B566" s="6"/>
      <c r="C566" s="6"/>
      <c r="D566" s="6"/>
      <c r="E566" s="6"/>
      <c r="F566" s="6"/>
      <c r="G566" s="6"/>
      <c r="H566" s="148"/>
      <c r="I566" s="148"/>
      <c r="J566" s="148"/>
      <c r="K566" s="148"/>
      <c r="L566" s="148"/>
      <c r="M566" s="148"/>
      <c r="N566" s="148"/>
      <c r="O566" s="148"/>
      <c r="P566" s="148"/>
      <c r="Q566" s="148"/>
      <c r="R566" s="148"/>
      <c r="S566" s="148"/>
      <c r="T566" s="148"/>
      <c r="U566" s="148"/>
      <c r="V566" s="148"/>
      <c r="W566" s="148"/>
      <c r="X566" s="148"/>
      <c r="Y566" s="148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</row>
    <row r="567" spans="1:38" ht="15.75" customHeight="1" x14ac:dyDescent="0.25">
      <c r="A567" s="6"/>
      <c r="B567" s="6"/>
      <c r="C567" s="6"/>
      <c r="D567" s="6"/>
      <c r="E567" s="6"/>
      <c r="F567" s="6"/>
      <c r="G567" s="6"/>
      <c r="H567" s="148"/>
      <c r="I567" s="148"/>
      <c r="J567" s="148"/>
      <c r="K567" s="148"/>
      <c r="L567" s="148"/>
      <c r="M567" s="148"/>
      <c r="N567" s="148"/>
      <c r="O567" s="148"/>
      <c r="P567" s="148"/>
      <c r="Q567" s="148"/>
      <c r="R567" s="148"/>
      <c r="S567" s="148"/>
      <c r="T567" s="148"/>
      <c r="U567" s="148"/>
      <c r="V567" s="148"/>
      <c r="W567" s="148"/>
      <c r="X567" s="148"/>
      <c r="Y567" s="148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</row>
    <row r="568" spans="1:38" ht="15.75" customHeight="1" x14ac:dyDescent="0.25">
      <c r="A568" s="6"/>
      <c r="B568" s="6"/>
      <c r="C568" s="6"/>
      <c r="D568" s="6"/>
      <c r="E568" s="6"/>
      <c r="F568" s="6"/>
      <c r="G568" s="6"/>
      <c r="H568" s="148"/>
      <c r="I568" s="148"/>
      <c r="J568" s="148"/>
      <c r="K568" s="148"/>
      <c r="L568" s="148"/>
      <c r="M568" s="148"/>
      <c r="N568" s="148"/>
      <c r="O568" s="148"/>
      <c r="P568" s="148"/>
      <c r="Q568" s="148"/>
      <c r="R568" s="148"/>
      <c r="S568" s="148"/>
      <c r="T568" s="148"/>
      <c r="U568" s="148"/>
      <c r="V568" s="148"/>
      <c r="W568" s="148"/>
      <c r="X568" s="148"/>
      <c r="Y568" s="148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</row>
    <row r="569" spans="1:38" ht="15.75" customHeight="1" x14ac:dyDescent="0.25">
      <c r="A569" s="6"/>
      <c r="B569" s="6"/>
      <c r="C569" s="6"/>
      <c r="D569" s="6"/>
      <c r="E569" s="6"/>
      <c r="F569" s="6"/>
      <c r="G569" s="6"/>
      <c r="H569" s="148"/>
      <c r="I569" s="148"/>
      <c r="J569" s="148"/>
      <c r="K569" s="148"/>
      <c r="L569" s="148"/>
      <c r="M569" s="148"/>
      <c r="N569" s="148"/>
      <c r="O569" s="148"/>
      <c r="P569" s="148"/>
      <c r="Q569" s="148"/>
      <c r="R569" s="148"/>
      <c r="S569" s="148"/>
      <c r="T569" s="148"/>
      <c r="U569" s="148"/>
      <c r="V569" s="148"/>
      <c r="W569" s="148"/>
      <c r="X569" s="148"/>
      <c r="Y569" s="148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</row>
    <row r="570" spans="1:38" ht="15.75" customHeight="1" x14ac:dyDescent="0.25">
      <c r="A570" s="6"/>
      <c r="B570" s="6"/>
      <c r="C570" s="6"/>
      <c r="D570" s="6"/>
      <c r="E570" s="6"/>
      <c r="F570" s="6"/>
      <c r="G570" s="6"/>
      <c r="H570" s="148"/>
      <c r="I570" s="148"/>
      <c r="J570" s="148"/>
      <c r="K570" s="148"/>
      <c r="L570" s="148"/>
      <c r="M570" s="148"/>
      <c r="N570" s="148"/>
      <c r="O570" s="148"/>
      <c r="P570" s="148"/>
      <c r="Q570" s="148"/>
      <c r="R570" s="148"/>
      <c r="S570" s="148"/>
      <c r="T570" s="148"/>
      <c r="U570" s="148"/>
      <c r="V570" s="148"/>
      <c r="W570" s="148"/>
      <c r="X570" s="148"/>
      <c r="Y570" s="148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</row>
    <row r="571" spans="1:38" ht="15.75" customHeight="1" x14ac:dyDescent="0.25">
      <c r="A571" s="6"/>
      <c r="B571" s="6"/>
      <c r="C571" s="6"/>
      <c r="D571" s="6"/>
      <c r="E571" s="6"/>
      <c r="F571" s="6"/>
      <c r="G571" s="6"/>
      <c r="H571" s="148"/>
      <c r="I571" s="148"/>
      <c r="J571" s="148"/>
      <c r="K571" s="148"/>
      <c r="L571" s="148"/>
      <c r="M571" s="148"/>
      <c r="N571" s="148"/>
      <c r="O571" s="148"/>
      <c r="P571" s="148"/>
      <c r="Q571" s="148"/>
      <c r="R571" s="148"/>
      <c r="S571" s="148"/>
      <c r="T571" s="148"/>
      <c r="U571" s="148"/>
      <c r="V571" s="148"/>
      <c r="W571" s="148"/>
      <c r="X571" s="148"/>
      <c r="Y571" s="148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</row>
    <row r="572" spans="1:38" ht="15.75" customHeight="1" x14ac:dyDescent="0.25">
      <c r="A572" s="6"/>
      <c r="B572" s="6"/>
      <c r="C572" s="6"/>
      <c r="D572" s="6"/>
      <c r="E572" s="6"/>
      <c r="F572" s="6"/>
      <c r="G572" s="6"/>
      <c r="H572" s="148"/>
      <c r="I572" s="148"/>
      <c r="J572" s="148"/>
      <c r="K572" s="148"/>
      <c r="L572" s="148"/>
      <c r="M572" s="148"/>
      <c r="N572" s="148"/>
      <c r="O572" s="148"/>
      <c r="P572" s="148"/>
      <c r="Q572" s="148"/>
      <c r="R572" s="148"/>
      <c r="S572" s="148"/>
      <c r="T572" s="148"/>
      <c r="U572" s="148"/>
      <c r="V572" s="148"/>
      <c r="W572" s="148"/>
      <c r="X572" s="148"/>
      <c r="Y572" s="148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</row>
    <row r="573" spans="1:38" ht="15.75" customHeight="1" x14ac:dyDescent="0.25">
      <c r="A573" s="6"/>
      <c r="B573" s="6"/>
      <c r="C573" s="6"/>
      <c r="D573" s="6"/>
      <c r="E573" s="6"/>
      <c r="F573" s="6"/>
      <c r="G573" s="6"/>
      <c r="H573" s="148"/>
      <c r="I573" s="148"/>
      <c r="J573" s="148"/>
      <c r="K573" s="148"/>
      <c r="L573" s="148"/>
      <c r="M573" s="148"/>
      <c r="N573" s="148"/>
      <c r="O573" s="148"/>
      <c r="P573" s="148"/>
      <c r="Q573" s="148"/>
      <c r="R573" s="148"/>
      <c r="S573" s="148"/>
      <c r="T573" s="148"/>
      <c r="U573" s="148"/>
      <c r="V573" s="148"/>
      <c r="W573" s="148"/>
      <c r="X573" s="148"/>
      <c r="Y573" s="148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</row>
    <row r="574" spans="1:38" ht="15.75" customHeight="1" x14ac:dyDescent="0.25">
      <c r="A574" s="6"/>
      <c r="B574" s="6"/>
      <c r="C574" s="6"/>
      <c r="D574" s="6"/>
      <c r="E574" s="6"/>
      <c r="F574" s="6"/>
      <c r="G574" s="6"/>
      <c r="H574" s="148"/>
      <c r="I574" s="148"/>
      <c r="J574" s="148"/>
      <c r="K574" s="148"/>
      <c r="L574" s="148"/>
      <c r="M574" s="148"/>
      <c r="N574" s="148"/>
      <c r="O574" s="148"/>
      <c r="P574" s="148"/>
      <c r="Q574" s="148"/>
      <c r="R574" s="148"/>
      <c r="S574" s="148"/>
      <c r="T574" s="148"/>
      <c r="U574" s="148"/>
      <c r="V574" s="148"/>
      <c r="W574" s="148"/>
      <c r="X574" s="148"/>
      <c r="Y574" s="148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</row>
    <row r="575" spans="1:38" ht="15.75" customHeight="1" x14ac:dyDescent="0.25">
      <c r="A575" s="6"/>
      <c r="B575" s="6"/>
      <c r="C575" s="6"/>
      <c r="D575" s="6"/>
      <c r="E575" s="6"/>
      <c r="F575" s="6"/>
      <c r="G575" s="6"/>
      <c r="H575" s="148"/>
      <c r="I575" s="148"/>
      <c r="J575" s="148"/>
      <c r="K575" s="148"/>
      <c r="L575" s="148"/>
      <c r="M575" s="148"/>
      <c r="N575" s="148"/>
      <c r="O575" s="148"/>
      <c r="P575" s="148"/>
      <c r="Q575" s="148"/>
      <c r="R575" s="148"/>
      <c r="S575" s="148"/>
      <c r="T575" s="148"/>
      <c r="U575" s="148"/>
      <c r="V575" s="148"/>
      <c r="W575" s="148"/>
      <c r="X575" s="148"/>
      <c r="Y575" s="148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</row>
    <row r="576" spans="1:38" ht="15.75" customHeight="1" x14ac:dyDescent="0.25">
      <c r="A576" s="6"/>
      <c r="B576" s="6"/>
      <c r="C576" s="6"/>
      <c r="D576" s="6"/>
      <c r="E576" s="6"/>
      <c r="F576" s="6"/>
      <c r="G576" s="6"/>
      <c r="H576" s="148"/>
      <c r="I576" s="148"/>
      <c r="J576" s="148"/>
      <c r="K576" s="148"/>
      <c r="L576" s="148"/>
      <c r="M576" s="148"/>
      <c r="N576" s="148"/>
      <c r="O576" s="148"/>
      <c r="P576" s="148"/>
      <c r="Q576" s="148"/>
      <c r="R576" s="148"/>
      <c r="S576" s="148"/>
      <c r="T576" s="148"/>
      <c r="U576" s="148"/>
      <c r="V576" s="148"/>
      <c r="W576" s="148"/>
      <c r="X576" s="148"/>
      <c r="Y576" s="148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</row>
    <row r="577" spans="1:38" ht="15.75" customHeight="1" x14ac:dyDescent="0.25">
      <c r="A577" s="6"/>
      <c r="B577" s="6"/>
      <c r="C577" s="6"/>
      <c r="D577" s="6"/>
      <c r="E577" s="6"/>
      <c r="F577" s="6"/>
      <c r="G577" s="6"/>
      <c r="H577" s="148"/>
      <c r="I577" s="148"/>
      <c r="J577" s="148"/>
      <c r="K577" s="148"/>
      <c r="L577" s="148"/>
      <c r="M577" s="148"/>
      <c r="N577" s="148"/>
      <c r="O577" s="148"/>
      <c r="P577" s="148"/>
      <c r="Q577" s="148"/>
      <c r="R577" s="148"/>
      <c r="S577" s="148"/>
      <c r="T577" s="148"/>
      <c r="U577" s="148"/>
      <c r="V577" s="148"/>
      <c r="W577" s="148"/>
      <c r="X577" s="148"/>
      <c r="Y577" s="148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</row>
    <row r="578" spans="1:38" ht="15.75" customHeight="1" x14ac:dyDescent="0.25">
      <c r="A578" s="6"/>
      <c r="B578" s="6"/>
      <c r="C578" s="6"/>
      <c r="D578" s="6"/>
      <c r="E578" s="6"/>
      <c r="F578" s="6"/>
      <c r="G578" s="6"/>
      <c r="H578" s="148"/>
      <c r="I578" s="148"/>
      <c r="J578" s="148"/>
      <c r="K578" s="148"/>
      <c r="L578" s="148"/>
      <c r="M578" s="148"/>
      <c r="N578" s="148"/>
      <c r="O578" s="148"/>
      <c r="P578" s="148"/>
      <c r="Q578" s="148"/>
      <c r="R578" s="148"/>
      <c r="S578" s="148"/>
      <c r="T578" s="148"/>
      <c r="U578" s="148"/>
      <c r="V578" s="148"/>
      <c r="W578" s="148"/>
      <c r="X578" s="148"/>
      <c r="Y578" s="148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</row>
    <row r="579" spans="1:38" ht="15.75" customHeight="1" x14ac:dyDescent="0.25">
      <c r="A579" s="6"/>
      <c r="B579" s="6"/>
      <c r="C579" s="6"/>
      <c r="D579" s="6"/>
      <c r="E579" s="6"/>
      <c r="F579" s="6"/>
      <c r="G579" s="6"/>
      <c r="H579" s="148"/>
      <c r="I579" s="148"/>
      <c r="J579" s="148"/>
      <c r="K579" s="148"/>
      <c r="L579" s="148"/>
      <c r="M579" s="148"/>
      <c r="N579" s="148"/>
      <c r="O579" s="148"/>
      <c r="P579" s="148"/>
      <c r="Q579" s="148"/>
      <c r="R579" s="148"/>
      <c r="S579" s="148"/>
      <c r="T579" s="148"/>
      <c r="U579" s="148"/>
      <c r="V579" s="148"/>
      <c r="W579" s="148"/>
      <c r="X579" s="148"/>
      <c r="Y579" s="148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</row>
    <row r="580" spans="1:38" ht="15.75" customHeight="1" x14ac:dyDescent="0.25">
      <c r="A580" s="6"/>
      <c r="B580" s="6"/>
      <c r="C580" s="6"/>
      <c r="D580" s="6"/>
      <c r="E580" s="6"/>
      <c r="F580" s="6"/>
      <c r="G580" s="6"/>
      <c r="H580" s="148"/>
      <c r="I580" s="148"/>
      <c r="J580" s="148"/>
      <c r="K580" s="148"/>
      <c r="L580" s="148"/>
      <c r="M580" s="148"/>
      <c r="N580" s="148"/>
      <c r="O580" s="148"/>
      <c r="P580" s="148"/>
      <c r="Q580" s="148"/>
      <c r="R580" s="148"/>
      <c r="S580" s="148"/>
      <c r="T580" s="148"/>
      <c r="U580" s="148"/>
      <c r="V580" s="148"/>
      <c r="W580" s="148"/>
      <c r="X580" s="148"/>
      <c r="Y580" s="148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</row>
    <row r="581" spans="1:38" ht="15.75" customHeight="1" x14ac:dyDescent="0.25">
      <c r="A581" s="6"/>
      <c r="B581" s="6"/>
      <c r="C581" s="6"/>
      <c r="D581" s="6"/>
      <c r="E581" s="6"/>
      <c r="F581" s="6"/>
      <c r="G581" s="6"/>
      <c r="H581" s="148"/>
      <c r="I581" s="148"/>
      <c r="J581" s="148"/>
      <c r="K581" s="148"/>
      <c r="L581" s="148"/>
      <c r="M581" s="148"/>
      <c r="N581" s="148"/>
      <c r="O581" s="148"/>
      <c r="P581" s="148"/>
      <c r="Q581" s="148"/>
      <c r="R581" s="148"/>
      <c r="S581" s="148"/>
      <c r="T581" s="148"/>
      <c r="U581" s="148"/>
      <c r="V581" s="148"/>
      <c r="W581" s="148"/>
      <c r="X581" s="148"/>
      <c r="Y581" s="148"/>
      <c r="Z581" s="148"/>
      <c r="AA581" s="148"/>
      <c r="AB581" s="148"/>
      <c r="AC581" s="148"/>
      <c r="AD581" s="148"/>
      <c r="AE581" s="148"/>
      <c r="AF581" s="148"/>
      <c r="AG581" s="148"/>
      <c r="AH581" s="148"/>
      <c r="AI581" s="148"/>
      <c r="AJ581" s="148"/>
      <c r="AK581" s="148"/>
      <c r="AL581" s="148"/>
    </row>
    <row r="582" spans="1:38" ht="15.75" customHeight="1" x14ac:dyDescent="0.25">
      <c r="A582" s="6"/>
      <c r="B582" s="6"/>
      <c r="C582" s="6"/>
      <c r="D582" s="6"/>
      <c r="E582" s="6"/>
      <c r="F582" s="6"/>
      <c r="G582" s="6"/>
      <c r="H582" s="148"/>
      <c r="I582" s="148"/>
      <c r="J582" s="148"/>
      <c r="K582" s="148"/>
      <c r="L582" s="148"/>
      <c r="M582" s="148"/>
      <c r="N582" s="148"/>
      <c r="O582" s="148"/>
      <c r="P582" s="148"/>
      <c r="Q582" s="148"/>
      <c r="R582" s="148"/>
      <c r="S582" s="148"/>
      <c r="T582" s="148"/>
      <c r="U582" s="148"/>
      <c r="V582" s="148"/>
      <c r="W582" s="148"/>
      <c r="X582" s="148"/>
      <c r="Y582" s="148"/>
      <c r="Z582" s="148"/>
      <c r="AA582" s="148"/>
      <c r="AB582" s="148"/>
      <c r="AC582" s="148"/>
      <c r="AD582" s="148"/>
      <c r="AE582" s="148"/>
      <c r="AF582" s="148"/>
      <c r="AG582" s="148"/>
      <c r="AH582" s="148"/>
      <c r="AI582" s="148"/>
      <c r="AJ582" s="148"/>
      <c r="AK582" s="148"/>
      <c r="AL582" s="148"/>
    </row>
    <row r="583" spans="1:38" ht="15.75" customHeight="1" x14ac:dyDescent="0.25">
      <c r="A583" s="6"/>
      <c r="B583" s="6"/>
      <c r="C583" s="6"/>
      <c r="D583" s="6"/>
      <c r="E583" s="6"/>
      <c r="F583" s="6"/>
      <c r="G583" s="6"/>
      <c r="H583" s="148"/>
      <c r="I583" s="148"/>
      <c r="J583" s="148"/>
      <c r="K583" s="148"/>
      <c r="L583" s="148"/>
      <c r="M583" s="148"/>
      <c r="N583" s="148"/>
      <c r="O583" s="148"/>
      <c r="P583" s="148"/>
      <c r="Q583" s="148"/>
      <c r="R583" s="148"/>
      <c r="S583" s="148"/>
      <c r="T583" s="148"/>
      <c r="U583" s="148"/>
      <c r="V583" s="148"/>
      <c r="W583" s="148"/>
      <c r="X583" s="148"/>
      <c r="Y583" s="148"/>
      <c r="Z583" s="148"/>
      <c r="AA583" s="148"/>
      <c r="AB583" s="148"/>
      <c r="AC583" s="148"/>
      <c r="AD583" s="148"/>
      <c r="AE583" s="148"/>
      <c r="AF583" s="148"/>
      <c r="AG583" s="148"/>
      <c r="AH583" s="148"/>
      <c r="AI583" s="148"/>
      <c r="AJ583" s="148"/>
      <c r="AK583" s="148"/>
      <c r="AL583" s="148"/>
    </row>
    <row r="584" spans="1:38" ht="15.75" customHeight="1" x14ac:dyDescent="0.25">
      <c r="A584" s="6"/>
      <c r="B584" s="6"/>
      <c r="C584" s="6"/>
      <c r="D584" s="6"/>
      <c r="E584" s="6"/>
      <c r="F584" s="6"/>
      <c r="G584" s="6"/>
      <c r="H584" s="148"/>
      <c r="I584" s="148"/>
      <c r="J584" s="148"/>
      <c r="K584" s="148"/>
      <c r="L584" s="148"/>
      <c r="M584" s="148"/>
      <c r="N584" s="148"/>
      <c r="O584" s="148"/>
      <c r="P584" s="148"/>
      <c r="Q584" s="148"/>
      <c r="R584" s="148"/>
      <c r="S584" s="148"/>
      <c r="T584" s="148"/>
      <c r="U584" s="148"/>
      <c r="V584" s="148"/>
      <c r="W584" s="148"/>
      <c r="X584" s="148"/>
      <c r="Y584" s="148"/>
      <c r="Z584" s="148"/>
      <c r="AA584" s="148"/>
      <c r="AB584" s="148"/>
      <c r="AC584" s="148"/>
      <c r="AD584" s="148"/>
      <c r="AE584" s="148"/>
      <c r="AF584" s="148"/>
      <c r="AG584" s="148"/>
      <c r="AH584" s="148"/>
      <c r="AI584" s="148"/>
      <c r="AJ584" s="148"/>
      <c r="AK584" s="148"/>
      <c r="AL584" s="148"/>
    </row>
    <row r="585" spans="1:38" ht="15.75" customHeight="1" x14ac:dyDescent="0.25">
      <c r="A585" s="6"/>
      <c r="B585" s="6"/>
      <c r="C585" s="6"/>
      <c r="D585" s="6"/>
      <c r="E585" s="6"/>
      <c r="F585" s="6"/>
      <c r="G585" s="6"/>
      <c r="H585" s="148"/>
      <c r="I585" s="148"/>
      <c r="J585" s="148"/>
      <c r="K585" s="148"/>
      <c r="L585" s="148"/>
      <c r="M585" s="148"/>
      <c r="N585" s="148"/>
      <c r="O585" s="148"/>
      <c r="P585" s="148"/>
      <c r="Q585" s="148"/>
      <c r="R585" s="148"/>
      <c r="S585" s="148"/>
      <c r="T585" s="148"/>
      <c r="U585" s="148"/>
      <c r="V585" s="148"/>
      <c r="W585" s="148"/>
      <c r="X585" s="148"/>
      <c r="Y585" s="148"/>
      <c r="Z585" s="148"/>
      <c r="AA585" s="148"/>
      <c r="AB585" s="148"/>
      <c r="AC585" s="148"/>
      <c r="AD585" s="148"/>
      <c r="AE585" s="148"/>
      <c r="AF585" s="148"/>
      <c r="AG585" s="148"/>
      <c r="AH585" s="148"/>
      <c r="AI585" s="148"/>
      <c r="AJ585" s="148"/>
      <c r="AK585" s="148"/>
      <c r="AL585" s="148"/>
    </row>
    <row r="586" spans="1:38" ht="15.75" customHeight="1" x14ac:dyDescent="0.25">
      <c r="A586" s="6"/>
      <c r="B586" s="6"/>
      <c r="C586" s="6"/>
      <c r="D586" s="6"/>
      <c r="E586" s="6"/>
      <c r="F586" s="6"/>
      <c r="G586" s="6"/>
      <c r="H586" s="148"/>
      <c r="I586" s="148"/>
      <c r="J586" s="148"/>
      <c r="K586" s="148"/>
      <c r="L586" s="148"/>
      <c r="M586" s="148"/>
      <c r="N586" s="148"/>
      <c r="O586" s="148"/>
      <c r="P586" s="148"/>
      <c r="Q586" s="148"/>
      <c r="R586" s="148"/>
      <c r="S586" s="148"/>
      <c r="T586" s="148"/>
      <c r="U586" s="148"/>
      <c r="V586" s="148"/>
      <c r="W586" s="148"/>
      <c r="X586" s="148"/>
      <c r="Y586" s="148"/>
      <c r="Z586" s="148"/>
      <c r="AA586" s="148"/>
      <c r="AB586" s="148"/>
      <c r="AC586" s="148"/>
      <c r="AD586" s="148"/>
      <c r="AE586" s="148"/>
      <c r="AF586" s="148"/>
      <c r="AG586" s="148"/>
      <c r="AH586" s="148"/>
      <c r="AI586" s="148"/>
      <c r="AJ586" s="148"/>
      <c r="AK586" s="148"/>
      <c r="AL586" s="148"/>
    </row>
    <row r="587" spans="1:38" ht="15.75" customHeight="1" x14ac:dyDescent="0.25">
      <c r="A587" s="6"/>
      <c r="B587" s="6"/>
      <c r="C587" s="6"/>
      <c r="D587" s="6"/>
      <c r="E587" s="6"/>
      <c r="F587" s="6"/>
      <c r="G587" s="6"/>
      <c r="H587" s="148"/>
      <c r="I587" s="148"/>
      <c r="J587" s="148"/>
      <c r="K587" s="148"/>
      <c r="L587" s="148"/>
      <c r="M587" s="148"/>
      <c r="N587" s="148"/>
      <c r="O587" s="148"/>
      <c r="P587" s="148"/>
      <c r="Q587" s="148"/>
      <c r="R587" s="148"/>
      <c r="S587" s="148"/>
      <c r="T587" s="148"/>
      <c r="U587" s="148"/>
      <c r="V587" s="148"/>
      <c r="W587" s="148"/>
      <c r="X587" s="148"/>
      <c r="Y587" s="148"/>
      <c r="Z587" s="148"/>
      <c r="AA587" s="148"/>
      <c r="AB587" s="148"/>
      <c r="AC587" s="148"/>
      <c r="AD587" s="148"/>
      <c r="AE587" s="148"/>
      <c r="AF587" s="148"/>
      <c r="AG587" s="148"/>
      <c r="AH587" s="148"/>
      <c r="AI587" s="148"/>
      <c r="AJ587" s="148"/>
      <c r="AK587" s="148"/>
      <c r="AL587" s="148"/>
    </row>
    <row r="588" spans="1:38" ht="15.75" customHeight="1" x14ac:dyDescent="0.25">
      <c r="A588" s="6"/>
      <c r="B588" s="6"/>
      <c r="C588" s="6"/>
      <c r="D588" s="6"/>
      <c r="E588" s="6"/>
      <c r="F588" s="6"/>
      <c r="G588" s="6"/>
      <c r="H588" s="148"/>
      <c r="I588" s="148"/>
      <c r="J588" s="148"/>
      <c r="K588" s="148"/>
      <c r="L588" s="148"/>
      <c r="M588" s="148"/>
      <c r="N588" s="148"/>
      <c r="O588" s="148"/>
      <c r="P588" s="148"/>
      <c r="Q588" s="148"/>
      <c r="R588" s="148"/>
      <c r="S588" s="148"/>
      <c r="T588" s="148"/>
      <c r="U588" s="148"/>
      <c r="V588" s="148"/>
      <c r="W588" s="148"/>
      <c r="X588" s="148"/>
      <c r="Y588" s="148"/>
      <c r="Z588" s="148"/>
      <c r="AA588" s="148"/>
      <c r="AB588" s="148"/>
      <c r="AC588" s="148"/>
      <c r="AD588" s="148"/>
      <c r="AE588" s="148"/>
      <c r="AF588" s="148"/>
      <c r="AG588" s="148"/>
      <c r="AH588" s="148"/>
      <c r="AI588" s="148"/>
      <c r="AJ588" s="148"/>
      <c r="AK588" s="148"/>
      <c r="AL588" s="148"/>
    </row>
    <row r="589" spans="1:38" ht="15.75" customHeight="1" x14ac:dyDescent="0.25">
      <c r="A589" s="6"/>
      <c r="B589" s="6"/>
      <c r="C589" s="6"/>
      <c r="D589" s="6"/>
      <c r="E589" s="6"/>
      <c r="F589" s="6"/>
      <c r="G589" s="6"/>
      <c r="H589" s="148"/>
      <c r="I589" s="148"/>
      <c r="J589" s="148"/>
      <c r="K589" s="148"/>
      <c r="L589" s="148"/>
      <c r="M589" s="148"/>
      <c r="N589" s="148"/>
      <c r="O589" s="148"/>
      <c r="P589" s="148"/>
      <c r="Q589" s="148"/>
      <c r="R589" s="148"/>
      <c r="S589" s="148"/>
      <c r="T589" s="148"/>
      <c r="U589" s="148"/>
      <c r="V589" s="148"/>
      <c r="W589" s="148"/>
      <c r="X589" s="148"/>
      <c r="Y589" s="148"/>
      <c r="Z589" s="148"/>
      <c r="AA589" s="148"/>
      <c r="AB589" s="148"/>
      <c r="AC589" s="148"/>
      <c r="AD589" s="148"/>
      <c r="AE589" s="148"/>
      <c r="AF589" s="148"/>
      <c r="AG589" s="148"/>
      <c r="AH589" s="148"/>
      <c r="AI589" s="148"/>
      <c r="AJ589" s="148"/>
      <c r="AK589" s="148"/>
      <c r="AL589" s="148"/>
    </row>
    <row r="590" spans="1:38" ht="15.75" customHeight="1" x14ac:dyDescent="0.25">
      <c r="A590" s="6"/>
      <c r="B590" s="6"/>
      <c r="C590" s="6"/>
      <c r="D590" s="6"/>
      <c r="E590" s="6"/>
      <c r="F590" s="6"/>
      <c r="G590" s="6"/>
      <c r="H590" s="148"/>
      <c r="I590" s="148"/>
      <c r="J590" s="148"/>
      <c r="K590" s="148"/>
      <c r="L590" s="148"/>
      <c r="M590" s="148"/>
      <c r="N590" s="148"/>
      <c r="O590" s="148"/>
      <c r="P590" s="148"/>
      <c r="Q590" s="148"/>
      <c r="R590" s="148"/>
      <c r="S590" s="148"/>
      <c r="T590" s="148"/>
      <c r="U590" s="148"/>
      <c r="V590" s="148"/>
      <c r="W590" s="148"/>
      <c r="X590" s="148"/>
      <c r="Y590" s="148"/>
      <c r="Z590" s="148"/>
      <c r="AA590" s="148"/>
      <c r="AB590" s="148"/>
      <c r="AC590" s="148"/>
      <c r="AD590" s="148"/>
      <c r="AE590" s="148"/>
      <c r="AF590" s="148"/>
      <c r="AG590" s="148"/>
      <c r="AH590" s="148"/>
      <c r="AI590" s="148"/>
      <c r="AJ590" s="148"/>
      <c r="AK590" s="148"/>
      <c r="AL590" s="148"/>
    </row>
    <row r="591" spans="1:38" ht="15.75" customHeight="1" x14ac:dyDescent="0.25">
      <c r="A591" s="6"/>
      <c r="B591" s="6"/>
      <c r="C591" s="6"/>
      <c r="D591" s="6"/>
      <c r="E591" s="6"/>
      <c r="F591" s="6"/>
      <c r="G591" s="6"/>
      <c r="H591" s="148"/>
      <c r="I591" s="148"/>
      <c r="J591" s="148"/>
      <c r="K591" s="148"/>
      <c r="L591" s="148"/>
      <c r="M591" s="148"/>
      <c r="N591" s="148"/>
      <c r="O591" s="148"/>
      <c r="P591" s="148"/>
      <c r="Q591" s="148"/>
      <c r="R591" s="148"/>
      <c r="S591" s="148"/>
      <c r="T591" s="148"/>
      <c r="U591" s="148"/>
      <c r="V591" s="148"/>
      <c r="W591" s="148"/>
      <c r="X591" s="148"/>
      <c r="Y591" s="148"/>
      <c r="Z591" s="148"/>
      <c r="AA591" s="148"/>
      <c r="AB591" s="148"/>
      <c r="AC591" s="148"/>
      <c r="AD591" s="148"/>
      <c r="AE591" s="148"/>
      <c r="AF591" s="148"/>
      <c r="AG591" s="148"/>
      <c r="AH591" s="148"/>
      <c r="AI591" s="148"/>
      <c r="AJ591" s="148"/>
      <c r="AK591" s="148"/>
      <c r="AL591" s="148"/>
    </row>
    <row r="592" spans="1:38" ht="15.75" customHeight="1" x14ac:dyDescent="0.25">
      <c r="A592" s="6"/>
      <c r="B592" s="6"/>
      <c r="C592" s="6"/>
      <c r="D592" s="6"/>
      <c r="E592" s="6"/>
      <c r="F592" s="6"/>
      <c r="G592" s="6"/>
      <c r="H592" s="148"/>
      <c r="I592" s="148"/>
      <c r="J592" s="148"/>
      <c r="K592" s="148"/>
      <c r="L592" s="148"/>
      <c r="M592" s="148"/>
      <c r="N592" s="148"/>
      <c r="O592" s="148"/>
      <c r="P592" s="148"/>
      <c r="Q592" s="148"/>
      <c r="R592" s="148"/>
      <c r="S592" s="148"/>
      <c r="T592" s="148"/>
      <c r="U592" s="148"/>
      <c r="V592" s="148"/>
      <c r="W592" s="148"/>
      <c r="X592" s="148"/>
      <c r="Y592" s="148"/>
      <c r="Z592" s="148"/>
      <c r="AA592" s="148"/>
      <c r="AB592" s="148"/>
      <c r="AC592" s="148"/>
      <c r="AD592" s="148"/>
      <c r="AE592" s="148"/>
      <c r="AF592" s="148"/>
      <c r="AG592" s="148"/>
      <c r="AH592" s="148"/>
      <c r="AI592" s="148"/>
      <c r="AJ592" s="148"/>
      <c r="AK592" s="148"/>
      <c r="AL592" s="148"/>
    </row>
    <row r="593" spans="1:38" ht="15.75" customHeight="1" x14ac:dyDescent="0.25">
      <c r="A593" s="6"/>
      <c r="B593" s="6"/>
      <c r="C593" s="6"/>
      <c r="D593" s="6"/>
      <c r="E593" s="6"/>
      <c r="F593" s="6"/>
      <c r="G593" s="6"/>
      <c r="H593" s="148"/>
      <c r="I593" s="148"/>
      <c r="J593" s="148"/>
      <c r="K593" s="148"/>
      <c r="L593" s="148"/>
      <c r="M593" s="148"/>
      <c r="N593" s="148"/>
      <c r="O593" s="148"/>
      <c r="P593" s="148"/>
      <c r="Q593" s="148"/>
      <c r="R593" s="148"/>
      <c r="S593" s="148"/>
      <c r="T593" s="148"/>
      <c r="U593" s="148"/>
      <c r="V593" s="148"/>
      <c r="W593" s="148"/>
      <c r="X593" s="148"/>
      <c r="Y593" s="148"/>
      <c r="Z593" s="148"/>
      <c r="AA593" s="148"/>
      <c r="AB593" s="148"/>
      <c r="AC593" s="148"/>
      <c r="AD593" s="148"/>
      <c r="AE593" s="148"/>
      <c r="AF593" s="148"/>
      <c r="AG593" s="148"/>
      <c r="AH593" s="148"/>
      <c r="AI593" s="148"/>
      <c r="AJ593" s="148"/>
      <c r="AK593" s="148"/>
      <c r="AL593" s="148"/>
    </row>
    <row r="594" spans="1:38" ht="15.75" customHeight="1" x14ac:dyDescent="0.25">
      <c r="A594" s="6"/>
      <c r="B594" s="6"/>
      <c r="C594" s="6"/>
      <c r="D594" s="6"/>
      <c r="E594" s="6"/>
      <c r="F594" s="6"/>
      <c r="G594" s="6"/>
      <c r="H594" s="148"/>
      <c r="I594" s="148"/>
      <c r="J594" s="148"/>
      <c r="K594" s="148"/>
      <c r="L594" s="148"/>
      <c r="M594" s="148"/>
      <c r="N594" s="148"/>
      <c r="O594" s="148"/>
      <c r="P594" s="148"/>
      <c r="Q594" s="148"/>
      <c r="R594" s="148"/>
      <c r="S594" s="148"/>
      <c r="T594" s="148"/>
      <c r="U594" s="148"/>
      <c r="V594" s="148"/>
      <c r="W594" s="148"/>
      <c r="X594" s="148"/>
      <c r="Y594" s="148"/>
      <c r="Z594" s="148"/>
      <c r="AA594" s="148"/>
      <c r="AB594" s="148"/>
      <c r="AC594" s="148"/>
      <c r="AD594" s="148"/>
      <c r="AE594" s="148"/>
      <c r="AF594" s="148"/>
      <c r="AG594" s="148"/>
      <c r="AH594" s="148"/>
      <c r="AI594" s="148"/>
      <c r="AJ594" s="148"/>
      <c r="AK594" s="148"/>
      <c r="AL594" s="148"/>
    </row>
    <row r="595" spans="1:38" ht="15.75" customHeight="1" x14ac:dyDescent="0.25">
      <c r="A595" s="6"/>
      <c r="B595" s="6"/>
      <c r="C595" s="6"/>
      <c r="D595" s="6"/>
      <c r="E595" s="6"/>
      <c r="F595" s="6"/>
      <c r="G595" s="6"/>
      <c r="H595" s="148"/>
      <c r="I595" s="148"/>
      <c r="J595" s="148"/>
      <c r="K595" s="148"/>
      <c r="L595" s="148"/>
      <c r="M595" s="148"/>
      <c r="N595" s="148"/>
      <c r="O595" s="148"/>
      <c r="P595" s="148"/>
      <c r="Q595" s="148"/>
      <c r="R595" s="148"/>
      <c r="S595" s="148"/>
      <c r="T595" s="148"/>
      <c r="U595" s="148"/>
      <c r="V595" s="148"/>
      <c r="W595" s="148"/>
      <c r="X595" s="148"/>
      <c r="Y595" s="148"/>
      <c r="Z595" s="148"/>
      <c r="AA595" s="148"/>
      <c r="AB595" s="148"/>
      <c r="AC595" s="148"/>
      <c r="AD595" s="148"/>
      <c r="AE595" s="148"/>
      <c r="AF595" s="148"/>
      <c r="AG595" s="148"/>
      <c r="AH595" s="148"/>
      <c r="AI595" s="148"/>
      <c r="AJ595" s="148"/>
      <c r="AK595" s="148"/>
      <c r="AL595" s="148"/>
    </row>
    <row r="596" spans="1:38" ht="15.75" customHeight="1" x14ac:dyDescent="0.25">
      <c r="A596" s="6"/>
      <c r="B596" s="6"/>
      <c r="C596" s="6"/>
      <c r="D596" s="6"/>
      <c r="E596" s="6"/>
      <c r="F596" s="6"/>
      <c r="G596" s="6"/>
      <c r="H596" s="148"/>
      <c r="I596" s="148"/>
      <c r="J596" s="148"/>
      <c r="K596" s="148"/>
      <c r="L596" s="148"/>
      <c r="M596" s="148"/>
      <c r="N596" s="148"/>
      <c r="O596" s="148"/>
      <c r="P596" s="148"/>
      <c r="Q596" s="148"/>
      <c r="R596" s="148"/>
      <c r="S596" s="148"/>
      <c r="T596" s="148"/>
      <c r="U596" s="148"/>
      <c r="V596" s="148"/>
      <c r="W596" s="148"/>
      <c r="X596" s="148"/>
      <c r="Y596" s="148"/>
      <c r="Z596" s="148"/>
      <c r="AA596" s="148"/>
      <c r="AB596" s="148"/>
      <c r="AC596" s="148"/>
      <c r="AD596" s="148"/>
      <c r="AE596" s="148"/>
      <c r="AF596" s="148"/>
      <c r="AG596" s="148"/>
      <c r="AH596" s="148"/>
      <c r="AI596" s="148"/>
      <c r="AJ596" s="148"/>
      <c r="AK596" s="148"/>
      <c r="AL596" s="148"/>
    </row>
    <row r="597" spans="1:38" ht="15.75" customHeight="1" x14ac:dyDescent="0.25">
      <c r="A597" s="6"/>
      <c r="B597" s="6"/>
      <c r="C597" s="6"/>
      <c r="D597" s="6"/>
      <c r="E597" s="6"/>
      <c r="F597" s="6"/>
      <c r="G597" s="6"/>
      <c r="H597" s="148"/>
      <c r="I597" s="148"/>
      <c r="J597" s="148"/>
      <c r="K597" s="148"/>
      <c r="L597" s="148"/>
      <c r="M597" s="148"/>
      <c r="N597" s="148"/>
      <c r="O597" s="148"/>
      <c r="P597" s="148"/>
      <c r="Q597" s="148"/>
      <c r="R597" s="148"/>
      <c r="S597" s="148"/>
      <c r="T597" s="148"/>
      <c r="U597" s="148"/>
      <c r="V597" s="148"/>
      <c r="W597" s="148"/>
      <c r="X597" s="148"/>
      <c r="Y597" s="148"/>
      <c r="Z597" s="148"/>
      <c r="AA597" s="148"/>
      <c r="AB597" s="148"/>
      <c r="AC597" s="148"/>
      <c r="AD597" s="148"/>
      <c r="AE597" s="148"/>
      <c r="AF597" s="148"/>
      <c r="AG597" s="148"/>
      <c r="AH597" s="148"/>
      <c r="AI597" s="148"/>
      <c r="AJ597" s="148"/>
      <c r="AK597" s="148"/>
      <c r="AL597" s="148"/>
    </row>
    <row r="598" spans="1:38" ht="15.75" customHeight="1" x14ac:dyDescent="0.25">
      <c r="A598" s="6"/>
      <c r="B598" s="6"/>
      <c r="C598" s="6"/>
      <c r="D598" s="6"/>
      <c r="E598" s="6"/>
      <c r="F598" s="6"/>
      <c r="G598" s="6"/>
      <c r="H598" s="148"/>
      <c r="I598" s="148"/>
      <c r="J598" s="148"/>
      <c r="K598" s="148"/>
      <c r="L598" s="148"/>
      <c r="M598" s="148"/>
      <c r="N598" s="148"/>
      <c r="O598" s="148"/>
      <c r="P598" s="148"/>
      <c r="Q598" s="148"/>
      <c r="R598" s="148"/>
      <c r="S598" s="148"/>
      <c r="T598" s="148"/>
      <c r="U598" s="148"/>
      <c r="V598" s="148"/>
      <c r="W598" s="148"/>
      <c r="X598" s="148"/>
      <c r="Y598" s="148"/>
      <c r="Z598" s="148"/>
      <c r="AA598" s="148"/>
      <c r="AB598" s="148"/>
      <c r="AC598" s="148"/>
      <c r="AD598" s="148"/>
      <c r="AE598" s="148"/>
      <c r="AF598" s="148"/>
      <c r="AG598" s="148"/>
      <c r="AH598" s="148"/>
      <c r="AI598" s="148"/>
      <c r="AJ598" s="148"/>
      <c r="AK598" s="148"/>
      <c r="AL598" s="148"/>
    </row>
    <row r="599" spans="1:38" ht="15.75" customHeight="1" x14ac:dyDescent="0.25">
      <c r="A599" s="6"/>
      <c r="B599" s="6"/>
      <c r="C599" s="6"/>
      <c r="D599" s="6"/>
      <c r="E599" s="6"/>
      <c r="F599" s="6"/>
      <c r="G599" s="6"/>
      <c r="H599" s="148"/>
      <c r="I599" s="148"/>
      <c r="J599" s="148"/>
      <c r="K599" s="148"/>
      <c r="L599" s="148"/>
      <c r="M599" s="148"/>
      <c r="N599" s="148"/>
      <c r="O599" s="148"/>
      <c r="P599" s="148"/>
      <c r="Q599" s="148"/>
      <c r="R599" s="148"/>
      <c r="S599" s="148"/>
      <c r="T599" s="148"/>
      <c r="U599" s="148"/>
      <c r="V599" s="148"/>
      <c r="W599" s="148"/>
      <c r="X599" s="148"/>
      <c r="Y599" s="148"/>
      <c r="Z599" s="148"/>
      <c r="AA599" s="148"/>
      <c r="AB599" s="148"/>
      <c r="AC599" s="148"/>
      <c r="AD599" s="148"/>
      <c r="AE599" s="148"/>
      <c r="AF599" s="148"/>
      <c r="AG599" s="148"/>
      <c r="AH599" s="148"/>
      <c r="AI599" s="148"/>
      <c r="AJ599" s="148"/>
      <c r="AK599" s="148"/>
      <c r="AL599" s="148"/>
    </row>
    <row r="600" spans="1:38" ht="15.75" customHeight="1" x14ac:dyDescent="0.25">
      <c r="A600" s="6"/>
      <c r="B600" s="6"/>
      <c r="C600" s="6"/>
      <c r="D600" s="6"/>
      <c r="E600" s="6"/>
      <c r="F600" s="6"/>
      <c r="G600" s="6"/>
      <c r="H600" s="148"/>
      <c r="I600" s="148"/>
      <c r="J600" s="148"/>
      <c r="K600" s="148"/>
      <c r="L600" s="148"/>
      <c r="M600" s="148"/>
      <c r="N600" s="148"/>
      <c r="O600" s="148"/>
      <c r="P600" s="148"/>
      <c r="Q600" s="148"/>
      <c r="R600" s="148"/>
      <c r="S600" s="148"/>
      <c r="T600" s="148"/>
      <c r="U600" s="148"/>
      <c r="V600" s="148"/>
      <c r="W600" s="148"/>
      <c r="X600" s="148"/>
      <c r="Y600" s="148"/>
      <c r="Z600" s="148"/>
      <c r="AA600" s="148"/>
      <c r="AB600" s="148"/>
      <c r="AC600" s="148"/>
      <c r="AD600" s="148"/>
      <c r="AE600" s="148"/>
      <c r="AF600" s="148"/>
      <c r="AG600" s="148"/>
      <c r="AH600" s="148"/>
      <c r="AI600" s="148"/>
      <c r="AJ600" s="148"/>
      <c r="AK600" s="148"/>
      <c r="AL600" s="148"/>
    </row>
    <row r="601" spans="1:38" ht="15.75" customHeight="1" x14ac:dyDescent="0.25">
      <c r="A601" s="6"/>
      <c r="B601" s="6"/>
      <c r="C601" s="6"/>
      <c r="D601" s="6"/>
      <c r="E601" s="6"/>
      <c r="F601" s="6"/>
      <c r="G601" s="6"/>
      <c r="H601" s="148"/>
      <c r="I601" s="148"/>
      <c r="J601" s="148"/>
      <c r="K601" s="148"/>
      <c r="L601" s="148"/>
      <c r="M601" s="148"/>
      <c r="N601" s="148"/>
      <c r="O601" s="148"/>
      <c r="P601" s="148"/>
      <c r="Q601" s="148"/>
      <c r="R601" s="148"/>
      <c r="S601" s="148"/>
      <c r="T601" s="148"/>
      <c r="U601" s="148"/>
      <c r="V601" s="148"/>
      <c r="W601" s="148"/>
      <c r="X601" s="148"/>
      <c r="Y601" s="148"/>
      <c r="Z601" s="148"/>
      <c r="AA601" s="148"/>
      <c r="AB601" s="148"/>
      <c r="AC601" s="148"/>
      <c r="AD601" s="148"/>
      <c r="AE601" s="148"/>
      <c r="AF601" s="148"/>
      <c r="AG601" s="148"/>
      <c r="AH601" s="148"/>
      <c r="AI601" s="148"/>
      <c r="AJ601" s="148"/>
      <c r="AK601" s="148"/>
      <c r="AL601" s="148"/>
    </row>
    <row r="602" spans="1:38" ht="15.75" customHeight="1" x14ac:dyDescent="0.25">
      <c r="A602" s="6"/>
      <c r="B602" s="6"/>
      <c r="C602" s="6"/>
      <c r="D602" s="6"/>
      <c r="E602" s="6"/>
      <c r="F602" s="6"/>
      <c r="G602" s="6"/>
      <c r="H602" s="148"/>
      <c r="I602" s="148"/>
      <c r="J602" s="148"/>
      <c r="K602" s="148"/>
      <c r="L602" s="148"/>
      <c r="M602" s="148"/>
      <c r="N602" s="148"/>
      <c r="O602" s="148"/>
      <c r="P602" s="148"/>
      <c r="Q602" s="148"/>
      <c r="R602" s="148"/>
      <c r="S602" s="148"/>
      <c r="T602" s="148"/>
      <c r="U602" s="148"/>
      <c r="V602" s="148"/>
      <c r="W602" s="148"/>
      <c r="X602" s="148"/>
      <c r="Y602" s="148"/>
      <c r="Z602" s="148"/>
      <c r="AA602" s="148"/>
      <c r="AB602" s="148"/>
      <c r="AC602" s="148"/>
      <c r="AD602" s="148"/>
      <c r="AE602" s="148"/>
      <c r="AF602" s="148"/>
      <c r="AG602" s="148"/>
      <c r="AH602" s="148"/>
      <c r="AI602" s="148"/>
      <c r="AJ602" s="148"/>
      <c r="AK602" s="148"/>
      <c r="AL602" s="148"/>
    </row>
    <row r="603" spans="1:38" ht="15.75" customHeight="1" x14ac:dyDescent="0.25">
      <c r="A603" s="6"/>
      <c r="B603" s="6"/>
      <c r="C603" s="6"/>
      <c r="D603" s="6"/>
      <c r="E603" s="6"/>
      <c r="F603" s="6"/>
      <c r="G603" s="6"/>
      <c r="H603" s="148"/>
      <c r="I603" s="148"/>
      <c r="J603" s="148"/>
      <c r="K603" s="148"/>
      <c r="L603" s="148"/>
      <c r="M603" s="148"/>
      <c r="N603" s="148"/>
      <c r="O603" s="148"/>
      <c r="P603" s="148"/>
      <c r="Q603" s="148"/>
      <c r="R603" s="148"/>
      <c r="S603" s="148"/>
      <c r="T603" s="148"/>
      <c r="U603" s="148"/>
      <c r="V603" s="148"/>
      <c r="W603" s="148"/>
      <c r="X603" s="148"/>
      <c r="Y603" s="148"/>
      <c r="Z603" s="148"/>
      <c r="AA603" s="148"/>
      <c r="AB603" s="148"/>
      <c r="AC603" s="148"/>
      <c r="AD603" s="148"/>
      <c r="AE603" s="148"/>
      <c r="AF603" s="148"/>
      <c r="AG603" s="148"/>
      <c r="AH603" s="148"/>
      <c r="AI603" s="148"/>
      <c r="AJ603" s="148"/>
      <c r="AK603" s="148"/>
      <c r="AL603" s="148"/>
    </row>
    <row r="604" spans="1:38" ht="15.75" customHeight="1" x14ac:dyDescent="0.25">
      <c r="A604" s="6"/>
      <c r="B604" s="6"/>
      <c r="C604" s="6"/>
      <c r="D604" s="6"/>
      <c r="E604" s="6"/>
      <c r="F604" s="6"/>
      <c r="G604" s="6"/>
      <c r="H604" s="148"/>
      <c r="I604" s="148"/>
      <c r="J604" s="148"/>
      <c r="K604" s="148"/>
      <c r="L604" s="148"/>
      <c r="M604" s="148"/>
      <c r="N604" s="148"/>
      <c r="O604" s="148"/>
      <c r="P604" s="148"/>
      <c r="Q604" s="148"/>
      <c r="R604" s="148"/>
      <c r="S604" s="148"/>
      <c r="T604" s="148"/>
      <c r="U604" s="148"/>
      <c r="V604" s="148"/>
      <c r="W604" s="148"/>
      <c r="X604" s="148"/>
      <c r="Y604" s="148"/>
      <c r="Z604" s="148"/>
      <c r="AA604" s="148"/>
      <c r="AB604" s="148"/>
      <c r="AC604" s="148"/>
      <c r="AD604" s="148"/>
      <c r="AE604" s="148"/>
      <c r="AF604" s="148"/>
      <c r="AG604" s="148"/>
      <c r="AH604" s="148"/>
      <c r="AI604" s="148"/>
      <c r="AJ604" s="148"/>
      <c r="AK604" s="148"/>
      <c r="AL604" s="148"/>
    </row>
    <row r="605" spans="1:38" ht="15.75" customHeight="1" x14ac:dyDescent="0.25">
      <c r="A605" s="6"/>
      <c r="B605" s="6"/>
      <c r="C605" s="6"/>
      <c r="D605" s="6"/>
      <c r="E605" s="6"/>
      <c r="F605" s="6"/>
      <c r="G605" s="6"/>
      <c r="H605" s="148"/>
      <c r="I605" s="148"/>
      <c r="J605" s="148"/>
      <c r="K605" s="148"/>
      <c r="L605" s="148"/>
      <c r="M605" s="148"/>
      <c r="N605" s="148"/>
      <c r="O605" s="148"/>
      <c r="P605" s="148"/>
      <c r="Q605" s="148"/>
      <c r="R605" s="148"/>
      <c r="S605" s="148"/>
      <c r="T605" s="148"/>
      <c r="U605" s="148"/>
      <c r="V605" s="148"/>
      <c r="W605" s="148"/>
      <c r="X605" s="148"/>
      <c r="Y605" s="148"/>
      <c r="Z605" s="148"/>
      <c r="AA605" s="148"/>
      <c r="AB605" s="148"/>
      <c r="AC605" s="148"/>
      <c r="AD605" s="148"/>
      <c r="AE605" s="148"/>
      <c r="AF605" s="148"/>
      <c r="AG605" s="148"/>
      <c r="AH605" s="148"/>
      <c r="AI605" s="148"/>
      <c r="AJ605" s="148"/>
      <c r="AK605" s="148"/>
      <c r="AL605" s="148"/>
    </row>
    <row r="606" spans="1:38" ht="15.75" customHeight="1" x14ac:dyDescent="0.25">
      <c r="A606" s="6"/>
      <c r="B606" s="6"/>
      <c r="C606" s="6"/>
      <c r="D606" s="6"/>
      <c r="E606" s="6"/>
      <c r="F606" s="6"/>
      <c r="G606" s="6"/>
      <c r="H606" s="148"/>
      <c r="I606" s="148"/>
      <c r="J606" s="148"/>
      <c r="K606" s="148"/>
      <c r="L606" s="148"/>
      <c r="M606" s="148"/>
      <c r="N606" s="148"/>
      <c r="O606" s="148"/>
      <c r="P606" s="148"/>
      <c r="Q606" s="148"/>
      <c r="R606" s="148"/>
      <c r="S606" s="148"/>
      <c r="T606" s="148"/>
      <c r="U606" s="148"/>
      <c r="V606" s="148"/>
      <c r="W606" s="148"/>
      <c r="X606" s="148"/>
      <c r="Y606" s="148"/>
      <c r="Z606" s="148"/>
      <c r="AA606" s="148"/>
      <c r="AB606" s="148"/>
      <c r="AC606" s="148"/>
      <c r="AD606" s="148"/>
      <c r="AE606" s="148"/>
      <c r="AF606" s="148"/>
      <c r="AG606" s="148"/>
      <c r="AH606" s="148"/>
      <c r="AI606" s="148"/>
      <c r="AJ606" s="148"/>
      <c r="AK606" s="148"/>
      <c r="AL606" s="148"/>
    </row>
    <row r="607" spans="1:38" ht="15.75" customHeight="1" x14ac:dyDescent="0.25">
      <c r="A607" s="6"/>
      <c r="B607" s="6"/>
      <c r="C607" s="6"/>
      <c r="D607" s="6"/>
      <c r="E607" s="6"/>
      <c r="F607" s="6"/>
      <c r="G607" s="6"/>
      <c r="H607" s="148"/>
      <c r="I607" s="148"/>
      <c r="J607" s="148"/>
      <c r="K607" s="148"/>
      <c r="L607" s="148"/>
      <c r="M607" s="148"/>
      <c r="N607" s="148"/>
      <c r="O607" s="148"/>
      <c r="P607" s="148"/>
      <c r="Q607" s="148"/>
      <c r="R607" s="148"/>
      <c r="S607" s="148"/>
      <c r="T607" s="148"/>
      <c r="U607" s="148"/>
      <c r="V607" s="148"/>
      <c r="W607" s="148"/>
      <c r="X607" s="148"/>
      <c r="Y607" s="148"/>
      <c r="Z607" s="148"/>
      <c r="AA607" s="148"/>
      <c r="AB607" s="148"/>
      <c r="AC607" s="148"/>
      <c r="AD607" s="148"/>
      <c r="AE607" s="148"/>
      <c r="AF607" s="148"/>
      <c r="AG607" s="148"/>
      <c r="AH607" s="148"/>
      <c r="AI607" s="148"/>
      <c r="AJ607" s="148"/>
      <c r="AK607" s="148"/>
      <c r="AL607" s="148"/>
    </row>
    <row r="608" spans="1:38" ht="15.75" customHeight="1" x14ac:dyDescent="0.25">
      <c r="A608" s="6"/>
      <c r="B608" s="6"/>
      <c r="C608" s="6"/>
      <c r="D608" s="6"/>
      <c r="E608" s="6"/>
      <c r="F608" s="6"/>
      <c r="G608" s="6"/>
      <c r="H608" s="148"/>
      <c r="I608" s="148"/>
      <c r="J608" s="148"/>
      <c r="K608" s="148"/>
      <c r="L608" s="148"/>
      <c r="M608" s="148"/>
      <c r="N608" s="148"/>
      <c r="O608" s="148"/>
      <c r="P608" s="148"/>
      <c r="Q608" s="148"/>
      <c r="R608" s="148"/>
      <c r="S608" s="148"/>
      <c r="T608" s="148"/>
      <c r="U608" s="148"/>
      <c r="V608" s="148"/>
      <c r="W608" s="148"/>
      <c r="X608" s="148"/>
      <c r="Y608" s="148"/>
      <c r="Z608" s="148"/>
      <c r="AA608" s="148"/>
      <c r="AB608" s="148"/>
      <c r="AC608" s="148"/>
      <c r="AD608" s="148"/>
      <c r="AE608" s="148"/>
      <c r="AF608" s="148"/>
      <c r="AG608" s="148"/>
      <c r="AH608" s="148"/>
      <c r="AI608" s="148"/>
      <c r="AJ608" s="148"/>
      <c r="AK608" s="148"/>
      <c r="AL608" s="148"/>
    </row>
    <row r="609" spans="1:38" ht="15.75" customHeight="1" x14ac:dyDescent="0.25">
      <c r="A609" s="6"/>
      <c r="B609" s="6"/>
      <c r="C609" s="6"/>
      <c r="D609" s="6"/>
      <c r="E609" s="6"/>
      <c r="F609" s="6"/>
      <c r="G609" s="6"/>
      <c r="H609" s="148"/>
      <c r="I609" s="148"/>
      <c r="J609" s="148"/>
      <c r="K609" s="148"/>
      <c r="L609" s="148"/>
      <c r="M609" s="148"/>
      <c r="N609" s="148"/>
      <c r="O609" s="148"/>
      <c r="P609" s="148"/>
      <c r="Q609" s="148"/>
      <c r="R609" s="148"/>
      <c r="S609" s="148"/>
      <c r="T609" s="148"/>
      <c r="U609" s="148"/>
      <c r="V609" s="148"/>
      <c r="W609" s="148"/>
      <c r="X609" s="148"/>
      <c r="Y609" s="148"/>
      <c r="Z609" s="148"/>
      <c r="AA609" s="148"/>
      <c r="AB609" s="148"/>
      <c r="AC609" s="148"/>
      <c r="AD609" s="148"/>
      <c r="AE609" s="148"/>
      <c r="AF609" s="148"/>
      <c r="AG609" s="148"/>
      <c r="AH609" s="148"/>
      <c r="AI609" s="148"/>
      <c r="AJ609" s="148"/>
      <c r="AK609" s="148"/>
      <c r="AL609" s="148"/>
    </row>
    <row r="610" spans="1:38" ht="15.75" customHeight="1" x14ac:dyDescent="0.25">
      <c r="A610" s="6"/>
      <c r="B610" s="6"/>
      <c r="C610" s="6"/>
      <c r="D610" s="6"/>
      <c r="E610" s="6"/>
      <c r="F610" s="6"/>
      <c r="G610" s="6"/>
      <c r="H610" s="148"/>
      <c r="I610" s="148"/>
      <c r="J610" s="148"/>
      <c r="K610" s="148"/>
      <c r="L610" s="148"/>
      <c r="M610" s="148"/>
      <c r="N610" s="148"/>
      <c r="O610" s="148"/>
      <c r="P610" s="148"/>
      <c r="Q610" s="148"/>
      <c r="R610" s="148"/>
      <c r="S610" s="148"/>
      <c r="T610" s="148"/>
      <c r="U610" s="148"/>
      <c r="V610" s="148"/>
      <c r="W610" s="148"/>
      <c r="X610" s="148"/>
      <c r="Y610" s="148"/>
      <c r="Z610" s="148"/>
      <c r="AA610" s="148"/>
      <c r="AB610" s="148"/>
      <c r="AC610" s="148"/>
      <c r="AD610" s="148"/>
      <c r="AE610" s="148"/>
      <c r="AF610" s="148"/>
      <c r="AG610" s="148"/>
      <c r="AH610" s="148"/>
      <c r="AI610" s="148"/>
      <c r="AJ610" s="148"/>
      <c r="AK610" s="148"/>
      <c r="AL610" s="148"/>
    </row>
    <row r="611" spans="1:38" ht="15.75" customHeight="1" x14ac:dyDescent="0.25">
      <c r="A611" s="6"/>
      <c r="B611" s="6"/>
      <c r="C611" s="6"/>
      <c r="D611" s="6"/>
      <c r="E611" s="6"/>
      <c r="F611" s="6"/>
      <c r="G611" s="6"/>
      <c r="H611" s="148"/>
      <c r="I611" s="148"/>
      <c r="J611" s="148"/>
      <c r="K611" s="148"/>
      <c r="L611" s="148"/>
      <c r="M611" s="148"/>
      <c r="N611" s="148"/>
      <c r="O611" s="148"/>
      <c r="P611" s="148"/>
      <c r="Q611" s="148"/>
      <c r="R611" s="148"/>
      <c r="S611" s="148"/>
      <c r="T611" s="148"/>
      <c r="U611" s="148"/>
      <c r="V611" s="148"/>
      <c r="W611" s="148"/>
      <c r="X611" s="148"/>
      <c r="Y611" s="148"/>
      <c r="Z611" s="148"/>
      <c r="AA611" s="148"/>
      <c r="AB611" s="148"/>
      <c r="AC611" s="148"/>
      <c r="AD611" s="148"/>
      <c r="AE611" s="148"/>
      <c r="AF611" s="148"/>
      <c r="AG611" s="148"/>
      <c r="AH611" s="148"/>
      <c r="AI611" s="148"/>
      <c r="AJ611" s="148"/>
      <c r="AK611" s="148"/>
      <c r="AL611" s="148"/>
    </row>
    <row r="612" spans="1:38" ht="15.75" customHeight="1" x14ac:dyDescent="0.25">
      <c r="A612" s="6"/>
      <c r="B612" s="6"/>
      <c r="C612" s="6"/>
      <c r="D612" s="6"/>
      <c r="E612" s="6"/>
      <c r="F612" s="6"/>
      <c r="G612" s="6"/>
      <c r="H612" s="148"/>
      <c r="I612" s="148"/>
      <c r="J612" s="148"/>
      <c r="K612" s="148"/>
      <c r="L612" s="148"/>
      <c r="M612" s="148"/>
      <c r="N612" s="148"/>
      <c r="O612" s="148"/>
      <c r="P612" s="148"/>
      <c r="Q612" s="148"/>
      <c r="R612" s="148"/>
      <c r="S612" s="148"/>
      <c r="T612" s="148"/>
      <c r="U612" s="148"/>
      <c r="V612" s="148"/>
      <c r="W612" s="148"/>
      <c r="X612" s="148"/>
      <c r="Y612" s="148"/>
      <c r="Z612" s="148"/>
      <c r="AA612" s="148"/>
      <c r="AB612" s="148"/>
      <c r="AC612" s="148"/>
      <c r="AD612" s="148"/>
      <c r="AE612" s="148"/>
      <c r="AF612" s="148"/>
      <c r="AG612" s="148"/>
      <c r="AH612" s="148"/>
      <c r="AI612" s="148"/>
      <c r="AJ612" s="148"/>
      <c r="AK612" s="148"/>
      <c r="AL612" s="148"/>
    </row>
    <row r="613" spans="1:38" ht="15.75" customHeight="1" x14ac:dyDescent="0.25">
      <c r="A613" s="6"/>
      <c r="B613" s="6"/>
      <c r="C613" s="6"/>
      <c r="D613" s="6"/>
      <c r="E613" s="6"/>
      <c r="F613" s="6"/>
      <c r="G613" s="6"/>
      <c r="H613" s="148"/>
      <c r="I613" s="148"/>
      <c r="J613" s="148"/>
      <c r="K613" s="148"/>
      <c r="L613" s="148"/>
      <c r="M613" s="148"/>
      <c r="N613" s="148"/>
      <c r="O613" s="148"/>
      <c r="P613" s="148"/>
      <c r="Q613" s="148"/>
      <c r="R613" s="148"/>
      <c r="S613" s="148"/>
      <c r="T613" s="148"/>
      <c r="U613" s="148"/>
      <c r="V613" s="148"/>
      <c r="W613" s="148"/>
      <c r="X613" s="148"/>
      <c r="Y613" s="148"/>
      <c r="Z613" s="148"/>
      <c r="AA613" s="148"/>
      <c r="AB613" s="148"/>
      <c r="AC613" s="148"/>
      <c r="AD613" s="148"/>
      <c r="AE613" s="148"/>
      <c r="AF613" s="148"/>
      <c r="AG613" s="148"/>
      <c r="AH613" s="148"/>
      <c r="AI613" s="148"/>
      <c r="AJ613" s="148"/>
      <c r="AK613" s="148"/>
      <c r="AL613" s="148"/>
    </row>
    <row r="614" spans="1:38" ht="15.75" customHeight="1" x14ac:dyDescent="0.25">
      <c r="A614" s="6"/>
      <c r="B614" s="6"/>
      <c r="C614" s="6"/>
      <c r="D614" s="6"/>
      <c r="E614" s="6"/>
      <c r="F614" s="6"/>
      <c r="G614" s="6"/>
      <c r="H614" s="148"/>
      <c r="I614" s="148"/>
      <c r="J614" s="148"/>
      <c r="K614" s="148"/>
      <c r="L614" s="148"/>
      <c r="M614" s="148"/>
      <c r="N614" s="148"/>
      <c r="O614" s="148"/>
      <c r="P614" s="148"/>
      <c r="Q614" s="148"/>
      <c r="R614" s="148"/>
      <c r="S614" s="148"/>
      <c r="T614" s="148"/>
      <c r="U614" s="148"/>
      <c r="V614" s="148"/>
      <c r="W614" s="148"/>
      <c r="X614" s="148"/>
      <c r="Y614" s="148"/>
      <c r="Z614" s="148"/>
      <c r="AA614" s="148"/>
      <c r="AB614" s="148"/>
      <c r="AC614" s="148"/>
      <c r="AD614" s="148"/>
      <c r="AE614" s="148"/>
      <c r="AF614" s="148"/>
      <c r="AG614" s="148"/>
      <c r="AH614" s="148"/>
      <c r="AI614" s="148"/>
      <c r="AJ614" s="148"/>
      <c r="AK614" s="148"/>
      <c r="AL614" s="148"/>
    </row>
    <row r="615" spans="1:38" ht="15.75" customHeight="1" x14ac:dyDescent="0.25">
      <c r="A615" s="6"/>
      <c r="B615" s="6"/>
      <c r="C615" s="6"/>
      <c r="D615" s="6"/>
      <c r="E615" s="6"/>
      <c r="F615" s="6"/>
      <c r="G615" s="6"/>
      <c r="H615" s="148"/>
      <c r="I615" s="148"/>
      <c r="J615" s="148"/>
      <c r="K615" s="148"/>
      <c r="L615" s="148"/>
      <c r="M615" s="148"/>
      <c r="N615" s="148"/>
      <c r="O615" s="148"/>
      <c r="P615" s="148"/>
      <c r="Q615" s="148"/>
      <c r="R615" s="148"/>
      <c r="S615" s="148"/>
      <c r="T615" s="148"/>
      <c r="U615" s="148"/>
      <c r="V615" s="148"/>
      <c r="W615" s="148"/>
      <c r="X615" s="148"/>
      <c r="Y615" s="148"/>
      <c r="Z615" s="148"/>
      <c r="AA615" s="148"/>
      <c r="AB615" s="148"/>
      <c r="AC615" s="148"/>
      <c r="AD615" s="148"/>
      <c r="AE615" s="148"/>
      <c r="AF615" s="148"/>
      <c r="AG615" s="148"/>
      <c r="AH615" s="148"/>
      <c r="AI615" s="148"/>
      <c r="AJ615" s="148"/>
      <c r="AK615" s="148"/>
      <c r="AL615" s="148"/>
    </row>
    <row r="616" spans="1:38" ht="15.75" customHeight="1" x14ac:dyDescent="0.25">
      <c r="A616" s="6"/>
      <c r="B616" s="6"/>
      <c r="C616" s="6"/>
      <c r="D616" s="6"/>
      <c r="E616" s="6"/>
      <c r="F616" s="6"/>
      <c r="G616" s="6"/>
      <c r="H616" s="148"/>
      <c r="I616" s="148"/>
      <c r="J616" s="148"/>
      <c r="K616" s="148"/>
      <c r="L616" s="148"/>
      <c r="M616" s="148"/>
      <c r="N616" s="148"/>
      <c r="O616" s="148"/>
      <c r="P616" s="148"/>
      <c r="Q616" s="148"/>
      <c r="R616" s="148"/>
      <c r="S616" s="148"/>
      <c r="T616" s="148"/>
      <c r="U616" s="148"/>
      <c r="V616" s="148"/>
      <c r="W616" s="148"/>
      <c r="X616" s="148"/>
      <c r="Y616" s="148"/>
      <c r="Z616" s="148"/>
      <c r="AA616" s="148"/>
      <c r="AB616" s="148"/>
      <c r="AC616" s="148"/>
      <c r="AD616" s="148"/>
      <c r="AE616" s="148"/>
      <c r="AF616" s="148"/>
      <c r="AG616" s="148"/>
      <c r="AH616" s="148"/>
      <c r="AI616" s="148"/>
      <c r="AJ616" s="148"/>
      <c r="AK616" s="148"/>
      <c r="AL616" s="148"/>
    </row>
    <row r="617" spans="1:38" ht="15.75" customHeight="1" x14ac:dyDescent="0.25">
      <c r="A617" s="6"/>
      <c r="B617" s="6"/>
      <c r="C617" s="6"/>
      <c r="D617" s="6"/>
      <c r="E617" s="6"/>
      <c r="F617" s="6"/>
      <c r="G617" s="6"/>
      <c r="H617" s="148"/>
      <c r="I617" s="148"/>
      <c r="J617" s="148"/>
      <c r="K617" s="148"/>
      <c r="L617" s="148"/>
      <c r="M617" s="148"/>
      <c r="N617" s="148"/>
      <c r="O617" s="148"/>
      <c r="P617" s="148"/>
      <c r="Q617" s="148"/>
      <c r="R617" s="148"/>
      <c r="S617" s="148"/>
      <c r="T617" s="148"/>
      <c r="U617" s="148"/>
      <c r="V617" s="148"/>
      <c r="W617" s="148"/>
      <c r="X617" s="148"/>
      <c r="Y617" s="148"/>
      <c r="Z617" s="148"/>
      <c r="AA617" s="148"/>
      <c r="AB617" s="148"/>
      <c r="AC617" s="148"/>
      <c r="AD617" s="148"/>
      <c r="AE617" s="148"/>
      <c r="AF617" s="148"/>
      <c r="AG617" s="148"/>
      <c r="AH617" s="148"/>
      <c r="AI617" s="148"/>
      <c r="AJ617" s="148"/>
      <c r="AK617" s="148"/>
      <c r="AL617" s="148"/>
    </row>
    <row r="618" spans="1:38" ht="15.75" customHeight="1" x14ac:dyDescent="0.25">
      <c r="A618" s="6"/>
      <c r="B618" s="6"/>
      <c r="C618" s="6"/>
      <c r="D618" s="6"/>
      <c r="E618" s="6"/>
      <c r="F618" s="6"/>
      <c r="G618" s="6"/>
      <c r="H618" s="148"/>
      <c r="I618" s="148"/>
      <c r="J618" s="148"/>
      <c r="K618" s="148"/>
      <c r="L618" s="148"/>
      <c r="M618" s="148"/>
      <c r="N618" s="148"/>
      <c r="O618" s="148"/>
      <c r="P618" s="148"/>
      <c r="Q618" s="148"/>
      <c r="R618" s="148"/>
      <c r="S618" s="148"/>
      <c r="T618" s="148"/>
      <c r="U618" s="148"/>
      <c r="V618" s="148"/>
      <c r="W618" s="148"/>
      <c r="X618" s="148"/>
      <c r="Y618" s="148"/>
      <c r="Z618" s="148"/>
      <c r="AA618" s="148"/>
      <c r="AB618" s="148"/>
      <c r="AC618" s="148"/>
      <c r="AD618" s="148"/>
      <c r="AE618" s="148"/>
      <c r="AF618" s="148"/>
      <c r="AG618" s="148"/>
      <c r="AH618" s="148"/>
      <c r="AI618" s="148"/>
      <c r="AJ618" s="148"/>
      <c r="AK618" s="148"/>
      <c r="AL618" s="148"/>
    </row>
    <row r="619" spans="1:38" ht="15.75" customHeight="1" x14ac:dyDescent="0.25">
      <c r="A619" s="6"/>
      <c r="B619" s="6"/>
      <c r="C619" s="6"/>
      <c r="D619" s="6"/>
      <c r="E619" s="6"/>
      <c r="F619" s="6"/>
      <c r="G619" s="6"/>
      <c r="H619" s="148"/>
      <c r="I619" s="148"/>
      <c r="J619" s="148"/>
      <c r="K619" s="148"/>
      <c r="L619" s="148"/>
      <c r="M619" s="148"/>
      <c r="N619" s="148"/>
      <c r="O619" s="148"/>
      <c r="P619" s="148"/>
      <c r="Q619" s="148"/>
      <c r="R619" s="148"/>
      <c r="S619" s="148"/>
      <c r="T619" s="148"/>
      <c r="U619" s="148"/>
      <c r="V619" s="148"/>
      <c r="W619" s="148"/>
      <c r="X619" s="148"/>
      <c r="Y619" s="148"/>
      <c r="Z619" s="148"/>
      <c r="AA619" s="148"/>
      <c r="AB619" s="148"/>
      <c r="AC619" s="148"/>
      <c r="AD619" s="148"/>
      <c r="AE619" s="148"/>
      <c r="AF619" s="148"/>
      <c r="AG619" s="148"/>
      <c r="AH619" s="148"/>
      <c r="AI619" s="148"/>
      <c r="AJ619" s="148"/>
      <c r="AK619" s="148"/>
      <c r="AL619" s="148"/>
    </row>
    <row r="620" spans="1:38" ht="15.75" customHeight="1" x14ac:dyDescent="0.25">
      <c r="A620" s="6"/>
      <c r="B620" s="6"/>
      <c r="C620" s="6"/>
      <c r="D620" s="6"/>
      <c r="E620" s="6"/>
      <c r="F620" s="6"/>
      <c r="G620" s="6"/>
      <c r="H620" s="148"/>
      <c r="I620" s="148"/>
      <c r="J620" s="148"/>
      <c r="K620" s="148"/>
      <c r="L620" s="148"/>
      <c r="M620" s="148"/>
      <c r="N620" s="148"/>
      <c r="O620" s="148"/>
      <c r="P620" s="148"/>
      <c r="Q620" s="148"/>
      <c r="R620" s="148"/>
      <c r="S620" s="148"/>
      <c r="T620" s="148"/>
      <c r="U620" s="148"/>
      <c r="V620" s="148"/>
      <c r="W620" s="148"/>
      <c r="X620" s="148"/>
      <c r="Y620" s="148"/>
      <c r="Z620" s="148"/>
      <c r="AA620" s="148"/>
      <c r="AB620" s="148"/>
      <c r="AC620" s="148"/>
      <c r="AD620" s="148"/>
      <c r="AE620" s="148"/>
      <c r="AF620" s="148"/>
      <c r="AG620" s="148"/>
      <c r="AH620" s="148"/>
      <c r="AI620" s="148"/>
      <c r="AJ620" s="148"/>
      <c r="AK620" s="148"/>
      <c r="AL620" s="148"/>
    </row>
    <row r="621" spans="1:38" ht="15.75" customHeight="1" x14ac:dyDescent="0.25">
      <c r="A621" s="6"/>
      <c r="B621" s="6"/>
      <c r="C621" s="6"/>
      <c r="D621" s="6"/>
      <c r="E621" s="6"/>
      <c r="F621" s="6"/>
      <c r="G621" s="6"/>
      <c r="H621" s="148"/>
      <c r="I621" s="148"/>
      <c r="J621" s="148"/>
      <c r="K621" s="148"/>
      <c r="L621" s="148"/>
      <c r="M621" s="148"/>
      <c r="N621" s="148"/>
      <c r="O621" s="148"/>
      <c r="P621" s="148"/>
      <c r="Q621" s="148"/>
      <c r="R621" s="148"/>
      <c r="S621" s="148"/>
      <c r="T621" s="148"/>
      <c r="U621" s="148"/>
      <c r="V621" s="148"/>
      <c r="W621" s="148"/>
      <c r="X621" s="148"/>
      <c r="Y621" s="148"/>
      <c r="Z621" s="148"/>
      <c r="AA621" s="148"/>
      <c r="AB621" s="148"/>
      <c r="AC621" s="148"/>
      <c r="AD621" s="148"/>
      <c r="AE621" s="148"/>
      <c r="AF621" s="148"/>
      <c r="AG621" s="148"/>
      <c r="AH621" s="148"/>
      <c r="AI621" s="148"/>
      <c r="AJ621" s="148"/>
      <c r="AK621" s="148"/>
      <c r="AL621" s="148"/>
    </row>
    <row r="622" spans="1:38" ht="15.75" customHeight="1" x14ac:dyDescent="0.25">
      <c r="A622" s="6"/>
      <c r="B622" s="6"/>
      <c r="C622" s="6"/>
      <c r="D622" s="6"/>
      <c r="E622" s="6"/>
      <c r="F622" s="6"/>
      <c r="G622" s="6"/>
      <c r="H622" s="148"/>
      <c r="I622" s="148"/>
      <c r="J622" s="148"/>
      <c r="K622" s="148"/>
      <c r="L622" s="148"/>
      <c r="M622" s="148"/>
      <c r="N622" s="148"/>
      <c r="O622" s="148"/>
      <c r="P622" s="148"/>
      <c r="Q622" s="148"/>
      <c r="R622" s="148"/>
      <c r="S622" s="148"/>
      <c r="T622" s="148"/>
      <c r="U622" s="148"/>
      <c r="V622" s="148"/>
      <c r="W622" s="148"/>
      <c r="X622" s="148"/>
      <c r="Y622" s="148"/>
      <c r="Z622" s="148"/>
      <c r="AA622" s="148"/>
      <c r="AB622" s="148"/>
      <c r="AC622" s="148"/>
      <c r="AD622" s="148"/>
      <c r="AE622" s="148"/>
      <c r="AF622" s="148"/>
      <c r="AG622" s="148"/>
      <c r="AH622" s="148"/>
      <c r="AI622" s="148"/>
      <c r="AJ622" s="148"/>
      <c r="AK622" s="148"/>
      <c r="AL622" s="148"/>
    </row>
    <row r="623" spans="1:38" ht="15.75" customHeight="1" x14ac:dyDescent="0.25">
      <c r="A623" s="6"/>
      <c r="B623" s="6"/>
      <c r="C623" s="6"/>
      <c r="D623" s="6"/>
      <c r="E623" s="6"/>
      <c r="F623" s="6"/>
      <c r="G623" s="6"/>
      <c r="H623" s="148"/>
      <c r="I623" s="148"/>
      <c r="J623" s="148"/>
      <c r="K623" s="148"/>
      <c r="L623" s="148"/>
      <c r="M623" s="148"/>
      <c r="N623" s="148"/>
      <c r="O623" s="148"/>
      <c r="P623" s="148"/>
      <c r="Q623" s="148"/>
      <c r="R623" s="148"/>
      <c r="S623" s="148"/>
      <c r="T623" s="148"/>
      <c r="U623" s="148"/>
      <c r="V623" s="148"/>
      <c r="W623" s="148"/>
      <c r="X623" s="148"/>
      <c r="Y623" s="148"/>
      <c r="Z623" s="148"/>
      <c r="AA623" s="148"/>
      <c r="AB623" s="148"/>
      <c r="AC623" s="148"/>
      <c r="AD623" s="148"/>
      <c r="AE623" s="148"/>
      <c r="AF623" s="148"/>
      <c r="AG623" s="148"/>
      <c r="AH623" s="148"/>
      <c r="AI623" s="148"/>
      <c r="AJ623" s="148"/>
      <c r="AK623" s="148"/>
      <c r="AL623" s="148"/>
    </row>
    <row r="624" spans="1:38" ht="15.75" customHeight="1" x14ac:dyDescent="0.25">
      <c r="A624" s="6"/>
      <c r="B624" s="6"/>
      <c r="C624" s="6"/>
      <c r="D624" s="6"/>
      <c r="E624" s="6"/>
      <c r="F624" s="6"/>
      <c r="G624" s="6"/>
      <c r="H624" s="148"/>
      <c r="I624" s="148"/>
      <c r="J624" s="148"/>
      <c r="K624" s="148"/>
      <c r="L624" s="148"/>
      <c r="M624" s="148"/>
      <c r="N624" s="148"/>
      <c r="O624" s="148"/>
      <c r="P624" s="148"/>
      <c r="Q624" s="148"/>
      <c r="R624" s="148"/>
      <c r="S624" s="148"/>
      <c r="T624" s="148"/>
      <c r="U624" s="148"/>
      <c r="V624" s="148"/>
      <c r="W624" s="148"/>
      <c r="X624" s="148"/>
      <c r="Y624" s="148"/>
      <c r="Z624" s="148"/>
      <c r="AA624" s="148"/>
      <c r="AB624" s="148"/>
      <c r="AC624" s="148"/>
      <c r="AD624" s="148"/>
      <c r="AE624" s="148"/>
      <c r="AF624" s="148"/>
      <c r="AG624" s="148"/>
      <c r="AH624" s="148"/>
      <c r="AI624" s="148"/>
      <c r="AJ624" s="148"/>
      <c r="AK624" s="148"/>
      <c r="AL624" s="148"/>
    </row>
    <row r="625" spans="1:38" ht="15.75" customHeight="1" x14ac:dyDescent="0.25">
      <c r="A625" s="6"/>
      <c r="B625" s="6"/>
      <c r="C625" s="6"/>
      <c r="D625" s="6"/>
      <c r="E625" s="6"/>
      <c r="F625" s="6"/>
      <c r="G625" s="6"/>
      <c r="H625" s="148"/>
      <c r="I625" s="148"/>
      <c r="J625" s="148"/>
      <c r="K625" s="148"/>
      <c r="L625" s="148"/>
      <c r="M625" s="148"/>
      <c r="N625" s="148"/>
      <c r="O625" s="148"/>
      <c r="P625" s="148"/>
      <c r="Q625" s="148"/>
      <c r="R625" s="148"/>
      <c r="S625" s="148"/>
      <c r="T625" s="148"/>
      <c r="U625" s="148"/>
      <c r="V625" s="148"/>
      <c r="W625" s="148"/>
      <c r="X625" s="148"/>
      <c r="Y625" s="148"/>
      <c r="Z625" s="148"/>
      <c r="AA625" s="148"/>
      <c r="AB625" s="148"/>
      <c r="AC625" s="148"/>
      <c r="AD625" s="148"/>
      <c r="AE625" s="148"/>
      <c r="AF625" s="148"/>
      <c r="AG625" s="148"/>
      <c r="AH625" s="148"/>
      <c r="AI625" s="148"/>
      <c r="AJ625" s="148"/>
      <c r="AK625" s="148"/>
      <c r="AL625" s="148"/>
    </row>
    <row r="626" spans="1:38" ht="15.75" customHeight="1" x14ac:dyDescent="0.25">
      <c r="A626" s="6"/>
      <c r="B626" s="6"/>
      <c r="C626" s="6"/>
      <c r="D626" s="6"/>
      <c r="E626" s="6"/>
      <c r="F626" s="6"/>
      <c r="G626" s="6"/>
      <c r="H626" s="148"/>
      <c r="I626" s="148"/>
      <c r="J626" s="148"/>
      <c r="K626" s="148"/>
      <c r="L626" s="148"/>
      <c r="M626" s="148"/>
      <c r="N626" s="148"/>
      <c r="O626" s="148"/>
      <c r="P626" s="148"/>
      <c r="Q626" s="148"/>
      <c r="R626" s="148"/>
      <c r="S626" s="148"/>
      <c r="T626" s="148"/>
      <c r="U626" s="148"/>
      <c r="V626" s="148"/>
      <c r="W626" s="148"/>
      <c r="X626" s="148"/>
      <c r="Y626" s="148"/>
      <c r="Z626" s="148"/>
      <c r="AA626" s="148"/>
      <c r="AB626" s="148"/>
      <c r="AC626" s="148"/>
      <c r="AD626" s="148"/>
      <c r="AE626" s="148"/>
      <c r="AF626" s="148"/>
      <c r="AG626" s="148"/>
      <c r="AH626" s="148"/>
      <c r="AI626" s="148"/>
      <c r="AJ626" s="148"/>
      <c r="AK626" s="148"/>
      <c r="AL626" s="148"/>
    </row>
    <row r="627" spans="1:38" ht="15.75" customHeight="1" x14ac:dyDescent="0.25">
      <c r="A627" s="6"/>
      <c r="B627" s="6"/>
      <c r="C627" s="6"/>
      <c r="D627" s="6"/>
      <c r="E627" s="6"/>
      <c r="F627" s="6"/>
      <c r="G627" s="6"/>
      <c r="H627" s="148"/>
      <c r="I627" s="148"/>
      <c r="J627" s="148"/>
      <c r="K627" s="148"/>
      <c r="L627" s="148"/>
      <c r="M627" s="148"/>
      <c r="N627" s="148"/>
      <c r="O627" s="148"/>
      <c r="P627" s="148"/>
      <c r="Q627" s="148"/>
      <c r="R627" s="148"/>
      <c r="S627" s="148"/>
      <c r="T627" s="148"/>
      <c r="U627" s="148"/>
      <c r="V627" s="148"/>
      <c r="W627" s="148"/>
      <c r="X627" s="148"/>
      <c r="Y627" s="148"/>
      <c r="Z627" s="148"/>
      <c r="AA627" s="148"/>
      <c r="AB627" s="148"/>
      <c r="AC627" s="148"/>
      <c r="AD627" s="148"/>
      <c r="AE627" s="148"/>
      <c r="AF627" s="148"/>
      <c r="AG627" s="148"/>
      <c r="AH627" s="148"/>
      <c r="AI627" s="148"/>
      <c r="AJ627" s="148"/>
      <c r="AK627" s="148"/>
      <c r="AL627" s="148"/>
    </row>
    <row r="628" spans="1:38" ht="15.75" customHeight="1" x14ac:dyDescent="0.25">
      <c r="A628" s="6"/>
      <c r="B628" s="6"/>
      <c r="C628" s="6"/>
      <c r="D628" s="6"/>
      <c r="E628" s="6"/>
      <c r="F628" s="6"/>
      <c r="G628" s="6"/>
      <c r="H628" s="148"/>
      <c r="I628" s="148"/>
      <c r="J628" s="148"/>
      <c r="K628" s="148"/>
      <c r="L628" s="148"/>
      <c r="M628" s="148"/>
      <c r="N628" s="148"/>
      <c r="O628" s="148"/>
      <c r="P628" s="148"/>
      <c r="Q628" s="148"/>
      <c r="R628" s="148"/>
      <c r="S628" s="148"/>
      <c r="T628" s="148"/>
      <c r="U628" s="148"/>
      <c r="V628" s="148"/>
      <c r="W628" s="148"/>
      <c r="X628" s="148"/>
      <c r="Y628" s="148"/>
      <c r="Z628" s="148"/>
      <c r="AA628" s="148"/>
      <c r="AB628" s="148"/>
      <c r="AC628" s="148"/>
      <c r="AD628" s="148"/>
      <c r="AE628" s="148"/>
      <c r="AF628" s="148"/>
      <c r="AG628" s="148"/>
      <c r="AH628" s="148"/>
      <c r="AI628" s="148"/>
      <c r="AJ628" s="148"/>
      <c r="AK628" s="148"/>
      <c r="AL628" s="148"/>
    </row>
    <row r="629" spans="1:38" ht="15.75" customHeight="1" x14ac:dyDescent="0.25">
      <c r="A629" s="6"/>
      <c r="B629" s="6"/>
      <c r="C629" s="6"/>
      <c r="D629" s="6"/>
      <c r="E629" s="6"/>
      <c r="F629" s="6"/>
      <c r="G629" s="6"/>
      <c r="H629" s="148"/>
      <c r="I629" s="148"/>
      <c r="J629" s="148"/>
      <c r="K629" s="148"/>
      <c r="L629" s="148"/>
      <c r="M629" s="148"/>
      <c r="N629" s="148"/>
      <c r="O629" s="148"/>
      <c r="P629" s="148"/>
      <c r="Q629" s="148"/>
      <c r="R629" s="148"/>
      <c r="S629" s="148"/>
      <c r="T629" s="148"/>
      <c r="U629" s="148"/>
      <c r="V629" s="148"/>
      <c r="W629" s="148"/>
      <c r="X629" s="148"/>
      <c r="Y629" s="148"/>
      <c r="Z629" s="148"/>
      <c r="AA629" s="148"/>
      <c r="AB629" s="148"/>
      <c r="AC629" s="148"/>
      <c r="AD629" s="148"/>
      <c r="AE629" s="148"/>
      <c r="AF629" s="148"/>
      <c r="AG629" s="148"/>
      <c r="AH629" s="148"/>
      <c r="AI629" s="148"/>
      <c r="AJ629" s="148"/>
      <c r="AK629" s="148"/>
      <c r="AL629" s="148"/>
    </row>
    <row r="630" spans="1:38" ht="15.75" customHeight="1" x14ac:dyDescent="0.25">
      <c r="A630" s="6"/>
      <c r="B630" s="6"/>
      <c r="C630" s="6"/>
      <c r="D630" s="6"/>
      <c r="E630" s="6"/>
      <c r="F630" s="6"/>
      <c r="G630" s="6"/>
      <c r="H630" s="148"/>
      <c r="I630" s="148"/>
      <c r="J630" s="148"/>
      <c r="K630" s="148"/>
      <c r="L630" s="148"/>
      <c r="M630" s="148"/>
      <c r="N630" s="148"/>
      <c r="O630" s="148"/>
      <c r="P630" s="148"/>
      <c r="Q630" s="148"/>
      <c r="R630" s="148"/>
      <c r="S630" s="148"/>
      <c r="T630" s="148"/>
      <c r="U630" s="148"/>
      <c r="V630" s="148"/>
      <c r="W630" s="148"/>
      <c r="X630" s="148"/>
      <c r="Y630" s="148"/>
      <c r="Z630" s="148"/>
      <c r="AA630" s="148"/>
      <c r="AB630" s="148"/>
      <c r="AC630" s="148"/>
      <c r="AD630" s="148"/>
      <c r="AE630" s="148"/>
      <c r="AF630" s="148"/>
      <c r="AG630" s="148"/>
      <c r="AH630" s="148"/>
      <c r="AI630" s="148"/>
      <c r="AJ630" s="148"/>
      <c r="AK630" s="148"/>
      <c r="AL630" s="148"/>
    </row>
    <row r="631" spans="1:38" ht="15.75" customHeight="1" x14ac:dyDescent="0.25">
      <c r="A631" s="6"/>
      <c r="B631" s="6"/>
      <c r="C631" s="6"/>
      <c r="D631" s="6"/>
      <c r="E631" s="6"/>
      <c r="F631" s="6"/>
      <c r="G631" s="6"/>
      <c r="H631" s="148"/>
      <c r="I631" s="148"/>
      <c r="J631" s="148"/>
      <c r="K631" s="148"/>
      <c r="L631" s="148"/>
      <c r="M631" s="148"/>
      <c r="N631" s="148"/>
      <c r="O631" s="148"/>
      <c r="P631" s="148"/>
      <c r="Q631" s="148"/>
      <c r="R631" s="148"/>
      <c r="S631" s="148"/>
      <c r="T631" s="148"/>
      <c r="U631" s="148"/>
      <c r="V631" s="148"/>
      <c r="W631" s="148"/>
      <c r="X631" s="148"/>
      <c r="Y631" s="148"/>
      <c r="Z631" s="148"/>
      <c r="AA631" s="148"/>
      <c r="AB631" s="148"/>
      <c r="AC631" s="148"/>
      <c r="AD631" s="148"/>
      <c r="AE631" s="148"/>
      <c r="AF631" s="148"/>
      <c r="AG631" s="148"/>
      <c r="AH631" s="148"/>
      <c r="AI631" s="148"/>
      <c r="AJ631" s="148"/>
      <c r="AK631" s="148"/>
      <c r="AL631" s="148"/>
    </row>
    <row r="632" spans="1:38" ht="15.75" customHeight="1" x14ac:dyDescent="0.25">
      <c r="A632" s="6"/>
      <c r="B632" s="6"/>
      <c r="C632" s="6"/>
      <c r="D632" s="6"/>
      <c r="E632" s="6"/>
      <c r="F632" s="6"/>
      <c r="G632" s="6"/>
      <c r="H632" s="148"/>
      <c r="I632" s="148"/>
      <c r="J632" s="148"/>
      <c r="K632" s="148"/>
      <c r="L632" s="148"/>
      <c r="M632" s="148"/>
      <c r="N632" s="148"/>
      <c r="O632" s="148"/>
      <c r="P632" s="148"/>
      <c r="Q632" s="148"/>
      <c r="R632" s="148"/>
      <c r="S632" s="148"/>
      <c r="T632" s="148"/>
      <c r="U632" s="148"/>
      <c r="V632" s="148"/>
      <c r="W632" s="148"/>
      <c r="X632" s="148"/>
      <c r="Y632" s="148"/>
      <c r="Z632" s="148"/>
      <c r="AA632" s="148"/>
      <c r="AB632" s="148"/>
      <c r="AC632" s="148"/>
      <c r="AD632" s="148"/>
      <c r="AE632" s="148"/>
      <c r="AF632" s="148"/>
      <c r="AG632" s="148"/>
      <c r="AH632" s="148"/>
      <c r="AI632" s="148"/>
      <c r="AJ632" s="148"/>
      <c r="AK632" s="148"/>
      <c r="AL632" s="148"/>
    </row>
    <row r="633" spans="1:38" ht="15.75" customHeight="1" x14ac:dyDescent="0.25">
      <c r="A633" s="6"/>
      <c r="B633" s="6"/>
      <c r="C633" s="6"/>
      <c r="D633" s="6"/>
      <c r="E633" s="6"/>
      <c r="F633" s="6"/>
      <c r="G633" s="6"/>
      <c r="H633" s="148"/>
      <c r="I633" s="148"/>
      <c r="J633" s="148"/>
      <c r="K633" s="148"/>
      <c r="L633" s="148"/>
      <c r="M633" s="148"/>
      <c r="N633" s="148"/>
      <c r="O633" s="148"/>
      <c r="P633" s="148"/>
      <c r="Q633" s="148"/>
      <c r="R633" s="148"/>
      <c r="S633" s="148"/>
      <c r="T633" s="148"/>
      <c r="U633" s="148"/>
      <c r="V633" s="148"/>
      <c r="W633" s="148"/>
      <c r="X633" s="148"/>
      <c r="Y633" s="148"/>
      <c r="Z633" s="148"/>
      <c r="AA633" s="148"/>
      <c r="AB633" s="148"/>
      <c r="AC633" s="148"/>
      <c r="AD633" s="148"/>
      <c r="AE633" s="148"/>
      <c r="AF633" s="148"/>
      <c r="AG633" s="148"/>
      <c r="AH633" s="148"/>
      <c r="AI633" s="148"/>
      <c r="AJ633" s="148"/>
      <c r="AK633" s="148"/>
      <c r="AL633" s="148"/>
    </row>
    <row r="634" spans="1:38" ht="15.75" customHeight="1" x14ac:dyDescent="0.25">
      <c r="A634" s="6"/>
      <c r="B634" s="6"/>
      <c r="C634" s="6"/>
      <c r="D634" s="6"/>
      <c r="E634" s="6"/>
      <c r="F634" s="6"/>
      <c r="G634" s="6"/>
      <c r="H634" s="148"/>
      <c r="I634" s="148"/>
      <c r="J634" s="148"/>
      <c r="K634" s="148"/>
      <c r="L634" s="148"/>
      <c r="M634" s="148"/>
      <c r="N634" s="148"/>
      <c r="O634" s="148"/>
      <c r="P634" s="148"/>
      <c r="Q634" s="148"/>
      <c r="R634" s="148"/>
      <c r="S634" s="148"/>
      <c r="T634" s="148"/>
      <c r="U634" s="148"/>
      <c r="V634" s="148"/>
      <c r="W634" s="148"/>
      <c r="X634" s="148"/>
      <c r="Y634" s="148"/>
      <c r="Z634" s="148"/>
      <c r="AA634" s="148"/>
      <c r="AB634" s="148"/>
      <c r="AC634" s="148"/>
      <c r="AD634" s="148"/>
      <c r="AE634" s="148"/>
      <c r="AF634" s="148"/>
      <c r="AG634" s="148"/>
      <c r="AH634" s="148"/>
      <c r="AI634" s="148"/>
      <c r="AJ634" s="148"/>
      <c r="AK634" s="148"/>
      <c r="AL634" s="148"/>
    </row>
    <row r="635" spans="1:38" ht="15.75" customHeight="1" x14ac:dyDescent="0.25">
      <c r="A635" s="6"/>
      <c r="B635" s="6"/>
      <c r="C635" s="6"/>
      <c r="D635" s="6"/>
      <c r="E635" s="6"/>
      <c r="F635" s="6"/>
      <c r="G635" s="6"/>
      <c r="H635" s="148"/>
      <c r="I635" s="148"/>
      <c r="J635" s="148"/>
      <c r="K635" s="148"/>
      <c r="L635" s="148"/>
      <c r="M635" s="148"/>
      <c r="N635" s="148"/>
      <c r="O635" s="148"/>
      <c r="P635" s="148"/>
      <c r="Q635" s="148"/>
      <c r="R635" s="148"/>
      <c r="S635" s="148"/>
      <c r="T635" s="148"/>
      <c r="U635" s="148"/>
      <c r="V635" s="148"/>
      <c r="W635" s="148"/>
      <c r="X635" s="148"/>
      <c r="Y635" s="148"/>
      <c r="Z635" s="148"/>
      <c r="AA635" s="148"/>
      <c r="AB635" s="148"/>
      <c r="AC635" s="148"/>
      <c r="AD635" s="148"/>
      <c r="AE635" s="148"/>
      <c r="AF635" s="148"/>
      <c r="AG635" s="148"/>
      <c r="AH635" s="148"/>
      <c r="AI635" s="148"/>
      <c r="AJ635" s="148"/>
      <c r="AK635" s="148"/>
      <c r="AL635" s="148"/>
    </row>
    <row r="636" spans="1:38" ht="15.75" customHeight="1" x14ac:dyDescent="0.25">
      <c r="A636" s="6"/>
      <c r="B636" s="6"/>
      <c r="C636" s="6"/>
      <c r="D636" s="6"/>
      <c r="E636" s="6"/>
      <c r="F636" s="6"/>
      <c r="G636" s="6"/>
      <c r="H636" s="148"/>
      <c r="I636" s="148"/>
      <c r="J636" s="148"/>
      <c r="K636" s="148"/>
      <c r="L636" s="148"/>
      <c r="M636" s="148"/>
      <c r="N636" s="148"/>
      <c r="O636" s="148"/>
      <c r="P636" s="148"/>
      <c r="Q636" s="148"/>
      <c r="R636" s="148"/>
      <c r="S636" s="148"/>
      <c r="T636" s="148"/>
      <c r="U636" s="148"/>
      <c r="V636" s="148"/>
      <c r="W636" s="148"/>
      <c r="X636" s="148"/>
      <c r="Y636" s="148"/>
      <c r="Z636" s="148"/>
      <c r="AA636" s="148"/>
      <c r="AB636" s="148"/>
      <c r="AC636" s="148"/>
      <c r="AD636" s="148"/>
      <c r="AE636" s="148"/>
      <c r="AF636" s="148"/>
      <c r="AG636" s="148"/>
      <c r="AH636" s="148"/>
      <c r="AI636" s="148"/>
      <c r="AJ636" s="148"/>
      <c r="AK636" s="148"/>
      <c r="AL636" s="148"/>
    </row>
    <row r="637" spans="1:38" ht="15.75" customHeight="1" x14ac:dyDescent="0.25">
      <c r="A637" s="6"/>
      <c r="B637" s="6"/>
      <c r="C637" s="6"/>
      <c r="D637" s="6"/>
      <c r="E637" s="6"/>
      <c r="F637" s="6"/>
      <c r="G637" s="6"/>
      <c r="H637" s="148"/>
      <c r="I637" s="148"/>
      <c r="J637" s="148"/>
      <c r="K637" s="148"/>
      <c r="L637" s="148"/>
      <c r="M637" s="148"/>
      <c r="N637" s="148"/>
      <c r="O637" s="148"/>
      <c r="P637" s="148"/>
      <c r="Q637" s="148"/>
      <c r="R637" s="148"/>
      <c r="S637" s="148"/>
      <c r="T637" s="148"/>
      <c r="U637" s="148"/>
      <c r="V637" s="148"/>
      <c r="W637" s="148"/>
      <c r="X637" s="148"/>
      <c r="Y637" s="148"/>
      <c r="Z637" s="148"/>
      <c r="AA637" s="148"/>
      <c r="AB637" s="148"/>
      <c r="AC637" s="148"/>
      <c r="AD637" s="148"/>
      <c r="AE637" s="148"/>
      <c r="AF637" s="148"/>
      <c r="AG637" s="148"/>
      <c r="AH637" s="148"/>
      <c r="AI637" s="148"/>
      <c r="AJ637" s="148"/>
      <c r="AK637" s="148"/>
      <c r="AL637" s="148"/>
    </row>
    <row r="638" spans="1:38" ht="15.75" customHeight="1" x14ac:dyDescent="0.25">
      <c r="A638" s="6"/>
      <c r="B638" s="6"/>
      <c r="C638" s="6"/>
      <c r="D638" s="6"/>
      <c r="E638" s="6"/>
      <c r="F638" s="6"/>
      <c r="G638" s="6"/>
      <c r="H638" s="148"/>
      <c r="I638" s="148"/>
      <c r="J638" s="148"/>
      <c r="K638" s="148"/>
      <c r="L638" s="148"/>
      <c r="M638" s="148"/>
      <c r="N638" s="148"/>
      <c r="O638" s="148"/>
      <c r="P638" s="148"/>
      <c r="Q638" s="148"/>
      <c r="R638" s="148"/>
      <c r="S638" s="148"/>
      <c r="T638" s="148"/>
      <c r="U638" s="148"/>
      <c r="V638" s="148"/>
      <c r="W638" s="148"/>
      <c r="X638" s="148"/>
      <c r="Y638" s="148"/>
      <c r="Z638" s="148"/>
      <c r="AA638" s="148"/>
      <c r="AB638" s="148"/>
      <c r="AC638" s="148"/>
      <c r="AD638" s="148"/>
      <c r="AE638" s="148"/>
      <c r="AF638" s="148"/>
      <c r="AG638" s="148"/>
      <c r="AH638" s="148"/>
      <c r="AI638" s="148"/>
      <c r="AJ638" s="148"/>
      <c r="AK638" s="148"/>
      <c r="AL638" s="148"/>
    </row>
    <row r="639" spans="1:38" ht="15.75" customHeight="1" x14ac:dyDescent="0.25">
      <c r="A639" s="6"/>
      <c r="B639" s="6"/>
      <c r="C639" s="6"/>
      <c r="D639" s="6"/>
      <c r="E639" s="6"/>
      <c r="F639" s="6"/>
      <c r="G639" s="6"/>
      <c r="H639" s="148"/>
      <c r="I639" s="148"/>
      <c r="J639" s="148"/>
      <c r="K639" s="148"/>
      <c r="L639" s="148"/>
      <c r="M639" s="148"/>
      <c r="N639" s="148"/>
      <c r="O639" s="148"/>
      <c r="P639" s="148"/>
      <c r="Q639" s="148"/>
      <c r="R639" s="148"/>
      <c r="S639" s="148"/>
      <c r="T639" s="148"/>
      <c r="U639" s="148"/>
      <c r="V639" s="148"/>
      <c r="W639" s="148"/>
      <c r="X639" s="148"/>
      <c r="Y639" s="148"/>
      <c r="Z639" s="148"/>
      <c r="AA639" s="148"/>
      <c r="AB639" s="148"/>
      <c r="AC639" s="148"/>
      <c r="AD639" s="148"/>
      <c r="AE639" s="148"/>
      <c r="AF639" s="148"/>
      <c r="AG639" s="148"/>
      <c r="AH639" s="148"/>
      <c r="AI639" s="148"/>
      <c r="AJ639" s="148"/>
      <c r="AK639" s="148"/>
      <c r="AL639" s="148"/>
    </row>
    <row r="640" spans="1:38" ht="15.75" customHeight="1" x14ac:dyDescent="0.25">
      <c r="A640" s="6"/>
      <c r="B640" s="6"/>
      <c r="C640" s="6"/>
      <c r="D640" s="6"/>
      <c r="E640" s="6"/>
      <c r="F640" s="6"/>
      <c r="G640" s="6"/>
      <c r="H640" s="148"/>
      <c r="I640" s="148"/>
      <c r="J640" s="148"/>
      <c r="K640" s="148"/>
      <c r="L640" s="148"/>
      <c r="M640" s="148"/>
      <c r="N640" s="148"/>
      <c r="O640" s="148"/>
      <c r="P640" s="148"/>
      <c r="Q640" s="148"/>
      <c r="R640" s="148"/>
      <c r="S640" s="148"/>
      <c r="T640" s="148"/>
      <c r="U640" s="148"/>
      <c r="V640" s="148"/>
      <c r="W640" s="148"/>
      <c r="X640" s="148"/>
      <c r="Y640" s="148"/>
      <c r="Z640" s="148"/>
      <c r="AA640" s="148"/>
      <c r="AB640" s="148"/>
      <c r="AC640" s="148"/>
      <c r="AD640" s="148"/>
      <c r="AE640" s="148"/>
      <c r="AF640" s="148"/>
      <c r="AG640" s="148"/>
      <c r="AH640" s="148"/>
      <c r="AI640" s="148"/>
      <c r="AJ640" s="148"/>
      <c r="AK640" s="148"/>
      <c r="AL640" s="148"/>
    </row>
    <row r="641" spans="1:38" ht="15.75" customHeight="1" x14ac:dyDescent="0.25">
      <c r="A641" s="6"/>
      <c r="B641" s="6"/>
      <c r="C641" s="6"/>
      <c r="D641" s="6"/>
      <c r="E641" s="6"/>
      <c r="F641" s="6"/>
      <c r="G641" s="6"/>
      <c r="H641" s="148"/>
      <c r="I641" s="148"/>
      <c r="J641" s="148"/>
      <c r="K641" s="148"/>
      <c r="L641" s="148"/>
      <c r="M641" s="148"/>
      <c r="N641" s="148"/>
      <c r="O641" s="148"/>
      <c r="P641" s="148"/>
      <c r="Q641" s="148"/>
      <c r="R641" s="148"/>
      <c r="S641" s="148"/>
      <c r="T641" s="148"/>
      <c r="U641" s="148"/>
      <c r="V641" s="148"/>
      <c r="W641" s="148"/>
      <c r="X641" s="148"/>
      <c r="Y641" s="148"/>
      <c r="Z641" s="148"/>
      <c r="AA641" s="148"/>
      <c r="AB641" s="148"/>
      <c r="AC641" s="148"/>
      <c r="AD641" s="148"/>
      <c r="AE641" s="148"/>
      <c r="AF641" s="148"/>
      <c r="AG641" s="148"/>
      <c r="AH641" s="148"/>
      <c r="AI641" s="148"/>
      <c r="AJ641" s="148"/>
      <c r="AK641" s="148"/>
      <c r="AL641" s="148"/>
    </row>
    <row r="642" spans="1:38" ht="15.75" customHeight="1" x14ac:dyDescent="0.25">
      <c r="A642" s="6"/>
      <c r="B642" s="6"/>
      <c r="C642" s="6"/>
      <c r="D642" s="6"/>
      <c r="E642" s="6"/>
      <c r="F642" s="6"/>
      <c r="G642" s="6"/>
      <c r="H642" s="148"/>
      <c r="I642" s="148"/>
      <c r="J642" s="148"/>
      <c r="K642" s="148"/>
      <c r="L642" s="148"/>
      <c r="M642" s="148"/>
      <c r="N642" s="148"/>
      <c r="O642" s="148"/>
      <c r="P642" s="148"/>
      <c r="Q642" s="148"/>
      <c r="R642" s="148"/>
      <c r="S642" s="148"/>
      <c r="T642" s="148"/>
      <c r="U642" s="148"/>
      <c r="V642" s="148"/>
      <c r="W642" s="148"/>
      <c r="X642" s="148"/>
      <c r="Y642" s="148"/>
      <c r="Z642" s="148"/>
      <c r="AA642" s="148"/>
      <c r="AB642" s="148"/>
      <c r="AC642" s="148"/>
      <c r="AD642" s="148"/>
      <c r="AE642" s="148"/>
      <c r="AF642" s="148"/>
      <c r="AG642" s="148"/>
      <c r="AH642" s="148"/>
      <c r="AI642" s="148"/>
      <c r="AJ642" s="148"/>
      <c r="AK642" s="148"/>
      <c r="AL642" s="148"/>
    </row>
    <row r="643" spans="1:38" ht="15.75" customHeight="1" x14ac:dyDescent="0.25">
      <c r="A643" s="6"/>
      <c r="B643" s="6"/>
      <c r="C643" s="6"/>
      <c r="D643" s="6"/>
      <c r="E643" s="6"/>
      <c r="F643" s="6"/>
      <c r="G643" s="6"/>
      <c r="H643" s="148"/>
      <c r="I643" s="148"/>
      <c r="J643" s="148"/>
      <c r="K643" s="148"/>
      <c r="L643" s="148"/>
      <c r="M643" s="148"/>
      <c r="N643" s="148"/>
      <c r="O643" s="148"/>
      <c r="P643" s="148"/>
      <c r="Q643" s="148"/>
      <c r="R643" s="148"/>
      <c r="S643" s="148"/>
      <c r="T643" s="148"/>
      <c r="U643" s="148"/>
      <c r="V643" s="148"/>
      <c r="W643" s="148"/>
      <c r="X643" s="148"/>
      <c r="Y643" s="148"/>
      <c r="Z643" s="148"/>
      <c r="AA643" s="148"/>
      <c r="AB643" s="148"/>
      <c r="AC643" s="148"/>
      <c r="AD643" s="148"/>
      <c r="AE643" s="148"/>
      <c r="AF643" s="148"/>
      <c r="AG643" s="148"/>
      <c r="AH643" s="148"/>
      <c r="AI643" s="148"/>
      <c r="AJ643" s="148"/>
      <c r="AK643" s="148"/>
      <c r="AL643" s="148"/>
    </row>
    <row r="644" spans="1:38" ht="15.75" customHeight="1" x14ac:dyDescent="0.25">
      <c r="A644" s="6"/>
      <c r="B644" s="6"/>
      <c r="C644" s="6"/>
      <c r="D644" s="6"/>
      <c r="E644" s="6"/>
      <c r="F644" s="6"/>
      <c r="G644" s="6"/>
      <c r="H644" s="148"/>
      <c r="I644" s="148"/>
      <c r="J644" s="148"/>
      <c r="K644" s="148"/>
      <c r="L644" s="148"/>
      <c r="M644" s="148"/>
      <c r="N644" s="148"/>
      <c r="O644" s="148"/>
      <c r="P644" s="148"/>
      <c r="Q644" s="148"/>
      <c r="R644" s="148"/>
      <c r="S644" s="148"/>
      <c r="T644" s="148"/>
      <c r="U644" s="148"/>
      <c r="V644" s="148"/>
      <c r="W644" s="148"/>
      <c r="X644" s="148"/>
      <c r="Y644" s="148"/>
      <c r="Z644" s="148"/>
      <c r="AA644" s="148"/>
      <c r="AB644" s="148"/>
      <c r="AC644" s="148"/>
      <c r="AD644" s="148"/>
      <c r="AE644" s="148"/>
      <c r="AF644" s="148"/>
      <c r="AG644" s="148"/>
      <c r="AH644" s="148"/>
      <c r="AI644" s="148"/>
      <c r="AJ644" s="148"/>
      <c r="AK644" s="148"/>
      <c r="AL644" s="148"/>
    </row>
    <row r="645" spans="1:38" ht="15.75" customHeight="1" x14ac:dyDescent="0.25">
      <c r="A645" s="6"/>
      <c r="B645" s="6"/>
      <c r="C645" s="6"/>
      <c r="D645" s="6"/>
      <c r="E645" s="6"/>
      <c r="F645" s="6"/>
      <c r="G645" s="6"/>
      <c r="H645" s="148"/>
      <c r="I645" s="148"/>
      <c r="J645" s="148"/>
      <c r="K645" s="148"/>
      <c r="L645" s="148"/>
      <c r="M645" s="148"/>
      <c r="N645" s="148"/>
      <c r="O645" s="148"/>
      <c r="P645" s="148"/>
      <c r="Q645" s="148"/>
      <c r="R645" s="148"/>
      <c r="S645" s="148"/>
      <c r="T645" s="148"/>
      <c r="U645" s="148"/>
      <c r="V645" s="148"/>
      <c r="W645" s="148"/>
      <c r="X645" s="148"/>
      <c r="Y645" s="148"/>
      <c r="Z645" s="148"/>
      <c r="AA645" s="148"/>
      <c r="AB645" s="148"/>
      <c r="AC645" s="148"/>
      <c r="AD645" s="148"/>
      <c r="AE645" s="148"/>
      <c r="AF645" s="148"/>
      <c r="AG645" s="148"/>
      <c r="AH645" s="148"/>
      <c r="AI645" s="148"/>
      <c r="AJ645" s="148"/>
      <c r="AK645" s="148"/>
      <c r="AL645" s="148"/>
    </row>
    <row r="646" spans="1:38" ht="15.75" customHeight="1" x14ac:dyDescent="0.25">
      <c r="A646" s="6"/>
      <c r="B646" s="6"/>
      <c r="C646" s="6"/>
      <c r="D646" s="6"/>
      <c r="E646" s="6"/>
      <c r="F646" s="6"/>
      <c r="G646" s="6"/>
      <c r="H646" s="148"/>
      <c r="I646" s="148"/>
      <c r="J646" s="148"/>
      <c r="K646" s="148"/>
      <c r="L646" s="148"/>
      <c r="M646" s="148"/>
      <c r="N646" s="148"/>
      <c r="O646" s="148"/>
      <c r="P646" s="148"/>
      <c r="Q646" s="148"/>
      <c r="R646" s="148"/>
      <c r="S646" s="148"/>
      <c r="T646" s="148"/>
      <c r="U646" s="148"/>
      <c r="V646" s="148"/>
      <c r="W646" s="148"/>
      <c r="X646" s="148"/>
      <c r="Y646" s="148"/>
      <c r="Z646" s="148"/>
      <c r="AA646" s="148"/>
      <c r="AB646" s="148"/>
      <c r="AC646" s="148"/>
      <c r="AD646" s="148"/>
      <c r="AE646" s="148"/>
      <c r="AF646" s="148"/>
      <c r="AG646" s="148"/>
      <c r="AH646" s="148"/>
      <c r="AI646" s="148"/>
      <c r="AJ646" s="148"/>
      <c r="AK646" s="148"/>
      <c r="AL646" s="148"/>
    </row>
    <row r="647" spans="1:38" ht="15.75" customHeight="1" x14ac:dyDescent="0.25">
      <c r="A647" s="6"/>
      <c r="B647" s="6"/>
      <c r="C647" s="6"/>
      <c r="D647" s="6"/>
      <c r="E647" s="6"/>
      <c r="F647" s="6"/>
      <c r="G647" s="6"/>
      <c r="H647" s="148"/>
      <c r="I647" s="148"/>
      <c r="J647" s="148"/>
      <c r="K647" s="148"/>
      <c r="L647" s="148"/>
      <c r="M647" s="148"/>
      <c r="N647" s="148"/>
      <c r="O647" s="148"/>
      <c r="P647" s="148"/>
      <c r="Q647" s="148"/>
      <c r="R647" s="148"/>
      <c r="S647" s="148"/>
      <c r="T647" s="148"/>
      <c r="U647" s="148"/>
      <c r="V647" s="148"/>
      <c r="W647" s="148"/>
      <c r="X647" s="148"/>
      <c r="Y647" s="148"/>
      <c r="Z647" s="148"/>
      <c r="AA647" s="148"/>
      <c r="AB647" s="148"/>
      <c r="AC647" s="148"/>
      <c r="AD647" s="148"/>
      <c r="AE647" s="148"/>
      <c r="AF647" s="148"/>
      <c r="AG647" s="148"/>
      <c r="AH647" s="148"/>
      <c r="AI647" s="148"/>
      <c r="AJ647" s="148"/>
      <c r="AK647" s="148"/>
      <c r="AL647" s="148"/>
    </row>
    <row r="648" spans="1:38" ht="15.75" customHeight="1" x14ac:dyDescent="0.25">
      <c r="A648" s="6"/>
      <c r="B648" s="6"/>
      <c r="C648" s="6"/>
      <c r="D648" s="6"/>
      <c r="E648" s="6"/>
      <c r="F648" s="6"/>
      <c r="G648" s="6"/>
      <c r="H648" s="148"/>
      <c r="I648" s="148"/>
      <c r="J648" s="148"/>
      <c r="K648" s="148"/>
      <c r="L648" s="148"/>
      <c r="M648" s="148"/>
      <c r="N648" s="148"/>
      <c r="O648" s="148"/>
      <c r="P648" s="148"/>
      <c r="Q648" s="148"/>
      <c r="R648" s="148"/>
      <c r="S648" s="148"/>
      <c r="T648" s="148"/>
      <c r="U648" s="148"/>
      <c r="V648" s="148"/>
      <c r="W648" s="148"/>
      <c r="X648" s="148"/>
      <c r="Y648" s="148"/>
      <c r="Z648" s="148"/>
      <c r="AA648" s="148"/>
      <c r="AB648" s="148"/>
      <c r="AC648" s="148"/>
      <c r="AD648" s="148"/>
      <c r="AE648" s="148"/>
      <c r="AF648" s="148"/>
      <c r="AG648" s="148"/>
      <c r="AH648" s="148"/>
      <c r="AI648" s="148"/>
      <c r="AJ648" s="148"/>
      <c r="AK648" s="148"/>
      <c r="AL648" s="148"/>
    </row>
    <row r="649" spans="1:38" ht="15.75" customHeight="1" x14ac:dyDescent="0.25">
      <c r="A649" s="6"/>
      <c r="B649" s="6"/>
      <c r="C649" s="6"/>
      <c r="D649" s="6"/>
      <c r="E649" s="6"/>
      <c r="F649" s="6"/>
      <c r="G649" s="6"/>
      <c r="H649" s="148"/>
      <c r="I649" s="148"/>
      <c r="J649" s="148"/>
      <c r="K649" s="148"/>
      <c r="L649" s="148"/>
      <c r="M649" s="148"/>
      <c r="N649" s="148"/>
      <c r="O649" s="148"/>
      <c r="P649" s="148"/>
      <c r="Q649" s="148"/>
      <c r="R649" s="148"/>
      <c r="S649" s="148"/>
      <c r="T649" s="148"/>
      <c r="U649" s="148"/>
      <c r="V649" s="148"/>
      <c r="W649" s="148"/>
      <c r="X649" s="148"/>
      <c r="Y649" s="148"/>
      <c r="Z649" s="148"/>
      <c r="AA649" s="148"/>
      <c r="AB649" s="148"/>
      <c r="AC649" s="148"/>
      <c r="AD649" s="148"/>
      <c r="AE649" s="148"/>
      <c r="AF649" s="148"/>
      <c r="AG649" s="148"/>
      <c r="AH649" s="148"/>
      <c r="AI649" s="148"/>
      <c r="AJ649" s="148"/>
      <c r="AK649" s="148"/>
      <c r="AL649" s="148"/>
    </row>
    <row r="650" spans="1:38" ht="15.75" customHeight="1" x14ac:dyDescent="0.25">
      <c r="A650" s="6"/>
      <c r="B650" s="6"/>
      <c r="C650" s="6"/>
      <c r="D650" s="6"/>
      <c r="E650" s="6"/>
      <c r="F650" s="6"/>
      <c r="G650" s="6"/>
      <c r="H650" s="148"/>
      <c r="I650" s="148"/>
      <c r="J650" s="148"/>
      <c r="K650" s="148"/>
      <c r="L650" s="148"/>
      <c r="M650" s="148"/>
      <c r="N650" s="148"/>
      <c r="O650" s="148"/>
      <c r="P650" s="148"/>
      <c r="Q650" s="148"/>
      <c r="R650" s="148"/>
      <c r="S650" s="148"/>
      <c r="T650" s="148"/>
      <c r="U650" s="148"/>
      <c r="V650" s="148"/>
      <c r="W650" s="148"/>
      <c r="X650" s="148"/>
      <c r="Y650" s="148"/>
      <c r="Z650" s="148"/>
      <c r="AA650" s="148"/>
      <c r="AB650" s="148"/>
      <c r="AC650" s="148"/>
      <c r="AD650" s="148"/>
      <c r="AE650" s="148"/>
      <c r="AF650" s="148"/>
      <c r="AG650" s="148"/>
      <c r="AH650" s="148"/>
      <c r="AI650" s="148"/>
      <c r="AJ650" s="148"/>
      <c r="AK650" s="148"/>
      <c r="AL650" s="148"/>
    </row>
    <row r="651" spans="1:38" ht="15.75" customHeight="1" x14ac:dyDescent="0.25">
      <c r="A651" s="6"/>
      <c r="B651" s="6"/>
      <c r="C651" s="6"/>
      <c r="D651" s="6"/>
      <c r="E651" s="6"/>
      <c r="F651" s="6"/>
      <c r="G651" s="6"/>
      <c r="H651" s="148"/>
      <c r="I651" s="148"/>
      <c r="J651" s="148"/>
      <c r="K651" s="148"/>
      <c r="L651" s="148"/>
      <c r="M651" s="148"/>
      <c r="N651" s="148"/>
      <c r="O651" s="148"/>
      <c r="P651" s="148"/>
      <c r="Q651" s="148"/>
      <c r="R651" s="148"/>
      <c r="S651" s="148"/>
      <c r="T651" s="148"/>
      <c r="U651" s="148"/>
      <c r="V651" s="148"/>
      <c r="W651" s="148"/>
      <c r="X651" s="148"/>
      <c r="Y651" s="148"/>
      <c r="Z651" s="148"/>
      <c r="AA651" s="148"/>
      <c r="AB651" s="148"/>
      <c r="AC651" s="148"/>
      <c r="AD651" s="148"/>
      <c r="AE651" s="148"/>
      <c r="AF651" s="148"/>
      <c r="AG651" s="148"/>
      <c r="AH651" s="148"/>
      <c r="AI651" s="148"/>
      <c r="AJ651" s="148"/>
      <c r="AK651" s="148"/>
      <c r="AL651" s="148"/>
    </row>
    <row r="652" spans="1:38" ht="15.75" customHeight="1" x14ac:dyDescent="0.25">
      <c r="A652" s="6"/>
      <c r="B652" s="6"/>
      <c r="C652" s="6"/>
      <c r="D652" s="6"/>
      <c r="E652" s="6"/>
      <c r="F652" s="6"/>
      <c r="G652" s="6"/>
      <c r="H652" s="148"/>
      <c r="I652" s="148"/>
      <c r="J652" s="148"/>
      <c r="K652" s="148"/>
      <c r="L652" s="148"/>
      <c r="M652" s="148"/>
      <c r="N652" s="148"/>
      <c r="O652" s="148"/>
      <c r="P652" s="148"/>
      <c r="Q652" s="148"/>
      <c r="R652" s="148"/>
      <c r="S652" s="148"/>
      <c r="T652" s="148"/>
      <c r="U652" s="148"/>
      <c r="V652" s="148"/>
      <c r="W652" s="148"/>
      <c r="X652" s="148"/>
      <c r="Y652" s="148"/>
      <c r="Z652" s="148"/>
      <c r="AA652" s="148"/>
      <c r="AB652" s="148"/>
      <c r="AC652" s="148"/>
      <c r="AD652" s="148"/>
      <c r="AE652" s="148"/>
      <c r="AF652" s="148"/>
      <c r="AG652" s="148"/>
      <c r="AH652" s="148"/>
      <c r="AI652" s="148"/>
      <c r="AJ652" s="148"/>
      <c r="AK652" s="148"/>
      <c r="AL652" s="148"/>
    </row>
    <row r="653" spans="1:38" ht="15.75" customHeight="1" x14ac:dyDescent="0.25">
      <c r="A653" s="6"/>
      <c r="B653" s="6"/>
      <c r="C653" s="6"/>
      <c r="D653" s="6"/>
      <c r="E653" s="6"/>
      <c r="F653" s="6"/>
      <c r="G653" s="6"/>
      <c r="H653" s="148"/>
      <c r="I653" s="148"/>
      <c r="J653" s="148"/>
      <c r="K653" s="148"/>
      <c r="L653" s="148"/>
      <c r="M653" s="148"/>
      <c r="N653" s="148"/>
      <c r="O653" s="148"/>
      <c r="P653" s="148"/>
      <c r="Q653" s="148"/>
      <c r="R653" s="148"/>
      <c r="S653" s="148"/>
      <c r="T653" s="148"/>
      <c r="U653" s="148"/>
      <c r="V653" s="148"/>
      <c r="W653" s="148"/>
      <c r="X653" s="148"/>
      <c r="Y653" s="148"/>
      <c r="Z653" s="148"/>
      <c r="AA653" s="148"/>
      <c r="AB653" s="148"/>
      <c r="AC653" s="148"/>
      <c r="AD653" s="148"/>
      <c r="AE653" s="148"/>
      <c r="AF653" s="148"/>
      <c r="AG653" s="148"/>
      <c r="AH653" s="148"/>
      <c r="AI653" s="148"/>
      <c r="AJ653" s="148"/>
      <c r="AK653" s="148"/>
      <c r="AL653" s="148"/>
    </row>
    <row r="654" spans="1:38" ht="15.75" customHeight="1" x14ac:dyDescent="0.25">
      <c r="A654" s="6"/>
      <c r="B654" s="6"/>
      <c r="C654" s="6"/>
      <c r="D654" s="6"/>
      <c r="E654" s="6"/>
      <c r="F654" s="6"/>
      <c r="G654" s="6"/>
      <c r="H654" s="148"/>
      <c r="I654" s="148"/>
      <c r="J654" s="148"/>
      <c r="K654" s="148"/>
      <c r="L654" s="148"/>
      <c r="M654" s="148"/>
      <c r="N654" s="148"/>
      <c r="O654" s="148"/>
      <c r="P654" s="148"/>
      <c r="Q654" s="148"/>
      <c r="R654" s="148"/>
      <c r="S654" s="148"/>
      <c r="T654" s="148"/>
      <c r="U654" s="148"/>
      <c r="V654" s="148"/>
      <c r="W654" s="148"/>
      <c r="X654" s="148"/>
      <c r="Y654" s="148"/>
      <c r="Z654" s="148"/>
      <c r="AA654" s="148"/>
      <c r="AB654" s="148"/>
      <c r="AC654" s="148"/>
      <c r="AD654" s="148"/>
      <c r="AE654" s="148"/>
      <c r="AF654" s="148"/>
      <c r="AG654" s="148"/>
      <c r="AH654" s="148"/>
      <c r="AI654" s="148"/>
      <c r="AJ654" s="148"/>
      <c r="AK654" s="148"/>
      <c r="AL654" s="148"/>
    </row>
    <row r="655" spans="1:38" ht="15.75" customHeight="1" x14ac:dyDescent="0.25">
      <c r="A655" s="6"/>
      <c r="B655" s="6"/>
      <c r="C655" s="6"/>
      <c r="D655" s="6"/>
      <c r="E655" s="6"/>
      <c r="F655" s="6"/>
      <c r="G655" s="6"/>
      <c r="H655" s="148"/>
      <c r="I655" s="148"/>
      <c r="J655" s="148"/>
      <c r="K655" s="148"/>
      <c r="L655" s="148"/>
      <c r="M655" s="148"/>
      <c r="N655" s="148"/>
      <c r="O655" s="148"/>
      <c r="P655" s="148"/>
      <c r="Q655" s="148"/>
      <c r="R655" s="148"/>
      <c r="S655" s="148"/>
      <c r="T655" s="148"/>
      <c r="U655" s="148"/>
      <c r="V655" s="148"/>
      <c r="W655" s="148"/>
      <c r="X655" s="148"/>
      <c r="Y655" s="148"/>
      <c r="Z655" s="148"/>
      <c r="AA655" s="148"/>
      <c r="AB655" s="148"/>
      <c r="AC655" s="148"/>
      <c r="AD655" s="148"/>
      <c r="AE655" s="148"/>
      <c r="AF655" s="148"/>
      <c r="AG655" s="148"/>
      <c r="AH655" s="148"/>
      <c r="AI655" s="148"/>
      <c r="AJ655" s="148"/>
      <c r="AK655" s="148"/>
      <c r="AL655" s="148"/>
    </row>
    <row r="656" spans="1:38" ht="15.75" customHeight="1" x14ac:dyDescent="0.25">
      <c r="A656" s="6"/>
      <c r="B656" s="6"/>
      <c r="C656" s="6"/>
      <c r="D656" s="6"/>
      <c r="E656" s="6"/>
      <c r="F656" s="6"/>
      <c r="G656" s="6"/>
      <c r="H656" s="148"/>
      <c r="I656" s="148"/>
      <c r="J656" s="148"/>
      <c r="K656" s="148"/>
      <c r="L656" s="148"/>
      <c r="M656" s="148"/>
      <c r="N656" s="148"/>
      <c r="O656" s="148"/>
      <c r="P656" s="148"/>
      <c r="Q656" s="148"/>
      <c r="R656" s="148"/>
      <c r="S656" s="148"/>
      <c r="T656" s="148"/>
      <c r="U656" s="148"/>
      <c r="V656" s="148"/>
      <c r="W656" s="148"/>
      <c r="X656" s="148"/>
      <c r="Y656" s="148"/>
      <c r="Z656" s="148"/>
      <c r="AA656" s="148"/>
      <c r="AB656" s="148"/>
      <c r="AC656" s="148"/>
      <c r="AD656" s="148"/>
      <c r="AE656" s="148"/>
      <c r="AF656" s="148"/>
      <c r="AG656" s="148"/>
      <c r="AH656" s="148"/>
      <c r="AI656" s="148"/>
      <c r="AJ656" s="148"/>
      <c r="AK656" s="148"/>
      <c r="AL656" s="148"/>
    </row>
    <row r="657" spans="1:38" ht="15.75" customHeight="1" x14ac:dyDescent="0.25">
      <c r="A657" s="6"/>
      <c r="B657" s="6"/>
      <c r="C657" s="6"/>
      <c r="D657" s="6"/>
      <c r="E657" s="6"/>
      <c r="F657" s="6"/>
      <c r="G657" s="6"/>
      <c r="H657" s="148"/>
      <c r="I657" s="148"/>
      <c r="J657" s="148"/>
      <c r="K657" s="148"/>
      <c r="L657" s="148"/>
      <c r="M657" s="148"/>
      <c r="N657" s="148"/>
      <c r="O657" s="148"/>
      <c r="P657" s="148"/>
      <c r="Q657" s="148"/>
      <c r="R657" s="148"/>
      <c r="S657" s="148"/>
      <c r="T657" s="148"/>
      <c r="U657" s="148"/>
      <c r="V657" s="148"/>
      <c r="W657" s="148"/>
      <c r="X657" s="148"/>
      <c r="Y657" s="148"/>
      <c r="Z657" s="148"/>
      <c r="AA657" s="148"/>
      <c r="AB657" s="148"/>
      <c r="AC657" s="148"/>
      <c r="AD657" s="148"/>
      <c r="AE657" s="148"/>
      <c r="AF657" s="148"/>
      <c r="AG657" s="148"/>
      <c r="AH657" s="148"/>
      <c r="AI657" s="148"/>
      <c r="AJ657" s="148"/>
      <c r="AK657" s="148"/>
      <c r="AL657" s="148"/>
    </row>
    <row r="658" spans="1:38" ht="15.75" customHeight="1" x14ac:dyDescent="0.25">
      <c r="A658" s="6"/>
      <c r="B658" s="6"/>
      <c r="C658" s="6"/>
      <c r="D658" s="6"/>
      <c r="E658" s="6"/>
      <c r="F658" s="6"/>
      <c r="G658" s="6"/>
      <c r="H658" s="148"/>
      <c r="I658" s="148"/>
      <c r="J658" s="148"/>
      <c r="K658" s="148"/>
      <c r="L658" s="148"/>
      <c r="M658" s="148"/>
      <c r="N658" s="148"/>
      <c r="O658" s="148"/>
      <c r="P658" s="148"/>
      <c r="Q658" s="148"/>
      <c r="R658" s="148"/>
      <c r="S658" s="148"/>
      <c r="T658" s="148"/>
      <c r="U658" s="148"/>
      <c r="V658" s="148"/>
      <c r="W658" s="148"/>
      <c r="X658" s="148"/>
      <c r="Y658" s="148"/>
      <c r="Z658" s="148"/>
      <c r="AA658" s="148"/>
      <c r="AB658" s="148"/>
      <c r="AC658" s="148"/>
      <c r="AD658" s="148"/>
      <c r="AE658" s="148"/>
      <c r="AF658" s="148"/>
      <c r="AG658" s="148"/>
      <c r="AH658" s="148"/>
      <c r="AI658" s="148"/>
      <c r="AJ658" s="148"/>
      <c r="AK658" s="148"/>
      <c r="AL658" s="148"/>
    </row>
    <row r="659" spans="1:38" ht="15.75" customHeight="1" x14ac:dyDescent="0.25">
      <c r="A659" s="6"/>
      <c r="B659" s="6"/>
      <c r="C659" s="6"/>
      <c r="D659" s="6"/>
      <c r="E659" s="6"/>
      <c r="F659" s="6"/>
      <c r="G659" s="6"/>
      <c r="H659" s="148"/>
      <c r="I659" s="148"/>
      <c r="J659" s="148"/>
      <c r="K659" s="148"/>
      <c r="L659" s="148"/>
      <c r="M659" s="148"/>
      <c r="N659" s="148"/>
      <c r="O659" s="148"/>
      <c r="P659" s="148"/>
      <c r="Q659" s="148"/>
      <c r="R659" s="148"/>
      <c r="S659" s="148"/>
      <c r="T659" s="148"/>
      <c r="U659" s="148"/>
      <c r="V659" s="148"/>
      <c r="W659" s="148"/>
      <c r="X659" s="148"/>
      <c r="Y659" s="148"/>
      <c r="Z659" s="148"/>
      <c r="AA659" s="148"/>
      <c r="AB659" s="148"/>
      <c r="AC659" s="148"/>
      <c r="AD659" s="148"/>
      <c r="AE659" s="148"/>
      <c r="AF659" s="148"/>
      <c r="AG659" s="148"/>
      <c r="AH659" s="148"/>
      <c r="AI659" s="148"/>
      <c r="AJ659" s="148"/>
      <c r="AK659" s="148"/>
      <c r="AL659" s="148"/>
    </row>
    <row r="660" spans="1:38" ht="15.75" customHeight="1" x14ac:dyDescent="0.25">
      <c r="A660" s="6"/>
      <c r="B660" s="6"/>
      <c r="C660" s="6"/>
      <c r="D660" s="6"/>
      <c r="E660" s="6"/>
      <c r="F660" s="6"/>
      <c r="G660" s="6"/>
      <c r="H660" s="148"/>
      <c r="I660" s="148"/>
      <c r="J660" s="148"/>
      <c r="K660" s="148"/>
      <c r="L660" s="148"/>
      <c r="M660" s="148"/>
      <c r="N660" s="148"/>
      <c r="O660" s="148"/>
      <c r="P660" s="148"/>
      <c r="Q660" s="148"/>
      <c r="R660" s="148"/>
      <c r="S660" s="148"/>
      <c r="T660" s="148"/>
      <c r="U660" s="148"/>
      <c r="V660" s="148"/>
      <c r="W660" s="148"/>
      <c r="X660" s="148"/>
      <c r="Y660" s="148"/>
      <c r="Z660" s="148"/>
      <c r="AA660" s="148"/>
      <c r="AB660" s="148"/>
      <c r="AC660" s="148"/>
      <c r="AD660" s="148"/>
      <c r="AE660" s="148"/>
      <c r="AF660" s="148"/>
      <c r="AG660" s="148"/>
      <c r="AH660" s="148"/>
      <c r="AI660" s="148"/>
      <c r="AJ660" s="148"/>
      <c r="AK660" s="148"/>
      <c r="AL660" s="148"/>
    </row>
    <row r="661" spans="1:38" ht="15.75" customHeight="1" x14ac:dyDescent="0.25">
      <c r="A661" s="6"/>
      <c r="B661" s="6"/>
      <c r="C661" s="6"/>
      <c r="D661" s="6"/>
      <c r="E661" s="6"/>
      <c r="F661" s="6"/>
      <c r="G661" s="6"/>
      <c r="H661" s="148"/>
      <c r="I661" s="148"/>
      <c r="J661" s="148"/>
      <c r="K661" s="148"/>
      <c r="L661" s="148"/>
      <c r="M661" s="148"/>
      <c r="N661" s="148"/>
      <c r="O661" s="148"/>
      <c r="P661" s="148"/>
      <c r="Q661" s="148"/>
      <c r="R661" s="148"/>
      <c r="S661" s="148"/>
      <c r="T661" s="148"/>
      <c r="U661" s="148"/>
      <c r="V661" s="148"/>
      <c r="W661" s="148"/>
      <c r="X661" s="148"/>
      <c r="Y661" s="148"/>
      <c r="Z661" s="148"/>
      <c r="AA661" s="148"/>
      <c r="AB661" s="148"/>
      <c r="AC661" s="148"/>
      <c r="AD661" s="148"/>
      <c r="AE661" s="148"/>
      <c r="AF661" s="148"/>
      <c r="AG661" s="148"/>
      <c r="AH661" s="148"/>
      <c r="AI661" s="148"/>
      <c r="AJ661" s="148"/>
      <c r="AK661" s="148"/>
      <c r="AL661" s="148"/>
    </row>
    <row r="662" spans="1:38" ht="15.75" customHeight="1" x14ac:dyDescent="0.25">
      <c r="A662" s="6"/>
      <c r="B662" s="6"/>
      <c r="C662" s="6"/>
      <c r="D662" s="6"/>
      <c r="E662" s="6"/>
      <c r="F662" s="6"/>
      <c r="G662" s="6"/>
      <c r="H662" s="148"/>
      <c r="I662" s="148"/>
      <c r="J662" s="148"/>
      <c r="K662" s="148"/>
      <c r="L662" s="148"/>
      <c r="M662" s="148"/>
      <c r="N662" s="148"/>
      <c r="O662" s="148"/>
      <c r="P662" s="148"/>
      <c r="Q662" s="148"/>
      <c r="R662" s="148"/>
      <c r="S662" s="148"/>
      <c r="T662" s="148"/>
      <c r="U662" s="148"/>
      <c r="V662" s="148"/>
      <c r="W662" s="148"/>
      <c r="X662" s="148"/>
      <c r="Y662" s="148"/>
      <c r="Z662" s="148"/>
      <c r="AA662" s="148"/>
      <c r="AB662" s="148"/>
      <c r="AC662" s="148"/>
      <c r="AD662" s="148"/>
      <c r="AE662" s="148"/>
      <c r="AF662" s="148"/>
      <c r="AG662" s="148"/>
      <c r="AH662" s="148"/>
      <c r="AI662" s="148"/>
      <c r="AJ662" s="148"/>
      <c r="AK662" s="148"/>
      <c r="AL662" s="148"/>
    </row>
    <row r="663" spans="1:38" ht="15.75" customHeight="1" x14ac:dyDescent="0.25">
      <c r="A663" s="6"/>
      <c r="B663" s="6"/>
      <c r="C663" s="6"/>
      <c r="D663" s="6"/>
      <c r="E663" s="6"/>
      <c r="F663" s="6"/>
      <c r="G663" s="6"/>
      <c r="H663" s="148"/>
      <c r="I663" s="148"/>
      <c r="J663" s="148"/>
      <c r="K663" s="148"/>
      <c r="L663" s="148"/>
      <c r="M663" s="148"/>
      <c r="N663" s="148"/>
      <c r="O663" s="148"/>
      <c r="P663" s="148"/>
      <c r="Q663" s="148"/>
      <c r="R663" s="148"/>
      <c r="S663" s="148"/>
      <c r="T663" s="148"/>
      <c r="U663" s="148"/>
      <c r="V663" s="148"/>
      <c r="W663" s="148"/>
      <c r="X663" s="148"/>
      <c r="Y663" s="148"/>
      <c r="Z663" s="148"/>
      <c r="AA663" s="148"/>
      <c r="AB663" s="148"/>
      <c r="AC663" s="148"/>
      <c r="AD663" s="148"/>
      <c r="AE663" s="148"/>
      <c r="AF663" s="148"/>
      <c r="AG663" s="148"/>
      <c r="AH663" s="148"/>
      <c r="AI663" s="148"/>
      <c r="AJ663" s="148"/>
      <c r="AK663" s="148"/>
      <c r="AL663" s="148"/>
    </row>
    <row r="664" spans="1:38" ht="15.75" customHeight="1" x14ac:dyDescent="0.25">
      <c r="A664" s="6"/>
      <c r="B664" s="6"/>
      <c r="C664" s="6"/>
      <c r="D664" s="6"/>
      <c r="E664" s="6"/>
      <c r="F664" s="6"/>
      <c r="G664" s="6"/>
      <c r="H664" s="148"/>
      <c r="I664" s="148"/>
      <c r="J664" s="148"/>
      <c r="K664" s="148"/>
      <c r="L664" s="148"/>
      <c r="M664" s="148"/>
      <c r="N664" s="148"/>
      <c r="O664" s="148"/>
      <c r="P664" s="148"/>
      <c r="Q664" s="148"/>
      <c r="R664" s="148"/>
      <c r="S664" s="148"/>
      <c r="T664" s="148"/>
      <c r="U664" s="148"/>
      <c r="V664" s="148"/>
      <c r="W664" s="148"/>
      <c r="X664" s="148"/>
      <c r="Y664" s="148"/>
      <c r="Z664" s="148"/>
      <c r="AA664" s="148"/>
      <c r="AB664" s="148"/>
      <c r="AC664" s="148"/>
      <c r="AD664" s="148"/>
      <c r="AE664" s="148"/>
      <c r="AF664" s="148"/>
      <c r="AG664" s="148"/>
      <c r="AH664" s="148"/>
      <c r="AI664" s="148"/>
      <c r="AJ664" s="148"/>
      <c r="AK664" s="148"/>
      <c r="AL664" s="148"/>
    </row>
    <row r="665" spans="1:38" ht="15.75" customHeight="1" x14ac:dyDescent="0.25">
      <c r="A665" s="6"/>
      <c r="B665" s="6"/>
      <c r="C665" s="6"/>
      <c r="D665" s="6"/>
      <c r="E665" s="6"/>
      <c r="F665" s="6"/>
      <c r="G665" s="6"/>
      <c r="H665" s="148"/>
      <c r="I665" s="148"/>
      <c r="J665" s="148"/>
      <c r="K665" s="148"/>
      <c r="L665" s="148"/>
      <c r="M665" s="148"/>
      <c r="N665" s="148"/>
      <c r="O665" s="148"/>
      <c r="P665" s="148"/>
      <c r="Q665" s="148"/>
      <c r="R665" s="148"/>
      <c r="S665" s="148"/>
      <c r="T665" s="148"/>
      <c r="U665" s="148"/>
      <c r="V665" s="148"/>
      <c r="W665" s="148"/>
      <c r="X665" s="148"/>
      <c r="Y665" s="148"/>
      <c r="Z665" s="148"/>
      <c r="AA665" s="148"/>
      <c r="AB665" s="148"/>
      <c r="AC665" s="148"/>
      <c r="AD665" s="148"/>
      <c r="AE665" s="148"/>
      <c r="AF665" s="148"/>
      <c r="AG665" s="148"/>
      <c r="AH665" s="148"/>
      <c r="AI665" s="148"/>
      <c r="AJ665" s="148"/>
      <c r="AK665" s="148"/>
      <c r="AL665" s="148"/>
    </row>
    <row r="666" spans="1:38" ht="15.75" customHeight="1" x14ac:dyDescent="0.25">
      <c r="A666" s="6"/>
      <c r="B666" s="6"/>
      <c r="C666" s="6"/>
      <c r="D666" s="6"/>
      <c r="E666" s="6"/>
      <c r="F666" s="6"/>
      <c r="G666" s="6"/>
      <c r="H666" s="148"/>
      <c r="I666" s="148"/>
      <c r="J666" s="148"/>
      <c r="K666" s="148"/>
      <c r="L666" s="148"/>
      <c r="M666" s="148"/>
      <c r="N666" s="148"/>
      <c r="O666" s="148"/>
      <c r="P666" s="148"/>
      <c r="Q666" s="148"/>
      <c r="R666" s="148"/>
      <c r="S666" s="148"/>
      <c r="T666" s="148"/>
      <c r="U666" s="148"/>
      <c r="V666" s="148"/>
      <c r="W666" s="148"/>
      <c r="X666" s="148"/>
      <c r="Y666" s="148"/>
      <c r="Z666" s="148"/>
      <c r="AA666" s="148"/>
      <c r="AB666" s="148"/>
      <c r="AC666" s="148"/>
      <c r="AD666" s="148"/>
      <c r="AE666" s="148"/>
      <c r="AF666" s="148"/>
      <c r="AG666" s="148"/>
      <c r="AH666" s="148"/>
      <c r="AI666" s="148"/>
      <c r="AJ666" s="148"/>
      <c r="AK666" s="148"/>
      <c r="AL666" s="148"/>
    </row>
    <row r="667" spans="1:38" ht="15.75" customHeight="1" x14ac:dyDescent="0.25">
      <c r="A667" s="6"/>
      <c r="B667" s="6"/>
      <c r="C667" s="6"/>
      <c r="D667" s="6"/>
      <c r="E667" s="6"/>
      <c r="F667" s="6"/>
      <c r="G667" s="6"/>
      <c r="H667" s="148"/>
      <c r="I667" s="148"/>
      <c r="J667" s="148"/>
      <c r="K667" s="148"/>
      <c r="L667" s="148"/>
      <c r="M667" s="148"/>
      <c r="N667" s="148"/>
      <c r="O667" s="148"/>
      <c r="P667" s="148"/>
      <c r="Q667" s="148"/>
      <c r="R667" s="148"/>
      <c r="S667" s="148"/>
      <c r="T667" s="148"/>
      <c r="U667" s="148"/>
      <c r="V667" s="148"/>
      <c r="W667" s="148"/>
      <c r="X667" s="148"/>
      <c r="Y667" s="148"/>
      <c r="Z667" s="148"/>
      <c r="AA667" s="148"/>
      <c r="AB667" s="148"/>
      <c r="AC667" s="148"/>
      <c r="AD667" s="148"/>
      <c r="AE667" s="148"/>
      <c r="AF667" s="148"/>
      <c r="AG667" s="148"/>
      <c r="AH667" s="148"/>
      <c r="AI667" s="148"/>
      <c r="AJ667" s="148"/>
      <c r="AK667" s="148"/>
      <c r="AL667" s="148"/>
    </row>
    <row r="668" spans="1:38" ht="15.75" customHeight="1" x14ac:dyDescent="0.25">
      <c r="A668" s="6"/>
      <c r="B668" s="6"/>
      <c r="C668" s="6"/>
      <c r="D668" s="6"/>
      <c r="E668" s="6"/>
      <c r="F668" s="6"/>
      <c r="G668" s="6"/>
      <c r="H668" s="148"/>
      <c r="I668" s="148"/>
      <c r="J668" s="148"/>
      <c r="K668" s="148"/>
      <c r="L668" s="148"/>
      <c r="M668" s="148"/>
      <c r="N668" s="148"/>
      <c r="O668" s="148"/>
      <c r="P668" s="148"/>
      <c r="Q668" s="148"/>
      <c r="R668" s="148"/>
      <c r="S668" s="148"/>
      <c r="T668" s="148"/>
      <c r="U668" s="148"/>
      <c r="V668" s="148"/>
      <c r="W668" s="148"/>
      <c r="X668" s="148"/>
      <c r="Y668" s="148"/>
      <c r="Z668" s="148"/>
      <c r="AA668" s="148"/>
      <c r="AB668" s="148"/>
      <c r="AC668" s="148"/>
      <c r="AD668" s="148"/>
      <c r="AE668" s="148"/>
      <c r="AF668" s="148"/>
      <c r="AG668" s="148"/>
      <c r="AH668" s="148"/>
      <c r="AI668" s="148"/>
      <c r="AJ668" s="148"/>
      <c r="AK668" s="148"/>
      <c r="AL668" s="148"/>
    </row>
    <row r="669" spans="1:38" ht="15.75" customHeight="1" x14ac:dyDescent="0.25">
      <c r="A669" s="6"/>
      <c r="B669" s="6"/>
      <c r="C669" s="6"/>
      <c r="D669" s="6"/>
      <c r="E669" s="6"/>
      <c r="F669" s="6"/>
      <c r="G669" s="6"/>
      <c r="H669" s="148"/>
      <c r="I669" s="148"/>
      <c r="J669" s="148"/>
      <c r="K669" s="148"/>
      <c r="L669" s="148"/>
      <c r="M669" s="148"/>
      <c r="N669" s="148"/>
      <c r="O669" s="148"/>
      <c r="P669" s="148"/>
      <c r="Q669" s="148"/>
      <c r="R669" s="148"/>
      <c r="S669" s="148"/>
      <c r="T669" s="148"/>
      <c r="U669" s="148"/>
      <c r="V669" s="148"/>
      <c r="W669" s="148"/>
      <c r="X669" s="148"/>
      <c r="Y669" s="148"/>
      <c r="Z669" s="148"/>
      <c r="AA669" s="148"/>
      <c r="AB669" s="148"/>
      <c r="AC669" s="148"/>
      <c r="AD669" s="148"/>
      <c r="AE669" s="148"/>
      <c r="AF669" s="148"/>
      <c r="AG669" s="148"/>
      <c r="AH669" s="148"/>
      <c r="AI669" s="148"/>
      <c r="AJ669" s="148"/>
      <c r="AK669" s="148"/>
      <c r="AL669" s="148"/>
    </row>
    <row r="670" spans="1:38" ht="15.75" customHeight="1" x14ac:dyDescent="0.25">
      <c r="A670" s="6"/>
      <c r="B670" s="6"/>
      <c r="C670" s="6"/>
      <c r="D670" s="6"/>
      <c r="E670" s="6"/>
      <c r="F670" s="6"/>
      <c r="G670" s="6"/>
      <c r="H670" s="148"/>
      <c r="I670" s="148"/>
      <c r="J670" s="148"/>
      <c r="K670" s="148"/>
      <c r="L670" s="148"/>
      <c r="M670" s="148"/>
      <c r="N670" s="148"/>
      <c r="O670" s="148"/>
      <c r="P670" s="148"/>
      <c r="Q670" s="148"/>
      <c r="R670" s="148"/>
      <c r="S670" s="148"/>
      <c r="T670" s="148"/>
      <c r="U670" s="148"/>
      <c r="V670" s="148"/>
      <c r="W670" s="148"/>
      <c r="X670" s="148"/>
      <c r="Y670" s="148"/>
      <c r="Z670" s="148"/>
      <c r="AA670" s="148"/>
      <c r="AB670" s="148"/>
      <c r="AC670" s="148"/>
      <c r="AD670" s="148"/>
      <c r="AE670" s="148"/>
      <c r="AF670" s="148"/>
      <c r="AG670" s="148"/>
      <c r="AH670" s="148"/>
      <c r="AI670" s="148"/>
      <c r="AJ670" s="148"/>
      <c r="AK670" s="148"/>
      <c r="AL670" s="148"/>
    </row>
    <row r="671" spans="1:38" ht="15.75" customHeight="1" x14ac:dyDescent="0.25">
      <c r="A671" s="6"/>
      <c r="B671" s="6"/>
      <c r="C671" s="6"/>
      <c r="D671" s="6"/>
      <c r="E671" s="6"/>
      <c r="F671" s="6"/>
      <c r="G671" s="6"/>
      <c r="H671" s="148"/>
      <c r="I671" s="148"/>
      <c r="J671" s="148"/>
      <c r="K671" s="148"/>
      <c r="L671" s="148"/>
      <c r="M671" s="148"/>
      <c r="N671" s="148"/>
      <c r="O671" s="148"/>
      <c r="P671" s="148"/>
      <c r="Q671" s="148"/>
      <c r="R671" s="148"/>
      <c r="S671" s="148"/>
      <c r="T671" s="148"/>
      <c r="U671" s="148"/>
      <c r="V671" s="148"/>
      <c r="W671" s="148"/>
      <c r="X671" s="148"/>
      <c r="Y671" s="148"/>
      <c r="Z671" s="148"/>
      <c r="AA671" s="148"/>
      <c r="AB671" s="148"/>
      <c r="AC671" s="148"/>
      <c r="AD671" s="148"/>
      <c r="AE671" s="148"/>
      <c r="AF671" s="148"/>
      <c r="AG671" s="148"/>
      <c r="AH671" s="148"/>
      <c r="AI671" s="148"/>
      <c r="AJ671" s="148"/>
      <c r="AK671" s="148"/>
      <c r="AL671" s="148"/>
    </row>
    <row r="672" spans="1:38" ht="15.75" customHeight="1" x14ac:dyDescent="0.25">
      <c r="A672" s="6"/>
      <c r="B672" s="6"/>
      <c r="C672" s="6"/>
      <c r="D672" s="6"/>
      <c r="E672" s="6"/>
      <c r="F672" s="6"/>
      <c r="G672" s="6"/>
      <c r="H672" s="148"/>
      <c r="I672" s="148"/>
      <c r="J672" s="148"/>
      <c r="K672" s="148"/>
      <c r="L672" s="148"/>
      <c r="M672" s="148"/>
      <c r="N672" s="148"/>
      <c r="O672" s="148"/>
      <c r="P672" s="148"/>
      <c r="Q672" s="148"/>
      <c r="R672" s="148"/>
      <c r="S672" s="148"/>
      <c r="T672" s="148"/>
      <c r="U672" s="148"/>
      <c r="V672" s="148"/>
      <c r="W672" s="148"/>
      <c r="X672" s="148"/>
      <c r="Y672" s="148"/>
      <c r="Z672" s="148"/>
      <c r="AA672" s="148"/>
      <c r="AB672" s="148"/>
      <c r="AC672" s="148"/>
      <c r="AD672" s="148"/>
      <c r="AE672" s="148"/>
      <c r="AF672" s="148"/>
      <c r="AG672" s="148"/>
      <c r="AH672" s="148"/>
      <c r="AI672" s="148"/>
      <c r="AJ672" s="148"/>
      <c r="AK672" s="148"/>
      <c r="AL672" s="148"/>
    </row>
    <row r="673" spans="1:38" ht="15.75" customHeight="1" x14ac:dyDescent="0.25">
      <c r="A673" s="6"/>
      <c r="B673" s="6"/>
      <c r="C673" s="6"/>
      <c r="D673" s="6"/>
      <c r="E673" s="6"/>
      <c r="F673" s="6"/>
      <c r="G673" s="6"/>
      <c r="H673" s="148"/>
      <c r="I673" s="148"/>
      <c r="J673" s="148"/>
      <c r="K673" s="148"/>
      <c r="L673" s="148"/>
      <c r="M673" s="148"/>
      <c r="N673" s="148"/>
      <c r="O673" s="148"/>
      <c r="P673" s="148"/>
      <c r="Q673" s="148"/>
      <c r="R673" s="148"/>
      <c r="S673" s="148"/>
      <c r="T673" s="148"/>
      <c r="U673" s="148"/>
      <c r="V673" s="148"/>
      <c r="W673" s="148"/>
      <c r="X673" s="148"/>
      <c r="Y673" s="148"/>
      <c r="Z673" s="148"/>
      <c r="AA673" s="148"/>
      <c r="AB673" s="148"/>
      <c r="AC673" s="148"/>
      <c r="AD673" s="148"/>
      <c r="AE673" s="148"/>
      <c r="AF673" s="148"/>
      <c r="AG673" s="148"/>
      <c r="AH673" s="148"/>
      <c r="AI673" s="148"/>
      <c r="AJ673" s="148"/>
      <c r="AK673" s="148"/>
      <c r="AL673" s="148"/>
    </row>
    <row r="674" spans="1:38" ht="15.75" customHeight="1" x14ac:dyDescent="0.25">
      <c r="A674" s="6"/>
      <c r="B674" s="6"/>
      <c r="C674" s="6"/>
      <c r="D674" s="6"/>
      <c r="E674" s="6"/>
      <c r="F674" s="6"/>
      <c r="G674" s="6"/>
      <c r="H674" s="148"/>
      <c r="I674" s="148"/>
      <c r="J674" s="148"/>
      <c r="K674" s="148"/>
      <c r="L674" s="148"/>
      <c r="M674" s="148"/>
      <c r="N674" s="148"/>
      <c r="O674" s="148"/>
      <c r="P674" s="148"/>
      <c r="Q674" s="148"/>
      <c r="R674" s="148"/>
      <c r="S674" s="148"/>
      <c r="T674" s="148"/>
      <c r="U674" s="148"/>
      <c r="V674" s="148"/>
      <c r="W674" s="148"/>
      <c r="X674" s="148"/>
      <c r="Y674" s="148"/>
      <c r="Z674" s="148"/>
      <c r="AA674" s="148"/>
      <c r="AB674" s="148"/>
      <c r="AC674" s="148"/>
      <c r="AD674" s="148"/>
      <c r="AE674" s="148"/>
      <c r="AF674" s="148"/>
      <c r="AG674" s="148"/>
      <c r="AH674" s="148"/>
      <c r="AI674" s="148"/>
      <c r="AJ674" s="148"/>
      <c r="AK674" s="148"/>
      <c r="AL674" s="148"/>
    </row>
    <row r="675" spans="1:38" ht="15.75" customHeight="1" x14ac:dyDescent="0.25">
      <c r="A675" s="6"/>
      <c r="B675" s="6"/>
      <c r="C675" s="6"/>
      <c r="D675" s="6"/>
      <c r="E675" s="6"/>
      <c r="F675" s="6"/>
      <c r="G675" s="6"/>
      <c r="H675" s="148"/>
      <c r="I675" s="148"/>
      <c r="J675" s="148"/>
      <c r="K675" s="148"/>
      <c r="L675" s="148"/>
      <c r="M675" s="148"/>
      <c r="N675" s="148"/>
      <c r="O675" s="148"/>
      <c r="P675" s="148"/>
      <c r="Q675" s="148"/>
      <c r="R675" s="148"/>
      <c r="S675" s="148"/>
      <c r="T675" s="148"/>
      <c r="U675" s="148"/>
      <c r="V675" s="148"/>
      <c r="W675" s="148"/>
      <c r="X675" s="148"/>
      <c r="Y675" s="148"/>
      <c r="Z675" s="148"/>
      <c r="AA675" s="148"/>
      <c r="AB675" s="148"/>
      <c r="AC675" s="148"/>
      <c r="AD675" s="148"/>
      <c r="AE675" s="148"/>
      <c r="AF675" s="148"/>
      <c r="AG675" s="148"/>
      <c r="AH675" s="148"/>
      <c r="AI675" s="148"/>
      <c r="AJ675" s="148"/>
      <c r="AK675" s="148"/>
      <c r="AL675" s="148"/>
    </row>
    <row r="676" spans="1:38" ht="15.75" customHeight="1" x14ac:dyDescent="0.25">
      <c r="A676" s="6"/>
      <c r="B676" s="6"/>
      <c r="C676" s="6"/>
      <c r="D676" s="6"/>
      <c r="E676" s="6"/>
      <c r="F676" s="6"/>
      <c r="G676" s="6"/>
      <c r="H676" s="148"/>
      <c r="I676" s="148"/>
      <c r="J676" s="148"/>
      <c r="K676" s="148"/>
      <c r="L676" s="148"/>
      <c r="M676" s="148"/>
      <c r="N676" s="148"/>
      <c r="O676" s="148"/>
      <c r="P676" s="148"/>
      <c r="Q676" s="148"/>
      <c r="R676" s="148"/>
      <c r="S676" s="148"/>
      <c r="T676" s="148"/>
      <c r="U676" s="148"/>
      <c r="V676" s="148"/>
      <c r="W676" s="148"/>
      <c r="X676" s="148"/>
      <c r="Y676" s="148"/>
      <c r="Z676" s="148"/>
      <c r="AA676" s="148"/>
      <c r="AB676" s="148"/>
      <c r="AC676" s="148"/>
      <c r="AD676" s="148"/>
      <c r="AE676" s="148"/>
      <c r="AF676" s="148"/>
      <c r="AG676" s="148"/>
      <c r="AH676" s="148"/>
      <c r="AI676" s="148"/>
      <c r="AJ676" s="148"/>
      <c r="AK676" s="148"/>
      <c r="AL676" s="148"/>
    </row>
    <row r="677" spans="1:38" ht="15.75" customHeight="1" x14ac:dyDescent="0.25">
      <c r="A677" s="6"/>
      <c r="B677" s="6"/>
      <c r="C677" s="6"/>
      <c r="D677" s="6"/>
      <c r="E677" s="6"/>
      <c r="F677" s="6"/>
      <c r="G677" s="6"/>
      <c r="H677" s="148"/>
      <c r="I677" s="148"/>
      <c r="J677" s="148"/>
      <c r="K677" s="148"/>
      <c r="L677" s="148"/>
      <c r="M677" s="148"/>
      <c r="N677" s="148"/>
      <c r="O677" s="148"/>
      <c r="P677" s="148"/>
      <c r="Q677" s="148"/>
      <c r="R677" s="148"/>
      <c r="S677" s="148"/>
      <c r="T677" s="148"/>
      <c r="U677" s="148"/>
      <c r="V677" s="148"/>
      <c r="W677" s="148"/>
      <c r="X677" s="148"/>
      <c r="Y677" s="148"/>
      <c r="Z677" s="148"/>
      <c r="AA677" s="148"/>
      <c r="AB677" s="148"/>
      <c r="AC677" s="148"/>
      <c r="AD677" s="148"/>
      <c r="AE677" s="148"/>
      <c r="AF677" s="148"/>
      <c r="AG677" s="148"/>
      <c r="AH677" s="148"/>
      <c r="AI677" s="148"/>
      <c r="AJ677" s="148"/>
      <c r="AK677" s="148"/>
      <c r="AL677" s="148"/>
    </row>
    <row r="678" spans="1:38" ht="15.75" customHeight="1" x14ac:dyDescent="0.25">
      <c r="A678" s="6"/>
      <c r="B678" s="6"/>
      <c r="C678" s="6"/>
      <c r="D678" s="6"/>
      <c r="E678" s="6"/>
      <c r="F678" s="6"/>
      <c r="G678" s="6"/>
      <c r="H678" s="148"/>
      <c r="I678" s="148"/>
      <c r="J678" s="148"/>
      <c r="K678" s="148"/>
      <c r="L678" s="148"/>
      <c r="M678" s="148"/>
      <c r="N678" s="148"/>
      <c r="O678" s="148"/>
      <c r="P678" s="148"/>
      <c r="Q678" s="148"/>
      <c r="R678" s="148"/>
      <c r="S678" s="148"/>
      <c r="T678" s="148"/>
      <c r="U678" s="148"/>
      <c r="V678" s="148"/>
      <c r="W678" s="148"/>
      <c r="X678" s="148"/>
      <c r="Y678" s="148"/>
      <c r="Z678" s="148"/>
      <c r="AA678" s="148"/>
      <c r="AB678" s="148"/>
      <c r="AC678" s="148"/>
      <c r="AD678" s="148"/>
      <c r="AE678" s="148"/>
      <c r="AF678" s="148"/>
      <c r="AG678" s="148"/>
      <c r="AH678" s="148"/>
      <c r="AI678" s="148"/>
      <c r="AJ678" s="148"/>
      <c r="AK678" s="148"/>
      <c r="AL678" s="148"/>
    </row>
    <row r="679" spans="1:38" ht="15.75" customHeight="1" x14ac:dyDescent="0.25">
      <c r="A679" s="6"/>
      <c r="B679" s="6"/>
      <c r="C679" s="6"/>
      <c r="D679" s="6"/>
      <c r="E679" s="6"/>
      <c r="F679" s="6"/>
      <c r="G679" s="6"/>
      <c r="H679" s="148"/>
      <c r="I679" s="148"/>
      <c r="J679" s="148"/>
      <c r="K679" s="148"/>
      <c r="L679" s="148"/>
      <c r="M679" s="148"/>
      <c r="N679" s="148"/>
      <c r="O679" s="148"/>
      <c r="P679" s="148"/>
      <c r="Q679" s="148"/>
      <c r="R679" s="148"/>
      <c r="S679" s="148"/>
      <c r="T679" s="148"/>
      <c r="U679" s="148"/>
      <c r="V679" s="148"/>
      <c r="W679" s="148"/>
      <c r="X679" s="148"/>
      <c r="Y679" s="148"/>
      <c r="Z679" s="148"/>
      <c r="AA679" s="148"/>
      <c r="AB679" s="148"/>
      <c r="AC679" s="148"/>
      <c r="AD679" s="148"/>
      <c r="AE679" s="148"/>
      <c r="AF679" s="148"/>
      <c r="AG679" s="148"/>
      <c r="AH679" s="148"/>
      <c r="AI679" s="148"/>
      <c r="AJ679" s="148"/>
      <c r="AK679" s="148"/>
      <c r="AL679" s="148"/>
    </row>
    <row r="680" spans="1:38" ht="15.75" customHeight="1" x14ac:dyDescent="0.25">
      <c r="A680" s="6"/>
      <c r="B680" s="6"/>
      <c r="C680" s="6"/>
      <c r="D680" s="6"/>
      <c r="E680" s="6"/>
      <c r="F680" s="6"/>
      <c r="G680" s="6"/>
      <c r="H680" s="148"/>
      <c r="I680" s="148"/>
      <c r="J680" s="148"/>
      <c r="K680" s="148"/>
      <c r="L680" s="148"/>
      <c r="M680" s="148"/>
      <c r="N680" s="148"/>
      <c r="O680" s="148"/>
      <c r="P680" s="148"/>
      <c r="Q680" s="148"/>
      <c r="R680" s="148"/>
      <c r="S680" s="148"/>
      <c r="T680" s="148"/>
      <c r="U680" s="148"/>
      <c r="V680" s="148"/>
      <c r="W680" s="148"/>
      <c r="X680" s="148"/>
      <c r="Y680" s="148"/>
      <c r="Z680" s="148"/>
      <c r="AA680" s="148"/>
      <c r="AB680" s="148"/>
      <c r="AC680" s="148"/>
      <c r="AD680" s="148"/>
      <c r="AE680" s="148"/>
      <c r="AF680" s="148"/>
      <c r="AG680" s="148"/>
      <c r="AH680" s="148"/>
      <c r="AI680" s="148"/>
      <c r="AJ680" s="148"/>
      <c r="AK680" s="148"/>
      <c r="AL680" s="148"/>
    </row>
    <row r="681" spans="1:38" ht="15.75" customHeight="1" x14ac:dyDescent="0.25">
      <c r="A681" s="6"/>
      <c r="B681" s="6"/>
      <c r="C681" s="6"/>
      <c r="D681" s="6"/>
      <c r="E681" s="6"/>
      <c r="F681" s="6"/>
      <c r="G681" s="6"/>
      <c r="H681" s="148"/>
      <c r="I681" s="148"/>
      <c r="J681" s="148"/>
      <c r="K681" s="148"/>
      <c r="L681" s="148"/>
      <c r="M681" s="148"/>
      <c r="N681" s="148"/>
      <c r="O681" s="148"/>
      <c r="P681" s="148"/>
      <c r="Q681" s="148"/>
      <c r="R681" s="148"/>
      <c r="S681" s="148"/>
      <c r="T681" s="148"/>
      <c r="U681" s="148"/>
      <c r="V681" s="148"/>
      <c r="W681" s="148"/>
      <c r="X681" s="148"/>
      <c r="Y681" s="148"/>
      <c r="Z681" s="148"/>
      <c r="AA681" s="148"/>
      <c r="AB681" s="148"/>
      <c r="AC681" s="148"/>
      <c r="AD681" s="148"/>
      <c r="AE681" s="148"/>
      <c r="AF681" s="148"/>
      <c r="AG681" s="148"/>
      <c r="AH681" s="148"/>
      <c r="AI681" s="148"/>
      <c r="AJ681" s="148"/>
      <c r="AK681" s="148"/>
      <c r="AL681" s="148"/>
    </row>
    <row r="682" spans="1:38" ht="15.75" customHeight="1" x14ac:dyDescent="0.25">
      <c r="A682" s="6"/>
      <c r="B682" s="6"/>
      <c r="C682" s="6"/>
      <c r="D682" s="6"/>
      <c r="E682" s="6"/>
      <c r="F682" s="6"/>
      <c r="G682" s="6"/>
      <c r="H682" s="148"/>
      <c r="I682" s="148"/>
      <c r="J682" s="148"/>
      <c r="K682" s="148"/>
      <c r="L682" s="148"/>
      <c r="M682" s="148"/>
      <c r="N682" s="148"/>
      <c r="O682" s="148"/>
      <c r="P682" s="148"/>
      <c r="Q682" s="148"/>
      <c r="R682" s="148"/>
      <c r="S682" s="148"/>
      <c r="T682" s="148"/>
      <c r="U682" s="148"/>
      <c r="V682" s="148"/>
      <c r="W682" s="148"/>
      <c r="X682" s="148"/>
      <c r="Y682" s="148"/>
      <c r="Z682" s="148"/>
      <c r="AA682" s="148"/>
      <c r="AB682" s="148"/>
      <c r="AC682" s="148"/>
      <c r="AD682" s="148"/>
      <c r="AE682" s="148"/>
      <c r="AF682" s="148"/>
      <c r="AG682" s="148"/>
      <c r="AH682" s="148"/>
      <c r="AI682" s="148"/>
      <c r="AJ682" s="148"/>
      <c r="AK682" s="148"/>
      <c r="AL682" s="148"/>
    </row>
    <row r="683" spans="1:38" ht="15.75" customHeight="1" x14ac:dyDescent="0.25">
      <c r="A683" s="6"/>
      <c r="B683" s="6"/>
      <c r="C683" s="6"/>
      <c r="D683" s="6"/>
      <c r="E683" s="6"/>
      <c r="F683" s="6"/>
      <c r="G683" s="6"/>
      <c r="H683" s="148"/>
      <c r="I683" s="148"/>
      <c r="J683" s="148"/>
      <c r="K683" s="148"/>
      <c r="L683" s="148"/>
      <c r="M683" s="148"/>
      <c r="N683" s="148"/>
      <c r="O683" s="148"/>
      <c r="P683" s="148"/>
      <c r="Q683" s="148"/>
      <c r="R683" s="148"/>
      <c r="S683" s="148"/>
      <c r="T683" s="148"/>
      <c r="U683" s="148"/>
      <c r="V683" s="148"/>
      <c r="W683" s="148"/>
      <c r="X683" s="148"/>
      <c r="Y683" s="148"/>
      <c r="Z683" s="148"/>
      <c r="AA683" s="148"/>
      <c r="AB683" s="148"/>
      <c r="AC683" s="148"/>
      <c r="AD683" s="148"/>
      <c r="AE683" s="148"/>
      <c r="AF683" s="148"/>
      <c r="AG683" s="148"/>
      <c r="AH683" s="148"/>
      <c r="AI683" s="148"/>
      <c r="AJ683" s="148"/>
      <c r="AK683" s="148"/>
      <c r="AL683" s="148"/>
    </row>
    <row r="684" spans="1:38" ht="15.75" customHeight="1" x14ac:dyDescent="0.25">
      <c r="A684" s="6"/>
      <c r="B684" s="6"/>
      <c r="C684" s="6"/>
      <c r="D684" s="6"/>
      <c r="E684" s="6"/>
      <c r="F684" s="6"/>
      <c r="G684" s="6"/>
      <c r="H684" s="148"/>
      <c r="I684" s="148"/>
      <c r="J684" s="148"/>
      <c r="K684" s="148"/>
      <c r="L684" s="148"/>
      <c r="M684" s="148"/>
      <c r="N684" s="148"/>
      <c r="O684" s="148"/>
      <c r="P684" s="148"/>
      <c r="Q684" s="148"/>
      <c r="R684" s="148"/>
      <c r="S684" s="148"/>
      <c r="T684" s="148"/>
      <c r="U684" s="148"/>
      <c r="V684" s="148"/>
      <c r="W684" s="148"/>
      <c r="X684" s="148"/>
      <c r="Y684" s="148"/>
      <c r="Z684" s="148"/>
      <c r="AA684" s="148"/>
      <c r="AB684" s="148"/>
      <c r="AC684" s="148"/>
      <c r="AD684" s="148"/>
      <c r="AE684" s="148"/>
      <c r="AF684" s="148"/>
      <c r="AG684" s="148"/>
      <c r="AH684" s="148"/>
      <c r="AI684" s="148"/>
      <c r="AJ684" s="148"/>
      <c r="AK684" s="148"/>
      <c r="AL684" s="148"/>
    </row>
    <row r="685" spans="1:38" ht="15.75" customHeight="1" x14ac:dyDescent="0.25">
      <c r="A685" s="6"/>
      <c r="B685" s="6"/>
      <c r="C685" s="6"/>
      <c r="D685" s="6"/>
      <c r="E685" s="6"/>
      <c r="F685" s="6"/>
      <c r="G685" s="6"/>
      <c r="H685" s="148"/>
      <c r="I685" s="148"/>
      <c r="J685" s="148"/>
      <c r="K685" s="148"/>
      <c r="L685" s="148"/>
      <c r="M685" s="148"/>
      <c r="N685" s="148"/>
      <c r="O685" s="148"/>
      <c r="P685" s="148"/>
      <c r="Q685" s="148"/>
      <c r="R685" s="148"/>
      <c r="S685" s="148"/>
      <c r="T685" s="148"/>
      <c r="U685" s="148"/>
      <c r="V685" s="148"/>
      <c r="W685" s="148"/>
      <c r="X685" s="148"/>
      <c r="Y685" s="148"/>
      <c r="Z685" s="148"/>
      <c r="AA685" s="148"/>
      <c r="AB685" s="148"/>
      <c r="AC685" s="148"/>
      <c r="AD685" s="148"/>
      <c r="AE685" s="148"/>
      <c r="AF685" s="148"/>
      <c r="AG685" s="148"/>
      <c r="AH685" s="148"/>
      <c r="AI685" s="148"/>
      <c r="AJ685" s="148"/>
      <c r="AK685" s="148"/>
      <c r="AL685" s="148"/>
    </row>
    <row r="686" spans="1:38" ht="15.75" customHeight="1" x14ac:dyDescent="0.25">
      <c r="A686" s="6"/>
      <c r="B686" s="6"/>
      <c r="C686" s="6"/>
      <c r="D686" s="6"/>
      <c r="E686" s="6"/>
      <c r="F686" s="6"/>
      <c r="G686" s="6"/>
      <c r="H686" s="148"/>
      <c r="I686" s="148"/>
      <c r="J686" s="148"/>
      <c r="K686" s="148"/>
      <c r="L686" s="148"/>
      <c r="M686" s="148"/>
      <c r="N686" s="148"/>
      <c r="O686" s="148"/>
      <c r="P686" s="148"/>
      <c r="Q686" s="148"/>
      <c r="R686" s="148"/>
      <c r="S686" s="148"/>
      <c r="T686" s="148"/>
      <c r="U686" s="148"/>
      <c r="V686" s="148"/>
      <c r="W686" s="148"/>
      <c r="X686" s="148"/>
      <c r="Y686" s="148"/>
      <c r="Z686" s="148"/>
      <c r="AA686" s="148"/>
      <c r="AB686" s="148"/>
      <c r="AC686" s="148"/>
      <c r="AD686" s="148"/>
      <c r="AE686" s="148"/>
      <c r="AF686" s="148"/>
      <c r="AG686" s="148"/>
      <c r="AH686" s="148"/>
      <c r="AI686" s="148"/>
      <c r="AJ686" s="148"/>
      <c r="AK686" s="148"/>
      <c r="AL686" s="148"/>
    </row>
    <row r="687" spans="1:38" ht="15.75" customHeight="1" x14ac:dyDescent="0.25">
      <c r="A687" s="6"/>
      <c r="B687" s="6"/>
      <c r="C687" s="6"/>
      <c r="D687" s="6"/>
      <c r="E687" s="6"/>
      <c r="F687" s="6"/>
      <c r="G687" s="6"/>
      <c r="H687" s="148"/>
      <c r="I687" s="148"/>
      <c r="J687" s="148"/>
      <c r="K687" s="148"/>
      <c r="L687" s="148"/>
      <c r="M687" s="148"/>
      <c r="N687" s="148"/>
      <c r="O687" s="148"/>
      <c r="P687" s="148"/>
      <c r="Q687" s="148"/>
      <c r="R687" s="148"/>
      <c r="S687" s="148"/>
      <c r="T687" s="148"/>
      <c r="U687" s="148"/>
      <c r="V687" s="148"/>
      <c r="W687" s="148"/>
      <c r="X687" s="148"/>
      <c r="Y687" s="148"/>
      <c r="Z687" s="148"/>
      <c r="AA687" s="148"/>
      <c r="AB687" s="148"/>
      <c r="AC687" s="148"/>
      <c r="AD687" s="148"/>
      <c r="AE687" s="148"/>
      <c r="AF687" s="148"/>
      <c r="AG687" s="148"/>
      <c r="AH687" s="148"/>
      <c r="AI687" s="148"/>
      <c r="AJ687" s="148"/>
      <c r="AK687" s="148"/>
      <c r="AL687" s="148"/>
    </row>
    <row r="688" spans="1:38" ht="15.75" customHeight="1" x14ac:dyDescent="0.25">
      <c r="A688" s="6"/>
      <c r="B688" s="6"/>
      <c r="C688" s="6"/>
      <c r="D688" s="6"/>
      <c r="E688" s="6"/>
      <c r="F688" s="6"/>
      <c r="G688" s="6"/>
      <c r="H688" s="148"/>
      <c r="I688" s="148"/>
      <c r="J688" s="148"/>
      <c r="K688" s="148"/>
      <c r="L688" s="148"/>
      <c r="M688" s="148"/>
      <c r="N688" s="148"/>
      <c r="O688" s="148"/>
      <c r="P688" s="148"/>
      <c r="Q688" s="148"/>
      <c r="R688" s="148"/>
      <c r="S688" s="148"/>
      <c r="T688" s="148"/>
      <c r="U688" s="148"/>
      <c r="V688" s="148"/>
      <c r="W688" s="148"/>
      <c r="X688" s="148"/>
      <c r="Y688" s="148"/>
      <c r="Z688" s="148"/>
      <c r="AA688" s="148"/>
      <c r="AB688" s="148"/>
      <c r="AC688" s="148"/>
      <c r="AD688" s="148"/>
      <c r="AE688" s="148"/>
      <c r="AF688" s="148"/>
      <c r="AG688" s="148"/>
      <c r="AH688" s="148"/>
      <c r="AI688" s="148"/>
      <c r="AJ688" s="148"/>
      <c r="AK688" s="148"/>
      <c r="AL688" s="148"/>
    </row>
    <row r="689" spans="1:38" ht="15.75" customHeight="1" x14ac:dyDescent="0.25">
      <c r="A689" s="6"/>
      <c r="B689" s="6"/>
      <c r="C689" s="6"/>
      <c r="D689" s="6"/>
      <c r="E689" s="6"/>
      <c r="F689" s="6"/>
      <c r="G689" s="6"/>
      <c r="H689" s="148"/>
      <c r="I689" s="148"/>
      <c r="J689" s="148"/>
      <c r="K689" s="148"/>
      <c r="L689" s="148"/>
      <c r="M689" s="148"/>
      <c r="N689" s="148"/>
      <c r="O689" s="148"/>
      <c r="P689" s="148"/>
      <c r="Q689" s="148"/>
      <c r="R689" s="148"/>
      <c r="S689" s="148"/>
      <c r="T689" s="148"/>
      <c r="U689" s="148"/>
      <c r="V689" s="148"/>
      <c r="W689" s="148"/>
      <c r="X689" s="148"/>
      <c r="Y689" s="148"/>
      <c r="Z689" s="148"/>
      <c r="AA689" s="148"/>
      <c r="AB689" s="148"/>
      <c r="AC689" s="148"/>
      <c r="AD689" s="148"/>
      <c r="AE689" s="148"/>
      <c r="AF689" s="148"/>
      <c r="AG689" s="148"/>
      <c r="AH689" s="148"/>
      <c r="AI689" s="148"/>
      <c r="AJ689" s="148"/>
      <c r="AK689" s="148"/>
      <c r="AL689" s="148"/>
    </row>
    <row r="690" spans="1:38" ht="15.75" customHeight="1" x14ac:dyDescent="0.25">
      <c r="A690" s="6"/>
      <c r="B690" s="6"/>
      <c r="C690" s="6"/>
      <c r="D690" s="6"/>
      <c r="E690" s="6"/>
      <c r="F690" s="6"/>
      <c r="G690" s="6"/>
      <c r="H690" s="148"/>
      <c r="I690" s="148"/>
      <c r="J690" s="148"/>
      <c r="K690" s="148"/>
      <c r="L690" s="148"/>
      <c r="M690" s="148"/>
      <c r="N690" s="148"/>
      <c r="O690" s="148"/>
      <c r="P690" s="148"/>
      <c r="Q690" s="148"/>
      <c r="R690" s="148"/>
      <c r="S690" s="148"/>
      <c r="T690" s="148"/>
      <c r="U690" s="148"/>
      <c r="V690" s="148"/>
      <c r="W690" s="148"/>
      <c r="X690" s="148"/>
      <c r="Y690" s="148"/>
      <c r="Z690" s="148"/>
      <c r="AA690" s="148"/>
      <c r="AB690" s="148"/>
      <c r="AC690" s="148"/>
      <c r="AD690" s="148"/>
      <c r="AE690" s="148"/>
      <c r="AF690" s="148"/>
      <c r="AG690" s="148"/>
      <c r="AH690" s="148"/>
      <c r="AI690" s="148"/>
      <c r="AJ690" s="148"/>
      <c r="AK690" s="148"/>
      <c r="AL690" s="148"/>
    </row>
    <row r="691" spans="1:38" ht="15.75" customHeight="1" x14ac:dyDescent="0.25">
      <c r="A691" s="6"/>
      <c r="B691" s="6"/>
      <c r="C691" s="6"/>
      <c r="D691" s="6"/>
      <c r="E691" s="6"/>
      <c r="F691" s="6"/>
      <c r="G691" s="6"/>
      <c r="H691" s="148"/>
      <c r="I691" s="148"/>
      <c r="J691" s="148"/>
      <c r="K691" s="148"/>
      <c r="L691" s="148"/>
      <c r="M691" s="148"/>
      <c r="N691" s="148"/>
      <c r="O691" s="148"/>
      <c r="P691" s="148"/>
      <c r="Q691" s="148"/>
      <c r="R691" s="148"/>
      <c r="S691" s="148"/>
      <c r="T691" s="148"/>
      <c r="U691" s="148"/>
      <c r="V691" s="148"/>
      <c r="W691" s="148"/>
      <c r="X691" s="148"/>
      <c r="Y691" s="148"/>
      <c r="Z691" s="148"/>
      <c r="AA691" s="148"/>
      <c r="AB691" s="148"/>
      <c r="AC691" s="148"/>
      <c r="AD691" s="148"/>
      <c r="AE691" s="148"/>
      <c r="AF691" s="148"/>
      <c r="AG691" s="148"/>
      <c r="AH691" s="148"/>
      <c r="AI691" s="148"/>
      <c r="AJ691" s="148"/>
      <c r="AK691" s="148"/>
      <c r="AL691" s="148"/>
    </row>
    <row r="692" spans="1:38" ht="15.75" customHeight="1" x14ac:dyDescent="0.25">
      <c r="A692" s="6"/>
      <c r="B692" s="6"/>
      <c r="C692" s="6"/>
      <c r="D692" s="6"/>
      <c r="E692" s="6"/>
      <c r="F692" s="6"/>
      <c r="G692" s="6"/>
      <c r="H692" s="148"/>
      <c r="I692" s="148"/>
      <c r="J692" s="148"/>
      <c r="K692" s="148"/>
      <c r="L692" s="148"/>
      <c r="M692" s="148"/>
      <c r="N692" s="148"/>
      <c r="O692" s="148"/>
      <c r="P692" s="148"/>
      <c r="Q692" s="148"/>
      <c r="R692" s="148"/>
      <c r="S692" s="148"/>
      <c r="T692" s="148"/>
      <c r="U692" s="148"/>
      <c r="V692" s="148"/>
      <c r="W692" s="148"/>
      <c r="X692" s="148"/>
      <c r="Y692" s="148"/>
      <c r="Z692" s="148"/>
      <c r="AA692" s="148"/>
      <c r="AB692" s="148"/>
      <c r="AC692" s="148"/>
      <c r="AD692" s="148"/>
      <c r="AE692" s="148"/>
      <c r="AF692" s="148"/>
      <c r="AG692" s="148"/>
      <c r="AH692" s="148"/>
      <c r="AI692" s="148"/>
      <c r="AJ692" s="148"/>
      <c r="AK692" s="148"/>
      <c r="AL692" s="148"/>
    </row>
    <row r="693" spans="1:38" ht="15.75" customHeight="1" x14ac:dyDescent="0.25">
      <c r="A693" s="6"/>
      <c r="B693" s="6"/>
      <c r="C693" s="6"/>
      <c r="D693" s="6"/>
      <c r="E693" s="6"/>
      <c r="F693" s="6"/>
      <c r="G693" s="6"/>
      <c r="H693" s="148"/>
      <c r="I693" s="148"/>
      <c r="J693" s="148"/>
      <c r="K693" s="148"/>
      <c r="L693" s="148"/>
      <c r="M693" s="148"/>
      <c r="N693" s="148"/>
      <c r="O693" s="148"/>
      <c r="P693" s="148"/>
      <c r="Q693" s="148"/>
      <c r="R693" s="148"/>
      <c r="S693" s="148"/>
      <c r="T693" s="148"/>
      <c r="U693" s="148"/>
      <c r="V693" s="148"/>
      <c r="W693" s="148"/>
      <c r="X693" s="148"/>
      <c r="Y693" s="148"/>
      <c r="Z693" s="148"/>
      <c r="AA693" s="148"/>
      <c r="AB693" s="148"/>
      <c r="AC693" s="148"/>
      <c r="AD693" s="148"/>
      <c r="AE693" s="148"/>
      <c r="AF693" s="148"/>
      <c r="AG693" s="148"/>
      <c r="AH693" s="148"/>
      <c r="AI693" s="148"/>
      <c r="AJ693" s="148"/>
      <c r="AK693" s="148"/>
      <c r="AL693" s="148"/>
    </row>
    <row r="694" spans="1:38" ht="15.75" customHeight="1" x14ac:dyDescent="0.25">
      <c r="A694" s="6"/>
      <c r="B694" s="6"/>
      <c r="C694" s="6"/>
      <c r="D694" s="6"/>
      <c r="E694" s="6"/>
      <c r="F694" s="6"/>
      <c r="G694" s="6"/>
      <c r="H694" s="148"/>
      <c r="I694" s="148"/>
      <c r="J694" s="148"/>
      <c r="K694" s="148"/>
      <c r="L694" s="148"/>
      <c r="M694" s="148"/>
      <c r="N694" s="148"/>
      <c r="O694" s="148"/>
      <c r="P694" s="148"/>
      <c r="Q694" s="148"/>
      <c r="R694" s="148"/>
      <c r="S694" s="148"/>
      <c r="T694" s="148"/>
      <c r="U694" s="148"/>
      <c r="V694" s="148"/>
      <c r="W694" s="148"/>
      <c r="X694" s="148"/>
      <c r="Y694" s="148"/>
      <c r="Z694" s="148"/>
      <c r="AA694" s="148"/>
      <c r="AB694" s="148"/>
      <c r="AC694" s="148"/>
      <c r="AD694" s="148"/>
      <c r="AE694" s="148"/>
      <c r="AF694" s="148"/>
      <c r="AG694" s="148"/>
      <c r="AH694" s="148"/>
      <c r="AI694" s="148"/>
      <c r="AJ694" s="148"/>
      <c r="AK694" s="148"/>
      <c r="AL694" s="148"/>
    </row>
    <row r="695" spans="1:38" ht="15.75" customHeight="1" x14ac:dyDescent="0.25">
      <c r="A695" s="6"/>
      <c r="B695" s="6"/>
      <c r="C695" s="6"/>
      <c r="D695" s="6"/>
      <c r="E695" s="6"/>
      <c r="F695" s="6"/>
      <c r="G695" s="6"/>
      <c r="H695" s="148"/>
      <c r="I695" s="148"/>
      <c r="J695" s="148"/>
      <c r="K695" s="148"/>
      <c r="L695" s="148"/>
      <c r="M695" s="148"/>
      <c r="N695" s="148"/>
      <c r="O695" s="148"/>
      <c r="P695" s="148"/>
      <c r="Q695" s="148"/>
      <c r="R695" s="148"/>
      <c r="S695" s="148"/>
      <c r="T695" s="148"/>
      <c r="U695" s="148"/>
      <c r="V695" s="148"/>
      <c r="W695" s="148"/>
      <c r="X695" s="148"/>
      <c r="Y695" s="148"/>
      <c r="Z695" s="148"/>
      <c r="AA695" s="148"/>
      <c r="AB695" s="148"/>
      <c r="AC695" s="148"/>
      <c r="AD695" s="148"/>
      <c r="AE695" s="148"/>
      <c r="AF695" s="148"/>
      <c r="AG695" s="148"/>
      <c r="AH695" s="148"/>
      <c r="AI695" s="148"/>
      <c r="AJ695" s="148"/>
      <c r="AK695" s="148"/>
      <c r="AL695" s="148"/>
    </row>
    <row r="696" spans="1:38" ht="15.75" customHeight="1" x14ac:dyDescent="0.25">
      <c r="A696" s="6"/>
      <c r="B696" s="6"/>
      <c r="C696" s="6"/>
      <c r="D696" s="6"/>
      <c r="E696" s="6"/>
      <c r="F696" s="6"/>
      <c r="G696" s="6"/>
      <c r="H696" s="148"/>
      <c r="I696" s="148"/>
      <c r="J696" s="148"/>
      <c r="K696" s="148"/>
      <c r="L696" s="148"/>
      <c r="M696" s="148"/>
      <c r="N696" s="148"/>
      <c r="O696" s="148"/>
      <c r="P696" s="148"/>
      <c r="Q696" s="148"/>
      <c r="R696" s="148"/>
      <c r="S696" s="148"/>
      <c r="T696" s="148"/>
      <c r="U696" s="148"/>
      <c r="V696" s="148"/>
      <c r="W696" s="148"/>
      <c r="X696" s="148"/>
      <c r="Y696" s="148"/>
      <c r="Z696" s="148"/>
      <c r="AA696" s="148"/>
      <c r="AB696" s="148"/>
      <c r="AC696" s="148"/>
      <c r="AD696" s="148"/>
      <c r="AE696" s="148"/>
      <c r="AF696" s="148"/>
      <c r="AG696" s="148"/>
      <c r="AH696" s="148"/>
      <c r="AI696" s="148"/>
      <c r="AJ696" s="148"/>
      <c r="AK696" s="148"/>
      <c r="AL696" s="148"/>
    </row>
    <row r="697" spans="1:38" ht="15.75" customHeight="1" x14ac:dyDescent="0.25">
      <c r="A697" s="6"/>
      <c r="B697" s="6"/>
      <c r="C697" s="6"/>
      <c r="D697" s="6"/>
      <c r="E697" s="6"/>
      <c r="F697" s="6"/>
      <c r="G697" s="6"/>
      <c r="H697" s="148"/>
      <c r="I697" s="148"/>
      <c r="J697" s="148"/>
      <c r="K697" s="148"/>
      <c r="L697" s="148"/>
      <c r="M697" s="148"/>
      <c r="N697" s="148"/>
      <c r="O697" s="148"/>
      <c r="P697" s="148"/>
      <c r="Q697" s="148"/>
      <c r="R697" s="148"/>
      <c r="S697" s="148"/>
      <c r="T697" s="148"/>
      <c r="U697" s="148"/>
      <c r="V697" s="148"/>
      <c r="W697" s="148"/>
      <c r="X697" s="148"/>
      <c r="Y697" s="148"/>
      <c r="Z697" s="148"/>
      <c r="AA697" s="148"/>
      <c r="AB697" s="148"/>
      <c r="AC697" s="148"/>
      <c r="AD697" s="148"/>
      <c r="AE697" s="148"/>
      <c r="AF697" s="148"/>
      <c r="AG697" s="148"/>
      <c r="AH697" s="148"/>
      <c r="AI697" s="148"/>
      <c r="AJ697" s="148"/>
      <c r="AK697" s="148"/>
      <c r="AL697" s="148"/>
    </row>
    <row r="698" spans="1:38" ht="15.75" customHeight="1" x14ac:dyDescent="0.25">
      <c r="A698" s="6"/>
      <c r="B698" s="6"/>
      <c r="C698" s="6"/>
      <c r="D698" s="6"/>
      <c r="E698" s="6"/>
      <c r="F698" s="6"/>
      <c r="G698" s="6"/>
      <c r="H698" s="148"/>
      <c r="I698" s="148"/>
      <c r="J698" s="148"/>
      <c r="K698" s="148"/>
      <c r="L698" s="148"/>
      <c r="M698" s="148"/>
      <c r="N698" s="148"/>
      <c r="O698" s="148"/>
      <c r="P698" s="148"/>
      <c r="Q698" s="148"/>
      <c r="R698" s="148"/>
      <c r="S698" s="148"/>
      <c r="T698" s="148"/>
      <c r="U698" s="148"/>
      <c r="V698" s="148"/>
      <c r="W698" s="148"/>
      <c r="X698" s="148"/>
      <c r="Y698" s="148"/>
      <c r="Z698" s="148"/>
      <c r="AA698" s="148"/>
      <c r="AB698" s="148"/>
      <c r="AC698" s="148"/>
      <c r="AD698" s="148"/>
      <c r="AE698" s="148"/>
      <c r="AF698" s="148"/>
      <c r="AG698" s="148"/>
      <c r="AH698" s="148"/>
      <c r="AI698" s="148"/>
      <c r="AJ698" s="148"/>
      <c r="AK698" s="148"/>
      <c r="AL698" s="148"/>
    </row>
    <row r="699" spans="1:38" ht="15.75" customHeight="1" x14ac:dyDescent="0.25">
      <c r="A699" s="6"/>
      <c r="B699" s="6"/>
      <c r="C699" s="6"/>
      <c r="D699" s="6"/>
      <c r="E699" s="6"/>
      <c r="F699" s="6"/>
      <c r="G699" s="6"/>
      <c r="H699" s="148"/>
      <c r="I699" s="148"/>
      <c r="J699" s="148"/>
      <c r="K699" s="148"/>
      <c r="L699" s="148"/>
      <c r="M699" s="148"/>
      <c r="N699" s="148"/>
      <c r="O699" s="148"/>
      <c r="P699" s="148"/>
      <c r="Q699" s="148"/>
      <c r="R699" s="148"/>
      <c r="S699" s="148"/>
      <c r="T699" s="148"/>
      <c r="U699" s="148"/>
      <c r="V699" s="148"/>
      <c r="W699" s="148"/>
      <c r="X699" s="148"/>
      <c r="Y699" s="148"/>
      <c r="Z699" s="148"/>
      <c r="AA699" s="148"/>
      <c r="AB699" s="148"/>
      <c r="AC699" s="148"/>
      <c r="AD699" s="148"/>
      <c r="AE699" s="148"/>
      <c r="AF699" s="148"/>
      <c r="AG699" s="148"/>
      <c r="AH699" s="148"/>
      <c r="AI699" s="148"/>
      <c r="AJ699" s="148"/>
      <c r="AK699" s="148"/>
      <c r="AL699" s="148"/>
    </row>
    <row r="700" spans="1:38" ht="15.75" customHeight="1" x14ac:dyDescent="0.25">
      <c r="A700" s="6"/>
      <c r="B700" s="6"/>
      <c r="C700" s="6"/>
      <c r="D700" s="6"/>
      <c r="E700" s="6"/>
      <c r="F700" s="6"/>
      <c r="G700" s="6"/>
      <c r="H700" s="148"/>
      <c r="I700" s="148"/>
      <c r="J700" s="148"/>
      <c r="K700" s="148"/>
      <c r="L700" s="148"/>
      <c r="M700" s="148"/>
      <c r="N700" s="148"/>
      <c r="O700" s="148"/>
      <c r="P700" s="148"/>
      <c r="Q700" s="148"/>
      <c r="R700" s="148"/>
      <c r="S700" s="148"/>
      <c r="T700" s="148"/>
      <c r="U700" s="148"/>
      <c r="V700" s="148"/>
      <c r="W700" s="148"/>
      <c r="X700" s="148"/>
      <c r="Y700" s="148"/>
      <c r="Z700" s="148"/>
      <c r="AA700" s="148"/>
      <c r="AB700" s="148"/>
      <c r="AC700" s="148"/>
      <c r="AD700" s="148"/>
      <c r="AE700" s="148"/>
      <c r="AF700" s="148"/>
      <c r="AG700" s="148"/>
      <c r="AH700" s="148"/>
      <c r="AI700" s="148"/>
      <c r="AJ700" s="148"/>
      <c r="AK700" s="148"/>
      <c r="AL700" s="148"/>
    </row>
    <row r="701" spans="1:38" ht="15.75" customHeight="1" x14ac:dyDescent="0.25">
      <c r="A701" s="6"/>
      <c r="B701" s="6"/>
      <c r="C701" s="6"/>
      <c r="D701" s="6"/>
      <c r="E701" s="6"/>
      <c r="F701" s="6"/>
      <c r="G701" s="6"/>
      <c r="H701" s="148"/>
      <c r="I701" s="148"/>
      <c r="J701" s="148"/>
      <c r="K701" s="148"/>
      <c r="L701" s="148"/>
      <c r="M701" s="148"/>
      <c r="N701" s="148"/>
      <c r="O701" s="148"/>
      <c r="P701" s="148"/>
      <c r="Q701" s="148"/>
      <c r="R701" s="148"/>
      <c r="S701" s="148"/>
      <c r="T701" s="148"/>
      <c r="U701" s="148"/>
      <c r="V701" s="148"/>
      <c r="W701" s="148"/>
      <c r="X701" s="148"/>
      <c r="Y701" s="148"/>
      <c r="Z701" s="148"/>
      <c r="AA701" s="148"/>
      <c r="AB701" s="148"/>
      <c r="AC701" s="148"/>
      <c r="AD701" s="148"/>
      <c r="AE701" s="148"/>
      <c r="AF701" s="148"/>
      <c r="AG701" s="148"/>
      <c r="AH701" s="148"/>
      <c r="AI701" s="148"/>
      <c r="AJ701" s="148"/>
      <c r="AK701" s="148"/>
      <c r="AL701" s="148"/>
    </row>
    <row r="702" spans="1:38" ht="15.75" customHeight="1" x14ac:dyDescent="0.25">
      <c r="A702" s="6"/>
      <c r="B702" s="6"/>
      <c r="C702" s="6"/>
      <c r="D702" s="6"/>
      <c r="E702" s="6"/>
      <c r="F702" s="6"/>
      <c r="G702" s="6"/>
      <c r="H702" s="148"/>
      <c r="I702" s="148"/>
      <c r="J702" s="148"/>
      <c r="K702" s="148"/>
      <c r="L702" s="148"/>
      <c r="M702" s="148"/>
      <c r="N702" s="148"/>
      <c r="O702" s="148"/>
      <c r="P702" s="148"/>
      <c r="Q702" s="148"/>
      <c r="R702" s="148"/>
      <c r="S702" s="148"/>
      <c r="T702" s="148"/>
      <c r="U702" s="148"/>
      <c r="V702" s="148"/>
      <c r="W702" s="148"/>
      <c r="X702" s="148"/>
      <c r="Y702" s="148"/>
      <c r="Z702" s="148"/>
      <c r="AA702" s="148"/>
      <c r="AB702" s="148"/>
      <c r="AC702" s="148"/>
      <c r="AD702" s="148"/>
      <c r="AE702" s="148"/>
      <c r="AF702" s="148"/>
      <c r="AG702" s="148"/>
      <c r="AH702" s="148"/>
      <c r="AI702" s="148"/>
      <c r="AJ702" s="148"/>
      <c r="AK702" s="148"/>
      <c r="AL702" s="148"/>
    </row>
    <row r="703" spans="1:38" ht="15.75" customHeight="1" x14ac:dyDescent="0.25">
      <c r="A703" s="6"/>
      <c r="B703" s="6"/>
      <c r="C703" s="6"/>
      <c r="D703" s="6"/>
      <c r="E703" s="6"/>
      <c r="F703" s="6"/>
      <c r="G703" s="6"/>
      <c r="H703" s="148"/>
      <c r="I703" s="148"/>
      <c r="J703" s="148"/>
      <c r="K703" s="148"/>
      <c r="L703" s="148"/>
      <c r="M703" s="148"/>
      <c r="N703" s="148"/>
      <c r="O703" s="148"/>
      <c r="P703" s="148"/>
      <c r="Q703" s="148"/>
      <c r="R703" s="148"/>
      <c r="S703" s="148"/>
      <c r="T703" s="148"/>
      <c r="U703" s="148"/>
      <c r="V703" s="148"/>
      <c r="W703" s="148"/>
      <c r="X703" s="148"/>
      <c r="Y703" s="148"/>
      <c r="Z703" s="148"/>
      <c r="AA703" s="148"/>
      <c r="AB703" s="148"/>
      <c r="AC703" s="148"/>
      <c r="AD703" s="148"/>
      <c r="AE703" s="148"/>
      <c r="AF703" s="148"/>
      <c r="AG703" s="148"/>
      <c r="AH703" s="148"/>
      <c r="AI703" s="148"/>
      <c r="AJ703" s="148"/>
      <c r="AK703" s="148"/>
      <c r="AL703" s="148"/>
    </row>
    <row r="704" spans="1:38" ht="15.75" customHeight="1" x14ac:dyDescent="0.25">
      <c r="A704" s="6"/>
      <c r="B704" s="6"/>
      <c r="C704" s="6"/>
      <c r="D704" s="6"/>
      <c r="E704" s="6"/>
      <c r="F704" s="6"/>
      <c r="G704" s="6"/>
      <c r="H704" s="148"/>
      <c r="I704" s="148"/>
      <c r="J704" s="148"/>
      <c r="K704" s="148"/>
      <c r="L704" s="148"/>
      <c r="M704" s="148"/>
      <c r="N704" s="148"/>
      <c r="O704" s="148"/>
      <c r="P704" s="148"/>
      <c r="Q704" s="148"/>
      <c r="R704" s="148"/>
      <c r="S704" s="148"/>
      <c r="T704" s="148"/>
      <c r="U704" s="148"/>
      <c r="V704" s="148"/>
      <c r="W704" s="148"/>
      <c r="X704" s="148"/>
      <c r="Y704" s="148"/>
      <c r="Z704" s="148"/>
      <c r="AA704" s="148"/>
      <c r="AB704" s="148"/>
      <c r="AC704" s="148"/>
      <c r="AD704" s="148"/>
      <c r="AE704" s="148"/>
      <c r="AF704" s="148"/>
      <c r="AG704" s="148"/>
      <c r="AH704" s="148"/>
      <c r="AI704" s="148"/>
      <c r="AJ704" s="148"/>
      <c r="AK704" s="148"/>
      <c r="AL704" s="148"/>
    </row>
    <row r="705" spans="1:38" ht="15.75" customHeight="1" x14ac:dyDescent="0.25">
      <c r="A705" s="6"/>
      <c r="B705" s="6"/>
      <c r="C705" s="6"/>
      <c r="D705" s="6"/>
      <c r="E705" s="6"/>
      <c r="F705" s="6"/>
      <c r="G705" s="6"/>
      <c r="H705" s="148"/>
      <c r="I705" s="148"/>
      <c r="J705" s="148"/>
      <c r="K705" s="148"/>
      <c r="L705" s="148"/>
      <c r="M705" s="148"/>
      <c r="N705" s="148"/>
      <c r="O705" s="148"/>
      <c r="P705" s="148"/>
      <c r="Q705" s="148"/>
      <c r="R705" s="148"/>
      <c r="S705" s="148"/>
      <c r="T705" s="148"/>
      <c r="U705" s="148"/>
      <c r="V705" s="148"/>
      <c r="W705" s="148"/>
      <c r="X705" s="148"/>
      <c r="Y705" s="148"/>
      <c r="Z705" s="148"/>
      <c r="AA705" s="148"/>
      <c r="AB705" s="148"/>
      <c r="AC705" s="148"/>
      <c r="AD705" s="148"/>
      <c r="AE705" s="148"/>
      <c r="AF705" s="148"/>
      <c r="AG705" s="148"/>
      <c r="AH705" s="148"/>
      <c r="AI705" s="148"/>
      <c r="AJ705" s="148"/>
      <c r="AK705" s="148"/>
      <c r="AL705" s="148"/>
    </row>
    <row r="706" spans="1:38" ht="15.75" customHeight="1" x14ac:dyDescent="0.25">
      <c r="A706" s="6"/>
      <c r="B706" s="6"/>
      <c r="C706" s="6"/>
      <c r="D706" s="6"/>
      <c r="E706" s="6"/>
      <c r="F706" s="6"/>
      <c r="G706" s="6"/>
      <c r="H706" s="148"/>
      <c r="I706" s="148"/>
      <c r="J706" s="148"/>
      <c r="K706" s="148"/>
      <c r="L706" s="148"/>
      <c r="M706" s="148"/>
      <c r="N706" s="148"/>
      <c r="O706" s="148"/>
      <c r="P706" s="148"/>
      <c r="Q706" s="148"/>
      <c r="R706" s="148"/>
      <c r="S706" s="148"/>
      <c r="T706" s="148"/>
      <c r="U706" s="148"/>
      <c r="V706" s="148"/>
      <c r="W706" s="148"/>
      <c r="X706" s="148"/>
      <c r="Y706" s="148"/>
      <c r="Z706" s="148"/>
      <c r="AA706" s="148"/>
      <c r="AB706" s="148"/>
      <c r="AC706" s="148"/>
      <c r="AD706" s="148"/>
      <c r="AE706" s="148"/>
      <c r="AF706" s="148"/>
      <c r="AG706" s="148"/>
      <c r="AH706" s="148"/>
      <c r="AI706" s="148"/>
      <c r="AJ706" s="148"/>
      <c r="AK706" s="148"/>
      <c r="AL706" s="148"/>
    </row>
    <row r="707" spans="1:38" ht="15.75" customHeight="1" x14ac:dyDescent="0.25">
      <c r="A707" s="6"/>
      <c r="B707" s="6"/>
      <c r="C707" s="6"/>
      <c r="D707" s="6"/>
      <c r="E707" s="6"/>
      <c r="F707" s="6"/>
      <c r="G707" s="6"/>
      <c r="H707" s="148"/>
      <c r="I707" s="148"/>
      <c r="J707" s="148"/>
      <c r="K707" s="148"/>
      <c r="L707" s="148"/>
      <c r="M707" s="148"/>
      <c r="N707" s="148"/>
      <c r="O707" s="148"/>
      <c r="P707" s="148"/>
      <c r="Q707" s="148"/>
      <c r="R707" s="148"/>
      <c r="S707" s="148"/>
      <c r="T707" s="148"/>
      <c r="U707" s="148"/>
      <c r="V707" s="148"/>
      <c r="W707" s="148"/>
      <c r="X707" s="148"/>
      <c r="Y707" s="148"/>
      <c r="Z707" s="148"/>
      <c r="AA707" s="148"/>
      <c r="AB707" s="148"/>
      <c r="AC707" s="148"/>
      <c r="AD707" s="148"/>
      <c r="AE707" s="148"/>
      <c r="AF707" s="148"/>
      <c r="AG707" s="148"/>
      <c r="AH707" s="148"/>
      <c r="AI707" s="148"/>
      <c r="AJ707" s="148"/>
      <c r="AK707" s="148"/>
      <c r="AL707" s="148"/>
    </row>
    <row r="708" spans="1:38" ht="15.75" customHeight="1" x14ac:dyDescent="0.25">
      <c r="A708" s="6"/>
      <c r="B708" s="6"/>
      <c r="C708" s="6"/>
      <c r="D708" s="6"/>
      <c r="E708" s="6"/>
      <c r="F708" s="6"/>
      <c r="G708" s="6"/>
      <c r="H708" s="148"/>
      <c r="I708" s="148"/>
      <c r="J708" s="148"/>
      <c r="K708" s="148"/>
      <c r="L708" s="148"/>
      <c r="M708" s="148"/>
      <c r="N708" s="148"/>
      <c r="O708" s="148"/>
      <c r="P708" s="148"/>
      <c r="Q708" s="148"/>
      <c r="R708" s="148"/>
      <c r="S708" s="148"/>
      <c r="T708" s="148"/>
      <c r="U708" s="148"/>
      <c r="V708" s="148"/>
      <c r="W708" s="148"/>
      <c r="X708" s="148"/>
      <c r="Y708" s="148"/>
      <c r="Z708" s="148"/>
      <c r="AA708" s="148"/>
      <c r="AB708" s="148"/>
      <c r="AC708" s="148"/>
      <c r="AD708" s="148"/>
      <c r="AE708" s="148"/>
      <c r="AF708" s="148"/>
      <c r="AG708" s="148"/>
      <c r="AH708" s="148"/>
      <c r="AI708" s="148"/>
      <c r="AJ708" s="148"/>
      <c r="AK708" s="148"/>
      <c r="AL708" s="148"/>
    </row>
    <row r="709" spans="1:38" ht="15.75" customHeight="1" x14ac:dyDescent="0.25">
      <c r="A709" s="6"/>
      <c r="B709" s="6"/>
      <c r="C709" s="6"/>
      <c r="D709" s="6"/>
      <c r="E709" s="6"/>
      <c r="F709" s="6"/>
      <c r="G709" s="6"/>
      <c r="H709" s="148"/>
      <c r="I709" s="148"/>
      <c r="J709" s="148"/>
      <c r="K709" s="148"/>
      <c r="L709" s="148"/>
      <c r="M709" s="148"/>
      <c r="N709" s="148"/>
      <c r="O709" s="148"/>
      <c r="P709" s="148"/>
      <c r="Q709" s="148"/>
      <c r="R709" s="148"/>
      <c r="S709" s="148"/>
      <c r="T709" s="148"/>
      <c r="U709" s="148"/>
      <c r="V709" s="148"/>
      <c r="W709" s="148"/>
      <c r="X709" s="148"/>
      <c r="Y709" s="148"/>
      <c r="Z709" s="148"/>
      <c r="AA709" s="148"/>
      <c r="AB709" s="148"/>
      <c r="AC709" s="148"/>
      <c r="AD709" s="148"/>
      <c r="AE709" s="148"/>
      <c r="AF709" s="148"/>
      <c r="AG709" s="148"/>
      <c r="AH709" s="148"/>
      <c r="AI709" s="148"/>
      <c r="AJ709" s="148"/>
      <c r="AK709" s="148"/>
      <c r="AL709" s="148"/>
    </row>
    <row r="710" spans="1:38" ht="15.75" customHeight="1" x14ac:dyDescent="0.25">
      <c r="A710" s="6"/>
      <c r="B710" s="6"/>
      <c r="C710" s="6"/>
      <c r="D710" s="6"/>
      <c r="E710" s="6"/>
      <c r="F710" s="6"/>
      <c r="G710" s="6"/>
      <c r="H710" s="148"/>
      <c r="I710" s="148"/>
      <c r="J710" s="148"/>
      <c r="K710" s="148"/>
      <c r="L710" s="148"/>
      <c r="M710" s="148"/>
      <c r="N710" s="148"/>
      <c r="O710" s="148"/>
      <c r="P710" s="148"/>
      <c r="Q710" s="148"/>
      <c r="R710" s="148"/>
      <c r="S710" s="148"/>
      <c r="T710" s="148"/>
      <c r="U710" s="148"/>
      <c r="V710" s="148"/>
      <c r="W710" s="148"/>
      <c r="X710" s="148"/>
      <c r="Y710" s="148"/>
      <c r="Z710" s="148"/>
      <c r="AA710" s="148"/>
      <c r="AB710" s="148"/>
      <c r="AC710" s="148"/>
      <c r="AD710" s="148"/>
      <c r="AE710" s="148"/>
      <c r="AF710" s="148"/>
      <c r="AG710" s="148"/>
      <c r="AH710" s="148"/>
      <c r="AI710" s="148"/>
      <c r="AJ710" s="148"/>
      <c r="AK710" s="148"/>
      <c r="AL710" s="148"/>
    </row>
    <row r="711" spans="1:38" ht="15.75" customHeight="1" x14ac:dyDescent="0.25">
      <c r="A711" s="6"/>
      <c r="B711" s="6"/>
      <c r="C711" s="6"/>
      <c r="D711" s="6"/>
      <c r="E711" s="6"/>
      <c r="F711" s="6"/>
      <c r="G711" s="6"/>
      <c r="H711" s="148"/>
      <c r="I711" s="148"/>
      <c r="J711" s="148"/>
      <c r="K711" s="148"/>
      <c r="L711" s="148"/>
      <c r="M711" s="148"/>
      <c r="N711" s="148"/>
      <c r="O711" s="148"/>
      <c r="P711" s="148"/>
      <c r="Q711" s="148"/>
      <c r="R711" s="148"/>
      <c r="S711" s="148"/>
      <c r="T711" s="148"/>
      <c r="U711" s="148"/>
      <c r="V711" s="148"/>
      <c r="W711" s="148"/>
      <c r="X711" s="148"/>
      <c r="Y711" s="148"/>
      <c r="Z711" s="148"/>
      <c r="AA711" s="148"/>
      <c r="AB711" s="148"/>
      <c r="AC711" s="148"/>
      <c r="AD711" s="148"/>
      <c r="AE711" s="148"/>
      <c r="AF711" s="148"/>
      <c r="AG711" s="148"/>
      <c r="AH711" s="148"/>
      <c r="AI711" s="148"/>
      <c r="AJ711" s="148"/>
      <c r="AK711" s="148"/>
      <c r="AL711" s="148"/>
    </row>
    <row r="712" spans="1:38" ht="15.75" customHeight="1" x14ac:dyDescent="0.25">
      <c r="A712" s="6"/>
      <c r="B712" s="6"/>
      <c r="C712" s="6"/>
      <c r="D712" s="6"/>
      <c r="E712" s="6"/>
      <c r="F712" s="6"/>
      <c r="G712" s="6"/>
      <c r="H712" s="148"/>
      <c r="I712" s="148"/>
      <c r="J712" s="148"/>
      <c r="K712" s="148"/>
      <c r="L712" s="148"/>
      <c r="M712" s="148"/>
      <c r="N712" s="148"/>
      <c r="O712" s="148"/>
      <c r="P712" s="148"/>
      <c r="Q712" s="148"/>
      <c r="R712" s="148"/>
      <c r="S712" s="148"/>
      <c r="T712" s="148"/>
      <c r="U712" s="148"/>
      <c r="V712" s="148"/>
      <c r="W712" s="148"/>
      <c r="X712" s="148"/>
      <c r="Y712" s="148"/>
      <c r="Z712" s="148"/>
      <c r="AA712" s="148"/>
      <c r="AB712" s="148"/>
      <c r="AC712" s="148"/>
      <c r="AD712" s="148"/>
      <c r="AE712" s="148"/>
      <c r="AF712" s="148"/>
      <c r="AG712" s="148"/>
      <c r="AH712" s="148"/>
      <c r="AI712" s="148"/>
      <c r="AJ712" s="148"/>
      <c r="AK712" s="148"/>
      <c r="AL712" s="148"/>
    </row>
    <row r="713" spans="1:38" ht="15.75" customHeight="1" x14ac:dyDescent="0.25">
      <c r="A713" s="6"/>
      <c r="B713" s="6"/>
      <c r="C713" s="6"/>
      <c r="D713" s="6"/>
      <c r="E713" s="6"/>
      <c r="F713" s="6"/>
      <c r="G713" s="6"/>
      <c r="H713" s="148"/>
      <c r="I713" s="148"/>
      <c r="J713" s="148"/>
      <c r="K713" s="148"/>
      <c r="L713" s="148"/>
      <c r="M713" s="148"/>
      <c r="N713" s="148"/>
      <c r="O713" s="148"/>
      <c r="P713" s="148"/>
      <c r="Q713" s="148"/>
      <c r="R713" s="148"/>
      <c r="S713" s="148"/>
      <c r="T713" s="148"/>
      <c r="U713" s="148"/>
      <c r="V713" s="148"/>
      <c r="W713" s="148"/>
      <c r="X713" s="148"/>
      <c r="Y713" s="148"/>
      <c r="Z713" s="148"/>
      <c r="AA713" s="148"/>
      <c r="AB713" s="148"/>
      <c r="AC713" s="148"/>
      <c r="AD713" s="148"/>
      <c r="AE713" s="148"/>
      <c r="AF713" s="148"/>
      <c r="AG713" s="148"/>
      <c r="AH713" s="148"/>
      <c r="AI713" s="148"/>
      <c r="AJ713" s="148"/>
      <c r="AK713" s="148"/>
      <c r="AL713" s="148"/>
    </row>
    <row r="714" spans="1:38" ht="15.75" customHeight="1" x14ac:dyDescent="0.25">
      <c r="A714" s="6"/>
      <c r="B714" s="6"/>
      <c r="C714" s="6"/>
      <c r="D714" s="6"/>
      <c r="E714" s="6"/>
      <c r="F714" s="6"/>
      <c r="G714" s="6"/>
      <c r="H714" s="148"/>
      <c r="I714" s="148"/>
      <c r="J714" s="148"/>
      <c r="K714" s="148"/>
      <c r="L714" s="148"/>
      <c r="M714" s="148"/>
      <c r="N714" s="148"/>
      <c r="O714" s="148"/>
      <c r="P714" s="148"/>
      <c r="Q714" s="148"/>
      <c r="R714" s="148"/>
      <c r="S714" s="148"/>
      <c r="T714" s="148"/>
      <c r="U714" s="148"/>
      <c r="V714" s="148"/>
      <c r="W714" s="148"/>
      <c r="X714" s="148"/>
      <c r="Y714" s="148"/>
      <c r="Z714" s="148"/>
      <c r="AA714" s="148"/>
      <c r="AB714" s="148"/>
      <c r="AC714" s="148"/>
      <c r="AD714" s="148"/>
      <c r="AE714" s="148"/>
      <c r="AF714" s="148"/>
      <c r="AG714" s="148"/>
      <c r="AH714" s="148"/>
      <c r="AI714" s="148"/>
      <c r="AJ714" s="148"/>
      <c r="AK714" s="148"/>
      <c r="AL714" s="148"/>
    </row>
    <row r="715" spans="1:38" ht="15.75" customHeight="1" x14ac:dyDescent="0.25">
      <c r="A715" s="6"/>
      <c r="B715" s="6"/>
      <c r="C715" s="6"/>
      <c r="D715" s="6"/>
      <c r="E715" s="6"/>
      <c r="F715" s="6"/>
      <c r="G715" s="6"/>
      <c r="H715" s="148"/>
      <c r="I715" s="148"/>
      <c r="J715" s="148"/>
      <c r="K715" s="148"/>
      <c r="L715" s="148"/>
      <c r="M715" s="148"/>
      <c r="N715" s="148"/>
      <c r="O715" s="148"/>
      <c r="P715" s="148"/>
      <c r="Q715" s="148"/>
      <c r="R715" s="148"/>
      <c r="S715" s="148"/>
      <c r="T715" s="148"/>
      <c r="U715" s="148"/>
      <c r="V715" s="148"/>
      <c r="W715" s="148"/>
      <c r="X715" s="148"/>
      <c r="Y715" s="148"/>
      <c r="Z715" s="148"/>
      <c r="AA715" s="148"/>
      <c r="AB715" s="148"/>
      <c r="AC715" s="148"/>
      <c r="AD715" s="148"/>
      <c r="AE715" s="148"/>
      <c r="AF715" s="148"/>
      <c r="AG715" s="148"/>
      <c r="AH715" s="148"/>
      <c r="AI715" s="148"/>
      <c r="AJ715" s="148"/>
      <c r="AK715" s="148"/>
      <c r="AL715" s="148"/>
    </row>
    <row r="716" spans="1:38" ht="15.75" customHeight="1" x14ac:dyDescent="0.25">
      <c r="A716" s="6"/>
      <c r="B716" s="6"/>
      <c r="C716" s="6"/>
      <c r="D716" s="6"/>
      <c r="E716" s="6"/>
      <c r="F716" s="6"/>
      <c r="G716" s="6"/>
      <c r="H716" s="148"/>
      <c r="I716" s="148"/>
      <c r="J716" s="148"/>
      <c r="K716" s="148"/>
      <c r="L716" s="148"/>
      <c r="M716" s="148"/>
      <c r="N716" s="148"/>
      <c r="O716" s="148"/>
      <c r="P716" s="148"/>
      <c r="Q716" s="148"/>
      <c r="R716" s="148"/>
      <c r="S716" s="148"/>
      <c r="T716" s="148"/>
      <c r="U716" s="148"/>
      <c r="V716" s="148"/>
      <c r="W716" s="148"/>
      <c r="X716" s="148"/>
      <c r="Y716" s="148"/>
      <c r="Z716" s="148"/>
      <c r="AA716" s="148"/>
      <c r="AB716" s="148"/>
      <c r="AC716" s="148"/>
      <c r="AD716" s="148"/>
      <c r="AE716" s="148"/>
      <c r="AF716" s="148"/>
      <c r="AG716" s="148"/>
      <c r="AH716" s="148"/>
      <c r="AI716" s="148"/>
      <c r="AJ716" s="148"/>
      <c r="AK716" s="148"/>
      <c r="AL716" s="148"/>
    </row>
    <row r="717" spans="1:38" ht="15.75" customHeight="1" x14ac:dyDescent="0.25">
      <c r="A717" s="6"/>
      <c r="B717" s="6"/>
      <c r="C717" s="6"/>
      <c r="D717" s="6"/>
      <c r="E717" s="6"/>
      <c r="F717" s="6"/>
      <c r="G717" s="6"/>
      <c r="H717" s="148"/>
      <c r="I717" s="148"/>
      <c r="J717" s="148"/>
      <c r="K717" s="148"/>
      <c r="L717" s="148"/>
      <c r="M717" s="148"/>
      <c r="N717" s="148"/>
      <c r="O717" s="148"/>
      <c r="P717" s="148"/>
      <c r="Q717" s="148"/>
      <c r="R717" s="148"/>
      <c r="S717" s="148"/>
      <c r="T717" s="148"/>
      <c r="U717" s="148"/>
      <c r="V717" s="148"/>
      <c r="W717" s="148"/>
      <c r="X717" s="148"/>
      <c r="Y717" s="148"/>
      <c r="Z717" s="148"/>
      <c r="AA717" s="148"/>
      <c r="AB717" s="148"/>
      <c r="AC717" s="148"/>
      <c r="AD717" s="148"/>
      <c r="AE717" s="148"/>
      <c r="AF717" s="148"/>
      <c r="AG717" s="148"/>
      <c r="AH717" s="148"/>
      <c r="AI717" s="148"/>
      <c r="AJ717" s="148"/>
      <c r="AK717" s="148"/>
      <c r="AL717" s="148"/>
    </row>
    <row r="718" spans="1:38" ht="15.75" customHeight="1" x14ac:dyDescent="0.25">
      <c r="A718" s="6"/>
      <c r="B718" s="6"/>
      <c r="C718" s="6"/>
      <c r="D718" s="6"/>
      <c r="E718" s="6"/>
      <c r="F718" s="6"/>
      <c r="G718" s="6"/>
      <c r="H718" s="148"/>
      <c r="I718" s="148"/>
      <c r="J718" s="148"/>
      <c r="K718" s="148"/>
      <c r="L718" s="148"/>
      <c r="M718" s="148"/>
      <c r="N718" s="148"/>
      <c r="O718" s="148"/>
      <c r="P718" s="148"/>
      <c r="Q718" s="148"/>
      <c r="R718" s="148"/>
      <c r="S718" s="148"/>
      <c r="T718" s="148"/>
      <c r="U718" s="148"/>
      <c r="V718" s="148"/>
      <c r="W718" s="148"/>
      <c r="X718" s="148"/>
      <c r="Y718" s="148"/>
      <c r="Z718" s="148"/>
      <c r="AA718" s="148"/>
      <c r="AB718" s="148"/>
      <c r="AC718" s="148"/>
      <c r="AD718" s="148"/>
      <c r="AE718" s="148"/>
      <c r="AF718" s="148"/>
      <c r="AG718" s="148"/>
      <c r="AH718" s="148"/>
      <c r="AI718" s="148"/>
      <c r="AJ718" s="148"/>
      <c r="AK718" s="148"/>
      <c r="AL718" s="148"/>
    </row>
    <row r="719" spans="1:38" ht="15.75" customHeight="1" x14ac:dyDescent="0.25">
      <c r="A719" s="6"/>
      <c r="B719" s="6"/>
      <c r="C719" s="6"/>
      <c r="D719" s="6"/>
      <c r="E719" s="6"/>
      <c r="F719" s="6"/>
      <c r="G719" s="6"/>
      <c r="H719" s="148"/>
      <c r="I719" s="148"/>
      <c r="J719" s="148"/>
      <c r="K719" s="148"/>
      <c r="L719" s="148"/>
      <c r="M719" s="148"/>
      <c r="N719" s="148"/>
      <c r="O719" s="148"/>
      <c r="P719" s="148"/>
      <c r="Q719" s="148"/>
      <c r="R719" s="148"/>
      <c r="S719" s="148"/>
      <c r="T719" s="148"/>
      <c r="U719" s="148"/>
      <c r="V719" s="148"/>
      <c r="W719" s="148"/>
      <c r="X719" s="148"/>
      <c r="Y719" s="148"/>
      <c r="Z719" s="148"/>
      <c r="AA719" s="148"/>
      <c r="AB719" s="148"/>
      <c r="AC719" s="148"/>
      <c r="AD719" s="148"/>
      <c r="AE719" s="148"/>
      <c r="AF719" s="148"/>
      <c r="AG719" s="148"/>
      <c r="AH719" s="148"/>
      <c r="AI719" s="148"/>
      <c r="AJ719" s="148"/>
      <c r="AK719" s="148"/>
      <c r="AL719" s="148"/>
    </row>
    <row r="720" spans="1:38" ht="15.75" customHeight="1" x14ac:dyDescent="0.25">
      <c r="A720" s="6"/>
      <c r="B720" s="6"/>
      <c r="C720" s="6"/>
      <c r="D720" s="6"/>
      <c r="E720" s="6"/>
      <c r="F720" s="6"/>
      <c r="G720" s="6"/>
      <c r="H720" s="148"/>
      <c r="I720" s="148"/>
      <c r="J720" s="148"/>
      <c r="K720" s="148"/>
      <c r="L720" s="148"/>
      <c r="M720" s="148"/>
      <c r="N720" s="148"/>
      <c r="O720" s="148"/>
      <c r="P720" s="148"/>
      <c r="Q720" s="148"/>
      <c r="R720" s="148"/>
      <c r="S720" s="148"/>
      <c r="T720" s="148"/>
      <c r="U720" s="148"/>
      <c r="V720" s="148"/>
      <c r="W720" s="148"/>
      <c r="X720" s="148"/>
      <c r="Y720" s="148"/>
      <c r="Z720" s="148"/>
      <c r="AA720" s="148"/>
      <c r="AB720" s="148"/>
      <c r="AC720" s="148"/>
      <c r="AD720" s="148"/>
      <c r="AE720" s="148"/>
      <c r="AF720" s="148"/>
      <c r="AG720" s="148"/>
      <c r="AH720" s="148"/>
      <c r="AI720" s="148"/>
      <c r="AJ720" s="148"/>
      <c r="AK720" s="148"/>
      <c r="AL720" s="148"/>
    </row>
    <row r="721" spans="1:38" ht="15.75" customHeight="1" x14ac:dyDescent="0.25">
      <c r="A721" s="6"/>
      <c r="B721" s="6"/>
      <c r="C721" s="6"/>
      <c r="D721" s="6"/>
      <c r="E721" s="6"/>
      <c r="F721" s="6"/>
      <c r="G721" s="6"/>
      <c r="H721" s="148"/>
      <c r="I721" s="148"/>
      <c r="J721" s="148"/>
      <c r="K721" s="148"/>
      <c r="L721" s="148"/>
      <c r="M721" s="148"/>
      <c r="N721" s="148"/>
      <c r="O721" s="148"/>
      <c r="P721" s="148"/>
      <c r="Q721" s="148"/>
      <c r="R721" s="148"/>
      <c r="S721" s="148"/>
      <c r="T721" s="148"/>
      <c r="U721" s="148"/>
      <c r="V721" s="148"/>
      <c r="W721" s="148"/>
      <c r="X721" s="148"/>
      <c r="Y721" s="148"/>
      <c r="Z721" s="148"/>
      <c r="AA721" s="148"/>
      <c r="AB721" s="148"/>
      <c r="AC721" s="148"/>
      <c r="AD721" s="148"/>
      <c r="AE721" s="148"/>
      <c r="AF721" s="148"/>
      <c r="AG721" s="148"/>
      <c r="AH721" s="148"/>
      <c r="AI721" s="148"/>
      <c r="AJ721" s="148"/>
      <c r="AK721" s="148"/>
      <c r="AL721" s="148"/>
    </row>
    <row r="722" spans="1:38" ht="15.75" customHeight="1" x14ac:dyDescent="0.25">
      <c r="A722" s="6"/>
      <c r="B722" s="6"/>
      <c r="C722" s="6"/>
      <c r="D722" s="6"/>
      <c r="E722" s="6"/>
      <c r="F722" s="6"/>
      <c r="G722" s="6"/>
      <c r="H722" s="148"/>
      <c r="I722" s="148"/>
      <c r="J722" s="148"/>
      <c r="K722" s="148"/>
      <c r="L722" s="148"/>
      <c r="M722" s="148"/>
      <c r="N722" s="148"/>
      <c r="O722" s="148"/>
      <c r="P722" s="148"/>
      <c r="Q722" s="148"/>
      <c r="R722" s="148"/>
      <c r="S722" s="148"/>
      <c r="T722" s="148"/>
      <c r="U722" s="148"/>
      <c r="V722" s="148"/>
      <c r="W722" s="148"/>
      <c r="X722" s="148"/>
      <c r="Y722" s="148"/>
      <c r="Z722" s="148"/>
      <c r="AA722" s="148"/>
      <c r="AB722" s="148"/>
      <c r="AC722" s="148"/>
      <c r="AD722" s="148"/>
      <c r="AE722" s="148"/>
      <c r="AF722" s="148"/>
      <c r="AG722" s="148"/>
      <c r="AH722" s="148"/>
      <c r="AI722" s="148"/>
      <c r="AJ722" s="148"/>
      <c r="AK722" s="148"/>
      <c r="AL722" s="148"/>
    </row>
    <row r="723" spans="1:38" ht="15.75" customHeight="1" x14ac:dyDescent="0.25">
      <c r="A723" s="6"/>
      <c r="B723" s="6"/>
      <c r="C723" s="6"/>
      <c r="D723" s="6"/>
      <c r="E723" s="6"/>
      <c r="F723" s="6"/>
      <c r="G723" s="6"/>
      <c r="H723" s="148"/>
      <c r="I723" s="148"/>
      <c r="J723" s="148"/>
      <c r="K723" s="148"/>
      <c r="L723" s="148"/>
      <c r="M723" s="148"/>
      <c r="N723" s="148"/>
      <c r="O723" s="148"/>
      <c r="P723" s="148"/>
      <c r="Q723" s="148"/>
      <c r="R723" s="148"/>
      <c r="S723" s="148"/>
      <c r="T723" s="148"/>
      <c r="U723" s="148"/>
      <c r="V723" s="148"/>
      <c r="W723" s="148"/>
      <c r="X723" s="148"/>
      <c r="Y723" s="148"/>
      <c r="Z723" s="148"/>
      <c r="AA723" s="148"/>
      <c r="AB723" s="148"/>
      <c r="AC723" s="148"/>
      <c r="AD723" s="148"/>
      <c r="AE723" s="148"/>
      <c r="AF723" s="148"/>
      <c r="AG723" s="148"/>
      <c r="AH723" s="148"/>
      <c r="AI723" s="148"/>
      <c r="AJ723" s="148"/>
      <c r="AK723" s="148"/>
      <c r="AL723" s="148"/>
    </row>
    <row r="724" spans="1:38" ht="15.75" customHeight="1" x14ac:dyDescent="0.25">
      <c r="A724" s="6"/>
      <c r="B724" s="6"/>
      <c r="C724" s="6"/>
      <c r="D724" s="6"/>
      <c r="E724" s="6"/>
      <c r="F724" s="6"/>
      <c r="G724" s="6"/>
      <c r="H724" s="148"/>
      <c r="I724" s="148"/>
      <c r="J724" s="148"/>
      <c r="K724" s="148"/>
      <c r="L724" s="148"/>
      <c r="M724" s="148"/>
      <c r="N724" s="148"/>
      <c r="O724" s="148"/>
      <c r="P724" s="148"/>
      <c r="Q724" s="148"/>
      <c r="R724" s="148"/>
      <c r="S724" s="148"/>
      <c r="T724" s="148"/>
      <c r="U724" s="148"/>
      <c r="V724" s="148"/>
      <c r="W724" s="148"/>
      <c r="X724" s="148"/>
      <c r="Y724" s="148"/>
      <c r="Z724" s="148"/>
      <c r="AA724" s="148"/>
      <c r="AB724" s="148"/>
      <c r="AC724" s="148"/>
      <c r="AD724" s="148"/>
      <c r="AE724" s="148"/>
      <c r="AF724" s="148"/>
      <c r="AG724" s="148"/>
      <c r="AH724" s="148"/>
      <c r="AI724" s="148"/>
      <c r="AJ724" s="148"/>
      <c r="AK724" s="148"/>
      <c r="AL724" s="148"/>
    </row>
    <row r="725" spans="1:38" ht="15.75" customHeight="1" x14ac:dyDescent="0.25">
      <c r="A725" s="6"/>
      <c r="B725" s="6"/>
      <c r="C725" s="6"/>
      <c r="D725" s="6"/>
      <c r="E725" s="6"/>
      <c r="F725" s="6"/>
      <c r="G725" s="6"/>
      <c r="H725" s="148"/>
      <c r="I725" s="148"/>
      <c r="J725" s="148"/>
      <c r="K725" s="148"/>
      <c r="L725" s="148"/>
      <c r="M725" s="148"/>
      <c r="N725" s="148"/>
      <c r="O725" s="148"/>
      <c r="P725" s="148"/>
      <c r="Q725" s="148"/>
      <c r="R725" s="148"/>
      <c r="S725" s="148"/>
      <c r="T725" s="148"/>
      <c r="U725" s="148"/>
      <c r="V725" s="148"/>
      <c r="W725" s="148"/>
      <c r="X725" s="148"/>
      <c r="Y725" s="148"/>
      <c r="Z725" s="148"/>
      <c r="AA725" s="148"/>
      <c r="AB725" s="148"/>
      <c r="AC725" s="148"/>
      <c r="AD725" s="148"/>
      <c r="AE725" s="148"/>
      <c r="AF725" s="148"/>
      <c r="AG725" s="148"/>
      <c r="AH725" s="148"/>
      <c r="AI725" s="148"/>
      <c r="AJ725" s="148"/>
      <c r="AK725" s="148"/>
      <c r="AL725" s="148"/>
    </row>
    <row r="726" spans="1:38" ht="15.75" customHeight="1" x14ac:dyDescent="0.25">
      <c r="A726" s="6"/>
      <c r="B726" s="6"/>
      <c r="C726" s="6"/>
      <c r="D726" s="6"/>
      <c r="E726" s="6"/>
      <c r="F726" s="6"/>
      <c r="G726" s="6"/>
      <c r="H726" s="148"/>
      <c r="I726" s="148"/>
      <c r="J726" s="148"/>
      <c r="K726" s="148"/>
      <c r="L726" s="148"/>
      <c r="M726" s="148"/>
      <c r="N726" s="148"/>
      <c r="O726" s="148"/>
      <c r="P726" s="148"/>
      <c r="Q726" s="148"/>
      <c r="R726" s="148"/>
      <c r="S726" s="148"/>
      <c r="T726" s="148"/>
      <c r="U726" s="148"/>
      <c r="V726" s="148"/>
      <c r="W726" s="148"/>
      <c r="X726" s="148"/>
      <c r="Y726" s="148"/>
      <c r="Z726" s="148"/>
      <c r="AA726" s="148"/>
      <c r="AB726" s="148"/>
      <c r="AC726" s="148"/>
      <c r="AD726" s="148"/>
      <c r="AE726" s="148"/>
      <c r="AF726" s="148"/>
      <c r="AG726" s="148"/>
      <c r="AH726" s="148"/>
      <c r="AI726" s="148"/>
      <c r="AJ726" s="148"/>
      <c r="AK726" s="148"/>
      <c r="AL726" s="148"/>
    </row>
    <row r="727" spans="1:38" ht="15.75" customHeight="1" x14ac:dyDescent="0.25">
      <c r="A727" s="6"/>
      <c r="B727" s="6"/>
      <c r="C727" s="6"/>
      <c r="D727" s="6"/>
      <c r="E727" s="6"/>
      <c r="F727" s="6"/>
      <c r="G727" s="6"/>
      <c r="H727" s="148"/>
      <c r="I727" s="148"/>
      <c r="J727" s="148"/>
      <c r="K727" s="148"/>
      <c r="L727" s="148"/>
      <c r="M727" s="148"/>
      <c r="N727" s="148"/>
      <c r="O727" s="148"/>
      <c r="P727" s="148"/>
      <c r="Q727" s="148"/>
      <c r="R727" s="148"/>
      <c r="S727" s="148"/>
      <c r="T727" s="148"/>
      <c r="U727" s="148"/>
      <c r="V727" s="148"/>
      <c r="W727" s="148"/>
      <c r="X727" s="148"/>
      <c r="Y727" s="148"/>
      <c r="Z727" s="148"/>
      <c r="AA727" s="148"/>
      <c r="AB727" s="148"/>
      <c r="AC727" s="148"/>
      <c r="AD727" s="148"/>
      <c r="AE727" s="148"/>
      <c r="AF727" s="148"/>
      <c r="AG727" s="148"/>
      <c r="AH727" s="148"/>
      <c r="AI727" s="148"/>
      <c r="AJ727" s="148"/>
      <c r="AK727" s="148"/>
      <c r="AL727" s="148"/>
    </row>
    <row r="728" spans="1:38" ht="15.75" customHeight="1" x14ac:dyDescent="0.25">
      <c r="A728" s="6"/>
      <c r="B728" s="6"/>
      <c r="C728" s="6"/>
      <c r="D728" s="6"/>
      <c r="E728" s="6"/>
      <c r="F728" s="6"/>
      <c r="G728" s="6"/>
      <c r="H728" s="148"/>
      <c r="I728" s="148"/>
      <c r="J728" s="148"/>
      <c r="K728" s="148"/>
      <c r="L728" s="148"/>
      <c r="M728" s="148"/>
      <c r="N728" s="148"/>
      <c r="O728" s="148"/>
      <c r="P728" s="148"/>
      <c r="Q728" s="148"/>
      <c r="R728" s="148"/>
      <c r="S728" s="148"/>
      <c r="T728" s="148"/>
      <c r="U728" s="148"/>
      <c r="V728" s="148"/>
      <c r="W728" s="148"/>
      <c r="X728" s="148"/>
      <c r="Y728" s="148"/>
      <c r="Z728" s="148"/>
      <c r="AA728" s="148"/>
      <c r="AB728" s="148"/>
      <c r="AC728" s="148"/>
      <c r="AD728" s="148"/>
      <c r="AE728" s="148"/>
      <c r="AF728" s="148"/>
      <c r="AG728" s="148"/>
      <c r="AH728" s="148"/>
      <c r="AI728" s="148"/>
      <c r="AJ728" s="148"/>
      <c r="AK728" s="148"/>
      <c r="AL728" s="148"/>
    </row>
    <row r="729" spans="1:38" ht="15.75" customHeight="1" x14ac:dyDescent="0.25">
      <c r="A729" s="6"/>
      <c r="B729" s="6"/>
      <c r="C729" s="6"/>
      <c r="D729" s="6"/>
      <c r="E729" s="6"/>
      <c r="F729" s="6"/>
      <c r="G729" s="6"/>
      <c r="H729" s="148"/>
      <c r="I729" s="148"/>
      <c r="J729" s="148"/>
      <c r="K729" s="148"/>
      <c r="L729" s="148"/>
      <c r="M729" s="148"/>
      <c r="N729" s="148"/>
      <c r="O729" s="148"/>
      <c r="P729" s="148"/>
      <c r="Q729" s="148"/>
      <c r="R729" s="148"/>
      <c r="S729" s="148"/>
      <c r="T729" s="148"/>
      <c r="U729" s="148"/>
      <c r="V729" s="148"/>
      <c r="W729" s="148"/>
      <c r="X729" s="148"/>
      <c r="Y729" s="148"/>
      <c r="Z729" s="148"/>
      <c r="AA729" s="148"/>
      <c r="AB729" s="148"/>
      <c r="AC729" s="148"/>
      <c r="AD729" s="148"/>
      <c r="AE729" s="148"/>
      <c r="AF729" s="148"/>
      <c r="AG729" s="148"/>
      <c r="AH729" s="148"/>
      <c r="AI729" s="148"/>
      <c r="AJ729" s="148"/>
      <c r="AK729" s="148"/>
      <c r="AL729" s="148"/>
    </row>
    <row r="730" spans="1:38" ht="15.75" customHeight="1" x14ac:dyDescent="0.25">
      <c r="A730" s="6"/>
      <c r="B730" s="6"/>
      <c r="C730" s="6"/>
      <c r="D730" s="6"/>
      <c r="E730" s="6"/>
      <c r="F730" s="6"/>
      <c r="G730" s="6"/>
      <c r="H730" s="148"/>
      <c r="I730" s="148"/>
      <c r="J730" s="148"/>
      <c r="K730" s="148"/>
      <c r="L730" s="148"/>
      <c r="M730" s="148"/>
      <c r="N730" s="148"/>
      <c r="O730" s="148"/>
      <c r="P730" s="148"/>
      <c r="Q730" s="148"/>
      <c r="R730" s="148"/>
      <c r="S730" s="148"/>
      <c r="T730" s="148"/>
      <c r="U730" s="148"/>
      <c r="V730" s="148"/>
      <c r="W730" s="148"/>
      <c r="X730" s="148"/>
      <c r="Y730" s="148"/>
      <c r="Z730" s="148"/>
      <c r="AA730" s="148"/>
      <c r="AB730" s="148"/>
      <c r="AC730" s="148"/>
      <c r="AD730" s="148"/>
      <c r="AE730" s="148"/>
      <c r="AF730" s="148"/>
      <c r="AG730" s="148"/>
      <c r="AH730" s="148"/>
      <c r="AI730" s="148"/>
      <c r="AJ730" s="148"/>
      <c r="AK730" s="148"/>
      <c r="AL730" s="148"/>
    </row>
    <row r="731" spans="1:38" ht="15.75" customHeight="1" x14ac:dyDescent="0.25">
      <c r="A731" s="6"/>
      <c r="B731" s="6"/>
      <c r="C731" s="6"/>
      <c r="D731" s="6"/>
      <c r="E731" s="6"/>
      <c r="F731" s="6"/>
      <c r="G731" s="6"/>
      <c r="H731" s="148"/>
      <c r="I731" s="148"/>
      <c r="J731" s="148"/>
      <c r="K731" s="148"/>
      <c r="L731" s="148"/>
      <c r="M731" s="148"/>
      <c r="N731" s="148"/>
      <c r="O731" s="148"/>
      <c r="P731" s="148"/>
      <c r="Q731" s="148"/>
      <c r="R731" s="148"/>
      <c r="S731" s="148"/>
      <c r="T731" s="148"/>
      <c r="U731" s="148"/>
      <c r="V731" s="148"/>
      <c r="W731" s="148"/>
      <c r="X731" s="148"/>
      <c r="Y731" s="148"/>
      <c r="Z731" s="148"/>
      <c r="AA731" s="148"/>
      <c r="AB731" s="148"/>
      <c r="AC731" s="148"/>
      <c r="AD731" s="148"/>
      <c r="AE731" s="148"/>
      <c r="AF731" s="148"/>
      <c r="AG731" s="148"/>
      <c r="AH731" s="148"/>
      <c r="AI731" s="148"/>
      <c r="AJ731" s="148"/>
      <c r="AK731" s="148"/>
      <c r="AL731" s="148"/>
    </row>
    <row r="732" spans="1:38" ht="15.75" customHeight="1" x14ac:dyDescent="0.25">
      <c r="A732" s="6"/>
      <c r="B732" s="6"/>
      <c r="C732" s="6"/>
      <c r="D732" s="6"/>
      <c r="E732" s="6"/>
      <c r="F732" s="6"/>
      <c r="G732" s="6"/>
      <c r="H732" s="148"/>
      <c r="I732" s="148"/>
      <c r="J732" s="148"/>
      <c r="K732" s="148"/>
      <c r="L732" s="148"/>
      <c r="M732" s="148"/>
      <c r="N732" s="148"/>
      <c r="O732" s="148"/>
      <c r="P732" s="148"/>
      <c r="Q732" s="148"/>
      <c r="R732" s="148"/>
      <c r="S732" s="148"/>
      <c r="T732" s="148"/>
      <c r="U732" s="148"/>
      <c r="V732" s="148"/>
      <c r="W732" s="148"/>
      <c r="X732" s="148"/>
      <c r="Y732" s="148"/>
      <c r="Z732" s="148"/>
      <c r="AA732" s="148"/>
      <c r="AB732" s="148"/>
      <c r="AC732" s="148"/>
      <c r="AD732" s="148"/>
      <c r="AE732" s="148"/>
      <c r="AF732" s="148"/>
      <c r="AG732" s="148"/>
      <c r="AH732" s="148"/>
      <c r="AI732" s="148"/>
      <c r="AJ732" s="148"/>
      <c r="AK732" s="148"/>
      <c r="AL732" s="148"/>
    </row>
    <row r="733" spans="1:38" ht="15.75" customHeight="1" x14ac:dyDescent="0.25">
      <c r="A733" s="6"/>
      <c r="B733" s="6"/>
      <c r="C733" s="6"/>
      <c r="D733" s="6"/>
      <c r="E733" s="6"/>
      <c r="F733" s="6"/>
      <c r="G733" s="6"/>
      <c r="H733" s="148"/>
      <c r="I733" s="148"/>
      <c r="J733" s="148"/>
      <c r="K733" s="148"/>
      <c r="L733" s="148"/>
      <c r="M733" s="148"/>
      <c r="N733" s="148"/>
      <c r="O733" s="148"/>
      <c r="P733" s="148"/>
      <c r="Q733" s="148"/>
      <c r="R733" s="148"/>
      <c r="S733" s="148"/>
      <c r="T733" s="148"/>
      <c r="U733" s="148"/>
      <c r="V733" s="148"/>
      <c r="W733" s="148"/>
      <c r="X733" s="148"/>
      <c r="Y733" s="148"/>
      <c r="Z733" s="148"/>
      <c r="AA733" s="148"/>
      <c r="AB733" s="148"/>
      <c r="AC733" s="148"/>
      <c r="AD733" s="148"/>
      <c r="AE733" s="148"/>
      <c r="AF733" s="148"/>
      <c r="AG733" s="148"/>
      <c r="AH733" s="148"/>
      <c r="AI733" s="148"/>
      <c r="AJ733" s="148"/>
      <c r="AK733" s="148"/>
      <c r="AL733" s="148"/>
    </row>
    <row r="734" spans="1:38" ht="15.75" customHeight="1" x14ac:dyDescent="0.25">
      <c r="A734" s="6"/>
      <c r="B734" s="6"/>
      <c r="C734" s="6"/>
      <c r="D734" s="6"/>
      <c r="E734" s="6"/>
      <c r="F734" s="6"/>
      <c r="G734" s="6"/>
      <c r="H734" s="148"/>
      <c r="I734" s="148"/>
      <c r="J734" s="148"/>
      <c r="K734" s="148"/>
      <c r="L734" s="148"/>
      <c r="M734" s="148"/>
      <c r="N734" s="148"/>
      <c r="O734" s="148"/>
      <c r="P734" s="148"/>
      <c r="Q734" s="148"/>
      <c r="R734" s="148"/>
      <c r="S734" s="148"/>
      <c r="T734" s="148"/>
      <c r="U734" s="148"/>
      <c r="V734" s="148"/>
      <c r="W734" s="148"/>
      <c r="X734" s="148"/>
      <c r="Y734" s="148"/>
      <c r="Z734" s="148"/>
      <c r="AA734" s="148"/>
      <c r="AB734" s="148"/>
      <c r="AC734" s="148"/>
      <c r="AD734" s="148"/>
      <c r="AE734" s="148"/>
      <c r="AF734" s="148"/>
      <c r="AG734" s="148"/>
      <c r="AH734" s="148"/>
      <c r="AI734" s="148"/>
      <c r="AJ734" s="148"/>
      <c r="AK734" s="148"/>
      <c r="AL734" s="148"/>
    </row>
    <row r="735" spans="1:38" ht="15.75" customHeight="1" x14ac:dyDescent="0.25">
      <c r="A735" s="6"/>
      <c r="B735" s="6"/>
      <c r="C735" s="6"/>
      <c r="D735" s="6"/>
      <c r="E735" s="6"/>
      <c r="F735" s="6"/>
      <c r="G735" s="6"/>
      <c r="H735" s="148"/>
      <c r="I735" s="148"/>
      <c r="J735" s="148"/>
      <c r="K735" s="148"/>
      <c r="L735" s="148"/>
      <c r="M735" s="148"/>
      <c r="N735" s="148"/>
      <c r="O735" s="148"/>
      <c r="P735" s="148"/>
      <c r="Q735" s="148"/>
      <c r="R735" s="148"/>
      <c r="S735" s="148"/>
      <c r="T735" s="148"/>
      <c r="U735" s="148"/>
      <c r="V735" s="148"/>
      <c r="W735" s="148"/>
      <c r="X735" s="148"/>
      <c r="Y735" s="148"/>
      <c r="Z735" s="148"/>
      <c r="AA735" s="148"/>
      <c r="AB735" s="148"/>
      <c r="AC735" s="148"/>
      <c r="AD735" s="148"/>
      <c r="AE735" s="148"/>
      <c r="AF735" s="148"/>
      <c r="AG735" s="148"/>
      <c r="AH735" s="148"/>
      <c r="AI735" s="148"/>
      <c r="AJ735" s="148"/>
      <c r="AK735" s="148"/>
      <c r="AL735" s="148"/>
    </row>
    <row r="736" spans="1:38" ht="15.75" customHeight="1" x14ac:dyDescent="0.25">
      <c r="A736" s="6"/>
      <c r="B736" s="6"/>
      <c r="C736" s="6"/>
      <c r="D736" s="6"/>
      <c r="E736" s="6"/>
      <c r="F736" s="6"/>
      <c r="G736" s="6"/>
      <c r="H736" s="148"/>
      <c r="I736" s="148"/>
      <c r="J736" s="148"/>
      <c r="K736" s="148"/>
      <c r="L736" s="148"/>
      <c r="M736" s="148"/>
      <c r="N736" s="148"/>
      <c r="O736" s="148"/>
      <c r="P736" s="148"/>
      <c r="Q736" s="148"/>
      <c r="R736" s="148"/>
      <c r="S736" s="148"/>
      <c r="T736" s="148"/>
      <c r="U736" s="148"/>
      <c r="V736" s="148"/>
      <c r="W736" s="148"/>
      <c r="X736" s="148"/>
      <c r="Y736" s="148"/>
      <c r="Z736" s="148"/>
      <c r="AA736" s="148"/>
      <c r="AB736" s="148"/>
      <c r="AC736" s="148"/>
      <c r="AD736" s="148"/>
      <c r="AE736" s="148"/>
      <c r="AF736" s="148"/>
      <c r="AG736" s="148"/>
      <c r="AH736" s="148"/>
      <c r="AI736" s="148"/>
      <c r="AJ736" s="148"/>
      <c r="AK736" s="148"/>
      <c r="AL736" s="148"/>
    </row>
    <row r="737" spans="1:38" ht="15.75" customHeight="1" x14ac:dyDescent="0.25">
      <c r="A737" s="6"/>
      <c r="B737" s="6"/>
      <c r="C737" s="6"/>
      <c r="D737" s="6"/>
      <c r="E737" s="6"/>
      <c r="F737" s="6"/>
      <c r="G737" s="6"/>
      <c r="H737" s="148"/>
      <c r="I737" s="148"/>
      <c r="J737" s="148"/>
      <c r="K737" s="148"/>
      <c r="L737" s="148"/>
      <c r="M737" s="148"/>
      <c r="N737" s="148"/>
      <c r="O737" s="148"/>
      <c r="P737" s="148"/>
      <c r="Q737" s="148"/>
      <c r="R737" s="148"/>
      <c r="S737" s="148"/>
      <c r="T737" s="148"/>
      <c r="U737" s="148"/>
      <c r="V737" s="148"/>
      <c r="W737" s="148"/>
      <c r="X737" s="148"/>
      <c r="Y737" s="148"/>
      <c r="Z737" s="148"/>
      <c r="AA737" s="148"/>
      <c r="AB737" s="148"/>
      <c r="AC737" s="148"/>
      <c r="AD737" s="148"/>
      <c r="AE737" s="148"/>
      <c r="AF737" s="148"/>
      <c r="AG737" s="148"/>
      <c r="AH737" s="148"/>
      <c r="AI737" s="148"/>
      <c r="AJ737" s="148"/>
      <c r="AK737" s="148"/>
      <c r="AL737" s="148"/>
    </row>
    <row r="738" spans="1:38" ht="15.75" customHeight="1" x14ac:dyDescent="0.25">
      <c r="A738" s="6"/>
      <c r="B738" s="6"/>
      <c r="C738" s="6"/>
      <c r="D738" s="6"/>
      <c r="E738" s="6"/>
      <c r="F738" s="6"/>
      <c r="G738" s="6"/>
      <c r="H738" s="148"/>
      <c r="I738" s="148"/>
      <c r="J738" s="148"/>
      <c r="K738" s="148"/>
      <c r="L738" s="148"/>
      <c r="M738" s="148"/>
      <c r="N738" s="148"/>
      <c r="O738" s="148"/>
      <c r="P738" s="148"/>
      <c r="Q738" s="148"/>
      <c r="R738" s="148"/>
      <c r="S738" s="148"/>
      <c r="T738" s="148"/>
      <c r="U738" s="148"/>
      <c r="V738" s="148"/>
      <c r="W738" s="148"/>
      <c r="X738" s="148"/>
      <c r="Y738" s="148"/>
      <c r="Z738" s="148"/>
      <c r="AA738" s="148"/>
      <c r="AB738" s="148"/>
      <c r="AC738" s="148"/>
      <c r="AD738" s="148"/>
      <c r="AE738" s="148"/>
      <c r="AF738" s="148"/>
      <c r="AG738" s="148"/>
      <c r="AH738" s="148"/>
      <c r="AI738" s="148"/>
      <c r="AJ738" s="148"/>
      <c r="AK738" s="148"/>
      <c r="AL738" s="148"/>
    </row>
    <row r="739" spans="1:38" ht="15.75" customHeight="1" x14ac:dyDescent="0.25">
      <c r="A739" s="6"/>
      <c r="B739" s="6"/>
      <c r="C739" s="6"/>
      <c r="D739" s="6"/>
      <c r="E739" s="6"/>
      <c r="F739" s="6"/>
      <c r="G739" s="6"/>
      <c r="H739" s="148"/>
      <c r="I739" s="148"/>
      <c r="J739" s="148"/>
      <c r="K739" s="148"/>
      <c r="L739" s="148"/>
      <c r="M739" s="148"/>
      <c r="N739" s="148"/>
      <c r="O739" s="148"/>
      <c r="P739" s="148"/>
      <c r="Q739" s="148"/>
      <c r="R739" s="148"/>
      <c r="S739" s="148"/>
      <c r="T739" s="148"/>
      <c r="U739" s="148"/>
      <c r="V739" s="148"/>
      <c r="W739" s="148"/>
      <c r="X739" s="148"/>
      <c r="Y739" s="148"/>
      <c r="Z739" s="148"/>
      <c r="AA739" s="148"/>
      <c r="AB739" s="148"/>
      <c r="AC739" s="148"/>
      <c r="AD739" s="148"/>
      <c r="AE739" s="148"/>
      <c r="AF739" s="148"/>
      <c r="AG739" s="148"/>
      <c r="AH739" s="148"/>
      <c r="AI739" s="148"/>
      <c r="AJ739" s="148"/>
      <c r="AK739" s="148"/>
      <c r="AL739" s="148"/>
    </row>
    <row r="740" spans="1:38" ht="15.75" customHeight="1" x14ac:dyDescent="0.25">
      <c r="A740" s="6"/>
      <c r="B740" s="6"/>
      <c r="C740" s="6"/>
      <c r="D740" s="6"/>
      <c r="E740" s="6"/>
      <c r="F740" s="6"/>
      <c r="G740" s="6"/>
      <c r="H740" s="148"/>
      <c r="I740" s="148"/>
      <c r="J740" s="148"/>
      <c r="K740" s="148"/>
      <c r="L740" s="148"/>
      <c r="M740" s="148"/>
      <c r="N740" s="148"/>
      <c r="O740" s="148"/>
      <c r="P740" s="148"/>
      <c r="Q740" s="148"/>
      <c r="R740" s="148"/>
      <c r="S740" s="148"/>
      <c r="T740" s="148"/>
      <c r="U740" s="148"/>
      <c r="V740" s="148"/>
      <c r="W740" s="148"/>
      <c r="X740" s="148"/>
      <c r="Y740" s="148"/>
      <c r="Z740" s="148"/>
      <c r="AA740" s="148"/>
      <c r="AB740" s="148"/>
      <c r="AC740" s="148"/>
      <c r="AD740" s="148"/>
      <c r="AE740" s="148"/>
      <c r="AF740" s="148"/>
      <c r="AG740" s="148"/>
      <c r="AH740" s="148"/>
      <c r="AI740" s="148"/>
      <c r="AJ740" s="148"/>
      <c r="AK740" s="148"/>
      <c r="AL740" s="148"/>
    </row>
    <row r="741" spans="1:38" ht="15.75" customHeight="1" x14ac:dyDescent="0.25">
      <c r="A741" s="6"/>
      <c r="B741" s="6"/>
      <c r="C741" s="6"/>
      <c r="D741" s="6"/>
      <c r="E741" s="6"/>
      <c r="F741" s="6"/>
      <c r="G741" s="6"/>
      <c r="H741" s="148"/>
      <c r="I741" s="148"/>
      <c r="J741" s="148"/>
      <c r="K741" s="148"/>
      <c r="L741" s="148"/>
      <c r="M741" s="148"/>
      <c r="N741" s="148"/>
      <c r="O741" s="148"/>
      <c r="P741" s="148"/>
      <c r="Q741" s="148"/>
      <c r="R741" s="148"/>
      <c r="S741" s="148"/>
      <c r="T741" s="148"/>
      <c r="U741" s="148"/>
      <c r="V741" s="148"/>
      <c r="W741" s="148"/>
      <c r="X741" s="148"/>
      <c r="Y741" s="148"/>
      <c r="Z741" s="148"/>
      <c r="AA741" s="148"/>
      <c r="AB741" s="148"/>
      <c r="AC741" s="148"/>
      <c r="AD741" s="148"/>
      <c r="AE741" s="148"/>
      <c r="AF741" s="148"/>
      <c r="AG741" s="148"/>
      <c r="AH741" s="148"/>
      <c r="AI741" s="148"/>
      <c r="AJ741" s="148"/>
      <c r="AK741" s="148"/>
      <c r="AL741" s="148"/>
    </row>
    <row r="742" spans="1:38" ht="15.75" customHeight="1" x14ac:dyDescent="0.25">
      <c r="A742" s="6"/>
      <c r="B742" s="6"/>
      <c r="C742" s="6"/>
      <c r="D742" s="6"/>
      <c r="E742" s="6"/>
      <c r="F742" s="6"/>
      <c r="G742" s="6"/>
      <c r="H742" s="148"/>
      <c r="I742" s="148"/>
      <c r="J742" s="148"/>
      <c r="K742" s="148"/>
      <c r="L742" s="148"/>
      <c r="M742" s="148"/>
      <c r="N742" s="148"/>
      <c r="O742" s="148"/>
      <c r="P742" s="148"/>
      <c r="Q742" s="148"/>
      <c r="R742" s="148"/>
      <c r="S742" s="148"/>
      <c r="T742" s="148"/>
      <c r="U742" s="148"/>
      <c r="V742" s="148"/>
      <c r="W742" s="148"/>
      <c r="X742" s="148"/>
      <c r="Y742" s="148"/>
      <c r="Z742" s="148"/>
      <c r="AA742" s="148"/>
      <c r="AB742" s="148"/>
      <c r="AC742" s="148"/>
      <c r="AD742" s="148"/>
      <c r="AE742" s="148"/>
      <c r="AF742" s="148"/>
      <c r="AG742" s="148"/>
      <c r="AH742" s="148"/>
      <c r="AI742" s="148"/>
      <c r="AJ742" s="148"/>
      <c r="AK742" s="148"/>
      <c r="AL742" s="148"/>
    </row>
    <row r="743" spans="1:38" ht="15.75" customHeight="1" x14ac:dyDescent="0.25">
      <c r="A743" s="6"/>
      <c r="B743" s="6"/>
      <c r="C743" s="6"/>
      <c r="D743" s="6"/>
      <c r="E743" s="6"/>
      <c r="F743" s="6"/>
      <c r="G743" s="6"/>
      <c r="H743" s="148"/>
      <c r="I743" s="148"/>
      <c r="J743" s="148"/>
      <c r="K743" s="148"/>
      <c r="L743" s="148"/>
      <c r="M743" s="148"/>
      <c r="N743" s="148"/>
      <c r="O743" s="148"/>
      <c r="P743" s="148"/>
      <c r="Q743" s="148"/>
      <c r="R743" s="148"/>
      <c r="S743" s="148"/>
      <c r="T743" s="148"/>
      <c r="U743" s="148"/>
      <c r="V743" s="148"/>
      <c r="W743" s="148"/>
      <c r="X743" s="148"/>
      <c r="Y743" s="148"/>
      <c r="Z743" s="148"/>
      <c r="AA743" s="148"/>
      <c r="AB743" s="148"/>
      <c r="AC743" s="148"/>
      <c r="AD743" s="148"/>
      <c r="AE743" s="148"/>
      <c r="AF743" s="148"/>
      <c r="AG743" s="148"/>
      <c r="AH743" s="148"/>
      <c r="AI743" s="148"/>
      <c r="AJ743" s="148"/>
      <c r="AK743" s="148"/>
      <c r="AL743" s="148"/>
    </row>
    <row r="744" spans="1:38" ht="15.75" customHeight="1" x14ac:dyDescent="0.25">
      <c r="A744" s="6"/>
      <c r="B744" s="6"/>
      <c r="C744" s="6"/>
      <c r="D744" s="6"/>
      <c r="E744" s="6"/>
      <c r="F744" s="6"/>
      <c r="G744" s="6"/>
      <c r="H744" s="148"/>
      <c r="I744" s="148"/>
      <c r="J744" s="148"/>
      <c r="K744" s="148"/>
      <c r="L744" s="148"/>
      <c r="M744" s="148"/>
      <c r="N744" s="148"/>
      <c r="O744" s="148"/>
      <c r="P744" s="148"/>
      <c r="Q744" s="148"/>
      <c r="R744" s="148"/>
      <c r="S744" s="148"/>
      <c r="T744" s="148"/>
      <c r="U744" s="148"/>
      <c r="V744" s="148"/>
      <c r="W744" s="148"/>
      <c r="X744" s="148"/>
      <c r="Y744" s="148"/>
      <c r="Z744" s="148"/>
      <c r="AA744" s="148"/>
      <c r="AB744" s="148"/>
      <c r="AC744" s="148"/>
      <c r="AD744" s="148"/>
      <c r="AE744" s="148"/>
      <c r="AF744" s="148"/>
      <c r="AG744" s="148"/>
      <c r="AH744" s="148"/>
      <c r="AI744" s="148"/>
      <c r="AJ744" s="148"/>
      <c r="AK744" s="148"/>
      <c r="AL744" s="148"/>
    </row>
    <row r="745" spans="1:38" ht="15.75" customHeight="1" x14ac:dyDescent="0.25">
      <c r="A745" s="6"/>
      <c r="B745" s="6"/>
      <c r="C745" s="6"/>
      <c r="D745" s="6"/>
      <c r="E745" s="6"/>
      <c r="F745" s="6"/>
      <c r="G745" s="6"/>
      <c r="H745" s="148"/>
      <c r="I745" s="148"/>
      <c r="J745" s="148"/>
      <c r="K745" s="148"/>
      <c r="L745" s="148"/>
      <c r="M745" s="148"/>
      <c r="N745" s="148"/>
      <c r="O745" s="148"/>
      <c r="P745" s="148"/>
      <c r="Q745" s="148"/>
      <c r="R745" s="148"/>
      <c r="S745" s="148"/>
      <c r="T745" s="148"/>
      <c r="U745" s="148"/>
      <c r="V745" s="148"/>
      <c r="W745" s="148"/>
      <c r="X745" s="148"/>
      <c r="Y745" s="148"/>
      <c r="Z745" s="148"/>
      <c r="AA745" s="148"/>
      <c r="AB745" s="148"/>
      <c r="AC745" s="148"/>
      <c r="AD745" s="148"/>
      <c r="AE745" s="148"/>
      <c r="AF745" s="148"/>
      <c r="AG745" s="148"/>
      <c r="AH745" s="148"/>
      <c r="AI745" s="148"/>
      <c r="AJ745" s="148"/>
      <c r="AK745" s="148"/>
      <c r="AL745" s="148"/>
    </row>
    <row r="746" spans="1:38" ht="15.75" customHeight="1" x14ac:dyDescent="0.25">
      <c r="A746" s="6"/>
      <c r="B746" s="6"/>
      <c r="C746" s="6"/>
      <c r="D746" s="6"/>
      <c r="E746" s="6"/>
      <c r="F746" s="6"/>
      <c r="G746" s="6"/>
      <c r="H746" s="148"/>
      <c r="I746" s="148"/>
      <c r="J746" s="148"/>
      <c r="K746" s="148"/>
      <c r="L746" s="148"/>
      <c r="M746" s="148"/>
      <c r="N746" s="148"/>
      <c r="O746" s="148"/>
      <c r="P746" s="148"/>
      <c r="Q746" s="148"/>
      <c r="R746" s="148"/>
      <c r="S746" s="148"/>
      <c r="T746" s="148"/>
      <c r="U746" s="148"/>
      <c r="V746" s="148"/>
      <c r="W746" s="148"/>
      <c r="X746" s="148"/>
      <c r="Y746" s="148"/>
      <c r="Z746" s="148"/>
      <c r="AA746" s="148"/>
      <c r="AB746" s="148"/>
      <c r="AC746" s="148"/>
      <c r="AD746" s="148"/>
      <c r="AE746" s="148"/>
      <c r="AF746" s="148"/>
      <c r="AG746" s="148"/>
      <c r="AH746" s="148"/>
      <c r="AI746" s="148"/>
      <c r="AJ746" s="148"/>
      <c r="AK746" s="148"/>
      <c r="AL746" s="148"/>
    </row>
    <row r="747" spans="1:38" ht="15.75" customHeight="1" x14ac:dyDescent="0.25">
      <c r="A747" s="6"/>
      <c r="B747" s="6"/>
      <c r="C747" s="6"/>
      <c r="D747" s="6"/>
      <c r="E747" s="6"/>
      <c r="F747" s="6"/>
      <c r="G747" s="6"/>
      <c r="H747" s="148"/>
      <c r="I747" s="148"/>
      <c r="J747" s="148"/>
      <c r="K747" s="148"/>
      <c r="L747" s="148"/>
      <c r="M747" s="148"/>
      <c r="N747" s="148"/>
      <c r="O747" s="148"/>
      <c r="P747" s="148"/>
      <c r="Q747" s="148"/>
      <c r="R747" s="148"/>
      <c r="S747" s="148"/>
      <c r="T747" s="148"/>
      <c r="U747" s="148"/>
      <c r="V747" s="148"/>
      <c r="W747" s="148"/>
      <c r="X747" s="148"/>
      <c r="Y747" s="148"/>
      <c r="Z747" s="148"/>
      <c r="AA747" s="148"/>
      <c r="AB747" s="148"/>
      <c r="AC747" s="148"/>
      <c r="AD747" s="148"/>
      <c r="AE747" s="148"/>
      <c r="AF747" s="148"/>
      <c r="AG747" s="148"/>
      <c r="AH747" s="148"/>
      <c r="AI747" s="148"/>
      <c r="AJ747" s="148"/>
      <c r="AK747" s="148"/>
      <c r="AL747" s="148"/>
    </row>
    <row r="748" spans="1:38" ht="15.75" customHeight="1" x14ac:dyDescent="0.25">
      <c r="A748" s="6"/>
      <c r="B748" s="6"/>
      <c r="C748" s="6"/>
      <c r="D748" s="6"/>
      <c r="E748" s="6"/>
      <c r="F748" s="6"/>
      <c r="G748" s="6"/>
      <c r="H748" s="148"/>
      <c r="I748" s="148"/>
      <c r="J748" s="148"/>
      <c r="K748" s="148"/>
      <c r="L748" s="148"/>
      <c r="M748" s="148"/>
      <c r="N748" s="148"/>
      <c r="O748" s="148"/>
      <c r="P748" s="148"/>
      <c r="Q748" s="148"/>
      <c r="R748" s="148"/>
      <c r="S748" s="148"/>
      <c r="T748" s="148"/>
      <c r="U748" s="148"/>
      <c r="V748" s="148"/>
      <c r="W748" s="148"/>
      <c r="X748" s="148"/>
      <c r="Y748" s="148"/>
      <c r="Z748" s="148"/>
      <c r="AA748" s="148"/>
      <c r="AB748" s="148"/>
      <c r="AC748" s="148"/>
      <c r="AD748" s="148"/>
      <c r="AE748" s="148"/>
      <c r="AF748" s="148"/>
      <c r="AG748" s="148"/>
      <c r="AH748" s="148"/>
      <c r="AI748" s="148"/>
      <c r="AJ748" s="148"/>
      <c r="AK748" s="148"/>
      <c r="AL748" s="148"/>
    </row>
    <row r="749" spans="1:38" ht="15.75" customHeight="1" x14ac:dyDescent="0.25">
      <c r="A749" s="6"/>
      <c r="B749" s="6"/>
      <c r="C749" s="6"/>
      <c r="D749" s="6"/>
      <c r="E749" s="6"/>
      <c r="F749" s="6"/>
      <c r="G749" s="6"/>
      <c r="H749" s="148"/>
      <c r="I749" s="148"/>
      <c r="J749" s="148"/>
      <c r="K749" s="148"/>
      <c r="L749" s="148"/>
      <c r="M749" s="148"/>
      <c r="N749" s="148"/>
      <c r="O749" s="148"/>
      <c r="P749" s="148"/>
      <c r="Q749" s="148"/>
      <c r="R749" s="148"/>
      <c r="S749" s="148"/>
      <c r="T749" s="148"/>
      <c r="U749" s="148"/>
      <c r="V749" s="148"/>
      <c r="W749" s="148"/>
      <c r="X749" s="148"/>
      <c r="Y749" s="148"/>
      <c r="Z749" s="148"/>
      <c r="AA749" s="148"/>
      <c r="AB749" s="148"/>
      <c r="AC749" s="148"/>
      <c r="AD749" s="148"/>
      <c r="AE749" s="148"/>
      <c r="AF749" s="148"/>
      <c r="AG749" s="148"/>
      <c r="AH749" s="148"/>
      <c r="AI749" s="148"/>
      <c r="AJ749" s="148"/>
      <c r="AK749" s="148"/>
      <c r="AL749" s="148"/>
    </row>
    <row r="750" spans="1:38" ht="15.75" customHeight="1" x14ac:dyDescent="0.25">
      <c r="A750" s="6"/>
      <c r="B750" s="6"/>
      <c r="C750" s="6"/>
      <c r="D750" s="6"/>
      <c r="E750" s="6"/>
      <c r="F750" s="6"/>
      <c r="G750" s="6"/>
      <c r="H750" s="148"/>
      <c r="I750" s="148"/>
      <c r="J750" s="148"/>
      <c r="K750" s="148"/>
      <c r="L750" s="148"/>
      <c r="M750" s="148"/>
      <c r="N750" s="148"/>
      <c r="O750" s="148"/>
      <c r="P750" s="148"/>
      <c r="Q750" s="148"/>
      <c r="R750" s="148"/>
      <c r="S750" s="148"/>
      <c r="T750" s="148"/>
      <c r="U750" s="148"/>
      <c r="V750" s="148"/>
      <c r="W750" s="148"/>
      <c r="X750" s="148"/>
      <c r="Y750" s="148"/>
      <c r="Z750" s="148"/>
      <c r="AA750" s="148"/>
      <c r="AB750" s="148"/>
      <c r="AC750" s="148"/>
      <c r="AD750" s="148"/>
      <c r="AE750" s="148"/>
      <c r="AF750" s="148"/>
      <c r="AG750" s="148"/>
      <c r="AH750" s="148"/>
      <c r="AI750" s="148"/>
      <c r="AJ750" s="148"/>
      <c r="AK750" s="148"/>
      <c r="AL750" s="148"/>
    </row>
    <row r="751" spans="1:38" ht="15.75" customHeight="1" x14ac:dyDescent="0.25">
      <c r="A751" s="6"/>
      <c r="B751" s="6"/>
      <c r="C751" s="6"/>
      <c r="D751" s="6"/>
      <c r="E751" s="6"/>
      <c r="F751" s="6"/>
      <c r="G751" s="6"/>
      <c r="H751" s="148"/>
      <c r="I751" s="148"/>
      <c r="J751" s="148"/>
      <c r="K751" s="148"/>
      <c r="L751" s="148"/>
      <c r="M751" s="148"/>
      <c r="N751" s="148"/>
      <c r="O751" s="148"/>
      <c r="P751" s="148"/>
      <c r="Q751" s="148"/>
      <c r="R751" s="148"/>
      <c r="S751" s="148"/>
      <c r="T751" s="148"/>
      <c r="U751" s="148"/>
      <c r="V751" s="148"/>
      <c r="W751" s="148"/>
      <c r="X751" s="148"/>
      <c r="Y751" s="148"/>
      <c r="Z751" s="148"/>
      <c r="AA751" s="148"/>
      <c r="AB751" s="148"/>
      <c r="AC751" s="148"/>
      <c r="AD751" s="148"/>
      <c r="AE751" s="148"/>
      <c r="AF751" s="148"/>
      <c r="AG751" s="148"/>
      <c r="AH751" s="148"/>
      <c r="AI751" s="148"/>
      <c r="AJ751" s="148"/>
      <c r="AK751" s="148"/>
      <c r="AL751" s="148"/>
    </row>
    <row r="752" spans="1:38" ht="15.75" customHeight="1" x14ac:dyDescent="0.25">
      <c r="A752" s="6"/>
      <c r="B752" s="6"/>
      <c r="C752" s="6"/>
      <c r="D752" s="6"/>
      <c r="E752" s="6"/>
      <c r="F752" s="6"/>
      <c r="G752" s="6"/>
      <c r="H752" s="148"/>
      <c r="I752" s="148"/>
      <c r="J752" s="148"/>
      <c r="K752" s="148"/>
      <c r="L752" s="148"/>
      <c r="M752" s="148"/>
      <c r="N752" s="148"/>
      <c r="O752" s="148"/>
      <c r="P752" s="148"/>
      <c r="Q752" s="148"/>
      <c r="R752" s="148"/>
      <c r="S752" s="148"/>
      <c r="T752" s="148"/>
      <c r="U752" s="148"/>
      <c r="V752" s="148"/>
      <c r="W752" s="148"/>
      <c r="X752" s="148"/>
      <c r="Y752" s="148"/>
      <c r="Z752" s="148"/>
      <c r="AA752" s="148"/>
      <c r="AB752" s="148"/>
      <c r="AC752" s="148"/>
      <c r="AD752" s="148"/>
      <c r="AE752" s="148"/>
      <c r="AF752" s="148"/>
      <c r="AG752" s="148"/>
      <c r="AH752" s="148"/>
      <c r="AI752" s="148"/>
      <c r="AJ752" s="148"/>
      <c r="AK752" s="148"/>
      <c r="AL752" s="148"/>
    </row>
    <row r="753" spans="1:38" ht="15.75" customHeight="1" x14ac:dyDescent="0.25">
      <c r="A753" s="6"/>
      <c r="B753" s="6"/>
      <c r="C753" s="6"/>
      <c r="D753" s="6"/>
      <c r="E753" s="6"/>
      <c r="F753" s="6"/>
      <c r="G753" s="6"/>
      <c r="H753" s="148"/>
      <c r="I753" s="148"/>
      <c r="J753" s="148"/>
      <c r="K753" s="148"/>
      <c r="L753" s="148"/>
      <c r="M753" s="148"/>
      <c r="N753" s="148"/>
      <c r="O753" s="148"/>
      <c r="P753" s="148"/>
      <c r="Q753" s="148"/>
      <c r="R753" s="148"/>
      <c r="S753" s="148"/>
      <c r="T753" s="148"/>
      <c r="U753" s="148"/>
      <c r="V753" s="148"/>
      <c r="W753" s="148"/>
      <c r="X753" s="148"/>
      <c r="Y753" s="148"/>
      <c r="Z753" s="148"/>
      <c r="AA753" s="148"/>
      <c r="AB753" s="148"/>
      <c r="AC753" s="148"/>
      <c r="AD753" s="148"/>
      <c r="AE753" s="148"/>
      <c r="AF753" s="148"/>
      <c r="AG753" s="148"/>
      <c r="AH753" s="148"/>
      <c r="AI753" s="148"/>
      <c r="AJ753" s="148"/>
      <c r="AK753" s="148"/>
      <c r="AL753" s="148"/>
    </row>
    <row r="754" spans="1:38" ht="15.75" customHeight="1" x14ac:dyDescent="0.25">
      <c r="A754" s="6"/>
      <c r="B754" s="6"/>
      <c r="C754" s="6"/>
      <c r="D754" s="6"/>
      <c r="E754" s="6"/>
      <c r="F754" s="6"/>
      <c r="G754" s="6"/>
      <c r="H754" s="148"/>
      <c r="I754" s="148"/>
      <c r="J754" s="148"/>
      <c r="K754" s="148"/>
      <c r="L754" s="148"/>
      <c r="M754" s="148"/>
      <c r="N754" s="148"/>
      <c r="O754" s="148"/>
      <c r="P754" s="148"/>
      <c r="Q754" s="148"/>
      <c r="R754" s="148"/>
      <c r="S754" s="148"/>
      <c r="T754" s="148"/>
      <c r="U754" s="148"/>
      <c r="V754" s="148"/>
      <c r="W754" s="148"/>
      <c r="X754" s="148"/>
      <c r="Y754" s="148"/>
      <c r="Z754" s="148"/>
      <c r="AA754" s="148"/>
      <c r="AB754" s="148"/>
      <c r="AC754" s="148"/>
      <c r="AD754" s="148"/>
      <c r="AE754" s="148"/>
      <c r="AF754" s="148"/>
      <c r="AG754" s="148"/>
      <c r="AH754" s="148"/>
      <c r="AI754" s="148"/>
      <c r="AJ754" s="148"/>
      <c r="AK754" s="148"/>
      <c r="AL754" s="148"/>
    </row>
    <row r="755" spans="1:38" ht="15.75" customHeight="1" x14ac:dyDescent="0.25">
      <c r="A755" s="6"/>
      <c r="B755" s="6"/>
      <c r="C755" s="6"/>
      <c r="D755" s="6"/>
      <c r="E755" s="6"/>
      <c r="F755" s="6"/>
      <c r="G755" s="6"/>
      <c r="H755" s="148"/>
      <c r="I755" s="148"/>
      <c r="J755" s="148"/>
      <c r="K755" s="148"/>
      <c r="L755" s="148"/>
      <c r="M755" s="148"/>
      <c r="N755" s="148"/>
      <c r="O755" s="148"/>
      <c r="P755" s="148"/>
      <c r="Q755" s="148"/>
      <c r="R755" s="148"/>
      <c r="S755" s="148"/>
      <c r="T755" s="148"/>
      <c r="U755" s="148"/>
      <c r="V755" s="148"/>
      <c r="W755" s="148"/>
      <c r="X755" s="148"/>
      <c r="Y755" s="148"/>
      <c r="Z755" s="148"/>
      <c r="AA755" s="148"/>
      <c r="AB755" s="148"/>
      <c r="AC755" s="148"/>
      <c r="AD755" s="148"/>
      <c r="AE755" s="148"/>
      <c r="AF755" s="148"/>
      <c r="AG755" s="148"/>
      <c r="AH755" s="148"/>
      <c r="AI755" s="148"/>
      <c r="AJ755" s="148"/>
      <c r="AK755" s="148"/>
      <c r="AL755" s="148"/>
    </row>
    <row r="756" spans="1:38" ht="15.75" customHeight="1" x14ac:dyDescent="0.25">
      <c r="A756" s="6"/>
      <c r="B756" s="6"/>
      <c r="C756" s="6"/>
      <c r="D756" s="6"/>
      <c r="E756" s="6"/>
      <c r="F756" s="6"/>
      <c r="G756" s="6"/>
      <c r="H756" s="148"/>
      <c r="I756" s="148"/>
      <c r="J756" s="148"/>
      <c r="K756" s="148"/>
      <c r="L756" s="148"/>
      <c r="M756" s="148"/>
      <c r="N756" s="148"/>
      <c r="O756" s="148"/>
      <c r="P756" s="148"/>
      <c r="Q756" s="148"/>
      <c r="R756" s="148"/>
      <c r="S756" s="148"/>
      <c r="T756" s="148"/>
      <c r="U756" s="148"/>
      <c r="V756" s="148"/>
      <c r="W756" s="148"/>
      <c r="X756" s="148"/>
      <c r="Y756" s="148"/>
      <c r="Z756" s="148"/>
      <c r="AA756" s="148"/>
      <c r="AB756" s="148"/>
      <c r="AC756" s="148"/>
      <c r="AD756" s="148"/>
      <c r="AE756" s="148"/>
      <c r="AF756" s="148"/>
      <c r="AG756" s="148"/>
      <c r="AH756" s="148"/>
      <c r="AI756" s="148"/>
      <c r="AJ756" s="148"/>
      <c r="AK756" s="148"/>
      <c r="AL756" s="148"/>
    </row>
    <row r="757" spans="1:38" ht="15.75" customHeight="1" x14ac:dyDescent="0.25">
      <c r="A757" s="6"/>
      <c r="B757" s="6"/>
      <c r="C757" s="6"/>
      <c r="D757" s="6"/>
      <c r="E757" s="6"/>
      <c r="F757" s="6"/>
      <c r="G757" s="6"/>
      <c r="H757" s="148"/>
      <c r="I757" s="148"/>
      <c r="J757" s="148"/>
      <c r="K757" s="148"/>
      <c r="L757" s="148"/>
      <c r="M757" s="148"/>
      <c r="N757" s="148"/>
      <c r="O757" s="148"/>
      <c r="P757" s="148"/>
      <c r="Q757" s="148"/>
      <c r="R757" s="148"/>
      <c r="S757" s="148"/>
      <c r="T757" s="148"/>
      <c r="U757" s="148"/>
      <c r="V757" s="148"/>
      <c r="W757" s="148"/>
      <c r="X757" s="148"/>
      <c r="Y757" s="148"/>
      <c r="Z757" s="148"/>
      <c r="AA757" s="148"/>
      <c r="AB757" s="148"/>
      <c r="AC757" s="148"/>
      <c r="AD757" s="148"/>
      <c r="AE757" s="148"/>
      <c r="AF757" s="148"/>
      <c r="AG757" s="148"/>
      <c r="AH757" s="148"/>
      <c r="AI757" s="148"/>
      <c r="AJ757" s="148"/>
      <c r="AK757" s="148"/>
      <c r="AL757" s="148"/>
    </row>
    <row r="758" spans="1:38" ht="15.75" customHeight="1" x14ac:dyDescent="0.25">
      <c r="A758" s="6"/>
      <c r="B758" s="6"/>
      <c r="C758" s="6"/>
      <c r="D758" s="6"/>
      <c r="E758" s="6"/>
      <c r="F758" s="6"/>
      <c r="G758" s="6"/>
      <c r="H758" s="148"/>
      <c r="I758" s="148"/>
      <c r="J758" s="148"/>
      <c r="K758" s="148"/>
      <c r="L758" s="148"/>
      <c r="M758" s="148"/>
      <c r="N758" s="148"/>
      <c r="O758" s="148"/>
      <c r="P758" s="148"/>
      <c r="Q758" s="148"/>
      <c r="R758" s="148"/>
      <c r="S758" s="148"/>
      <c r="T758" s="148"/>
      <c r="U758" s="148"/>
      <c r="V758" s="148"/>
      <c r="W758" s="148"/>
      <c r="X758" s="148"/>
      <c r="Y758" s="148"/>
      <c r="Z758" s="148"/>
      <c r="AA758" s="148"/>
      <c r="AB758" s="148"/>
      <c r="AC758" s="148"/>
      <c r="AD758" s="148"/>
      <c r="AE758" s="148"/>
      <c r="AF758" s="148"/>
      <c r="AG758" s="148"/>
      <c r="AH758" s="148"/>
      <c r="AI758" s="148"/>
      <c r="AJ758" s="148"/>
      <c r="AK758" s="148"/>
      <c r="AL758" s="148"/>
    </row>
    <row r="759" spans="1:38" ht="15.75" customHeight="1" x14ac:dyDescent="0.25">
      <c r="A759" s="6"/>
      <c r="B759" s="6"/>
      <c r="C759" s="6"/>
      <c r="D759" s="6"/>
      <c r="E759" s="6"/>
      <c r="F759" s="6"/>
      <c r="G759" s="6"/>
      <c r="H759" s="148"/>
      <c r="I759" s="148"/>
      <c r="J759" s="148"/>
      <c r="K759" s="148"/>
      <c r="L759" s="148"/>
      <c r="M759" s="148"/>
      <c r="N759" s="148"/>
      <c r="O759" s="148"/>
      <c r="P759" s="148"/>
      <c r="Q759" s="148"/>
      <c r="R759" s="148"/>
      <c r="S759" s="148"/>
      <c r="T759" s="148"/>
      <c r="U759" s="148"/>
      <c r="V759" s="148"/>
      <c r="W759" s="148"/>
      <c r="X759" s="148"/>
      <c r="Y759" s="148"/>
      <c r="Z759" s="148"/>
      <c r="AA759" s="148"/>
      <c r="AB759" s="148"/>
      <c r="AC759" s="148"/>
      <c r="AD759" s="148"/>
      <c r="AE759" s="148"/>
      <c r="AF759" s="148"/>
      <c r="AG759" s="148"/>
      <c r="AH759" s="148"/>
      <c r="AI759" s="148"/>
      <c r="AJ759" s="148"/>
      <c r="AK759" s="148"/>
      <c r="AL759" s="148"/>
    </row>
    <row r="760" spans="1:38" ht="15.75" customHeight="1" x14ac:dyDescent="0.25">
      <c r="A760" s="6"/>
      <c r="B760" s="6"/>
      <c r="C760" s="6"/>
      <c r="D760" s="6"/>
      <c r="E760" s="6"/>
      <c r="F760" s="6"/>
      <c r="G760" s="6"/>
      <c r="H760" s="148"/>
      <c r="I760" s="148"/>
      <c r="J760" s="148"/>
      <c r="K760" s="148"/>
      <c r="L760" s="148"/>
      <c r="M760" s="148"/>
      <c r="N760" s="148"/>
      <c r="O760" s="148"/>
      <c r="P760" s="148"/>
      <c r="Q760" s="148"/>
      <c r="R760" s="148"/>
      <c r="S760" s="148"/>
      <c r="T760" s="148"/>
      <c r="U760" s="148"/>
      <c r="V760" s="148"/>
      <c r="W760" s="148"/>
      <c r="X760" s="148"/>
      <c r="Y760" s="148"/>
      <c r="Z760" s="148"/>
      <c r="AA760" s="148"/>
      <c r="AB760" s="148"/>
      <c r="AC760" s="148"/>
      <c r="AD760" s="148"/>
      <c r="AE760" s="148"/>
      <c r="AF760" s="148"/>
      <c r="AG760" s="148"/>
      <c r="AH760" s="148"/>
      <c r="AI760" s="148"/>
      <c r="AJ760" s="148"/>
      <c r="AK760" s="148"/>
      <c r="AL760" s="148"/>
    </row>
    <row r="761" spans="1:38" ht="15.75" customHeight="1" x14ac:dyDescent="0.25">
      <c r="A761" s="6"/>
      <c r="B761" s="6"/>
      <c r="C761" s="6"/>
      <c r="D761" s="6"/>
      <c r="E761" s="6"/>
      <c r="F761" s="6"/>
      <c r="G761" s="6"/>
      <c r="H761" s="148"/>
      <c r="I761" s="148"/>
      <c r="J761" s="148"/>
      <c r="K761" s="148"/>
      <c r="L761" s="148"/>
      <c r="M761" s="148"/>
      <c r="N761" s="148"/>
      <c r="O761" s="148"/>
      <c r="P761" s="148"/>
      <c r="Q761" s="148"/>
      <c r="R761" s="148"/>
      <c r="S761" s="148"/>
      <c r="T761" s="148"/>
      <c r="U761" s="148"/>
      <c r="V761" s="148"/>
      <c r="W761" s="148"/>
      <c r="X761" s="148"/>
      <c r="Y761" s="148"/>
      <c r="Z761" s="148"/>
      <c r="AA761" s="148"/>
      <c r="AB761" s="148"/>
      <c r="AC761" s="148"/>
      <c r="AD761" s="148"/>
      <c r="AE761" s="148"/>
      <c r="AF761" s="148"/>
      <c r="AG761" s="148"/>
      <c r="AH761" s="148"/>
      <c r="AI761" s="148"/>
      <c r="AJ761" s="148"/>
      <c r="AK761" s="148"/>
      <c r="AL761" s="148"/>
    </row>
    <row r="762" spans="1:38" ht="15.75" customHeight="1" x14ac:dyDescent="0.25">
      <c r="A762" s="6"/>
      <c r="B762" s="6"/>
      <c r="C762" s="6"/>
      <c r="D762" s="6"/>
      <c r="E762" s="6"/>
      <c r="F762" s="6"/>
      <c r="G762" s="6"/>
      <c r="H762" s="148"/>
      <c r="I762" s="148"/>
      <c r="J762" s="148"/>
      <c r="K762" s="148"/>
      <c r="L762" s="148"/>
      <c r="M762" s="148"/>
      <c r="N762" s="148"/>
      <c r="O762" s="148"/>
      <c r="P762" s="148"/>
      <c r="Q762" s="148"/>
      <c r="R762" s="148"/>
      <c r="S762" s="148"/>
      <c r="T762" s="148"/>
      <c r="U762" s="148"/>
      <c r="V762" s="148"/>
      <c r="W762" s="148"/>
      <c r="X762" s="148"/>
      <c r="Y762" s="148"/>
      <c r="Z762" s="148"/>
      <c r="AA762" s="148"/>
      <c r="AB762" s="148"/>
      <c r="AC762" s="148"/>
      <c r="AD762" s="148"/>
      <c r="AE762" s="148"/>
      <c r="AF762" s="148"/>
      <c r="AG762" s="148"/>
      <c r="AH762" s="148"/>
      <c r="AI762" s="148"/>
      <c r="AJ762" s="148"/>
      <c r="AK762" s="148"/>
      <c r="AL762" s="148"/>
    </row>
    <row r="763" spans="1:38" ht="15.75" customHeight="1" x14ac:dyDescent="0.25">
      <c r="A763" s="6"/>
      <c r="B763" s="6"/>
      <c r="C763" s="6"/>
      <c r="D763" s="6"/>
      <c r="E763" s="6"/>
      <c r="F763" s="6"/>
      <c r="G763" s="6"/>
      <c r="H763" s="148"/>
      <c r="I763" s="148"/>
      <c r="J763" s="148"/>
      <c r="K763" s="148"/>
      <c r="L763" s="148"/>
      <c r="M763" s="148"/>
      <c r="N763" s="148"/>
      <c r="O763" s="148"/>
      <c r="P763" s="148"/>
      <c r="Q763" s="148"/>
      <c r="R763" s="148"/>
      <c r="S763" s="148"/>
      <c r="T763" s="148"/>
      <c r="U763" s="148"/>
      <c r="V763" s="148"/>
      <c r="W763" s="148"/>
      <c r="X763" s="148"/>
      <c r="Y763" s="148"/>
      <c r="Z763" s="148"/>
      <c r="AA763" s="148"/>
      <c r="AB763" s="148"/>
      <c r="AC763" s="148"/>
      <c r="AD763" s="148"/>
      <c r="AE763" s="148"/>
      <c r="AF763" s="148"/>
      <c r="AG763" s="148"/>
      <c r="AH763" s="148"/>
      <c r="AI763" s="148"/>
      <c r="AJ763" s="148"/>
      <c r="AK763" s="148"/>
      <c r="AL763" s="148"/>
    </row>
    <row r="764" spans="1:38" ht="15.75" customHeight="1" x14ac:dyDescent="0.25">
      <c r="A764" s="6"/>
      <c r="B764" s="6"/>
      <c r="C764" s="6"/>
      <c r="D764" s="6"/>
      <c r="E764" s="6"/>
      <c r="F764" s="6"/>
      <c r="G764" s="6"/>
      <c r="H764" s="148"/>
      <c r="I764" s="148"/>
      <c r="J764" s="148"/>
      <c r="K764" s="148"/>
      <c r="L764" s="148"/>
      <c r="M764" s="148"/>
      <c r="N764" s="148"/>
      <c r="O764" s="148"/>
      <c r="P764" s="148"/>
      <c r="Q764" s="148"/>
      <c r="R764" s="148"/>
      <c r="S764" s="148"/>
      <c r="T764" s="148"/>
      <c r="U764" s="148"/>
      <c r="V764" s="148"/>
      <c r="W764" s="148"/>
      <c r="X764" s="148"/>
      <c r="Y764" s="148"/>
      <c r="Z764" s="148"/>
      <c r="AA764" s="148"/>
      <c r="AB764" s="148"/>
      <c r="AC764" s="148"/>
      <c r="AD764" s="148"/>
      <c r="AE764" s="148"/>
      <c r="AF764" s="148"/>
      <c r="AG764" s="148"/>
      <c r="AH764" s="148"/>
      <c r="AI764" s="148"/>
      <c r="AJ764" s="148"/>
      <c r="AK764" s="148"/>
      <c r="AL764" s="148"/>
    </row>
    <row r="765" spans="1:38" ht="15.75" customHeight="1" x14ac:dyDescent="0.25">
      <c r="A765" s="6"/>
      <c r="B765" s="6"/>
      <c r="C765" s="6"/>
      <c r="D765" s="6"/>
      <c r="E765" s="6"/>
      <c r="F765" s="6"/>
      <c r="G765" s="6"/>
      <c r="H765" s="148"/>
      <c r="I765" s="148"/>
      <c r="J765" s="148"/>
      <c r="K765" s="148"/>
      <c r="L765" s="148"/>
      <c r="M765" s="148"/>
      <c r="N765" s="148"/>
      <c r="O765" s="148"/>
      <c r="P765" s="148"/>
      <c r="Q765" s="148"/>
      <c r="R765" s="148"/>
      <c r="S765" s="148"/>
      <c r="T765" s="148"/>
      <c r="U765" s="148"/>
      <c r="V765" s="148"/>
      <c r="W765" s="148"/>
      <c r="X765" s="148"/>
      <c r="Y765" s="148"/>
      <c r="Z765" s="148"/>
      <c r="AA765" s="148"/>
      <c r="AB765" s="148"/>
      <c r="AC765" s="148"/>
      <c r="AD765" s="148"/>
      <c r="AE765" s="148"/>
      <c r="AF765" s="148"/>
      <c r="AG765" s="148"/>
      <c r="AH765" s="148"/>
      <c r="AI765" s="148"/>
      <c r="AJ765" s="148"/>
      <c r="AK765" s="148"/>
      <c r="AL765" s="148"/>
    </row>
    <row r="766" spans="1:38" ht="15.75" customHeight="1" x14ac:dyDescent="0.25">
      <c r="A766" s="6"/>
      <c r="B766" s="6"/>
      <c r="C766" s="6"/>
      <c r="D766" s="6"/>
      <c r="E766" s="6"/>
      <c r="F766" s="6"/>
      <c r="G766" s="6"/>
      <c r="H766" s="148"/>
      <c r="I766" s="148"/>
      <c r="J766" s="148"/>
      <c r="K766" s="148"/>
      <c r="L766" s="148"/>
      <c r="M766" s="148"/>
      <c r="N766" s="148"/>
      <c r="O766" s="148"/>
      <c r="P766" s="148"/>
      <c r="Q766" s="148"/>
      <c r="R766" s="148"/>
      <c r="S766" s="148"/>
      <c r="T766" s="148"/>
      <c r="U766" s="148"/>
      <c r="V766" s="148"/>
      <c r="W766" s="148"/>
      <c r="X766" s="148"/>
      <c r="Y766" s="148"/>
      <c r="Z766" s="148"/>
      <c r="AA766" s="148"/>
      <c r="AB766" s="148"/>
      <c r="AC766" s="148"/>
      <c r="AD766" s="148"/>
      <c r="AE766" s="148"/>
      <c r="AF766" s="148"/>
      <c r="AG766" s="148"/>
      <c r="AH766" s="148"/>
      <c r="AI766" s="148"/>
      <c r="AJ766" s="148"/>
      <c r="AK766" s="148"/>
      <c r="AL766" s="148"/>
    </row>
    <row r="767" spans="1:38" ht="15.75" customHeight="1" x14ac:dyDescent="0.25">
      <c r="A767" s="6"/>
      <c r="B767" s="6"/>
      <c r="C767" s="6"/>
      <c r="D767" s="6"/>
      <c r="E767" s="6"/>
      <c r="F767" s="6"/>
      <c r="G767" s="6"/>
      <c r="H767" s="148"/>
      <c r="I767" s="148"/>
      <c r="J767" s="148"/>
      <c r="K767" s="148"/>
      <c r="L767" s="148"/>
      <c r="M767" s="148"/>
      <c r="N767" s="148"/>
      <c r="O767" s="148"/>
      <c r="P767" s="148"/>
      <c r="Q767" s="148"/>
      <c r="R767" s="148"/>
      <c r="S767" s="148"/>
      <c r="T767" s="148"/>
      <c r="U767" s="148"/>
      <c r="V767" s="148"/>
      <c r="W767" s="148"/>
      <c r="X767" s="148"/>
      <c r="Y767" s="148"/>
      <c r="Z767" s="148"/>
      <c r="AA767" s="148"/>
      <c r="AB767" s="148"/>
      <c r="AC767" s="148"/>
      <c r="AD767" s="148"/>
      <c r="AE767" s="148"/>
      <c r="AF767" s="148"/>
      <c r="AG767" s="148"/>
      <c r="AH767" s="148"/>
      <c r="AI767" s="148"/>
      <c r="AJ767" s="148"/>
      <c r="AK767" s="148"/>
      <c r="AL767" s="148"/>
    </row>
    <row r="768" spans="1:38" ht="15.75" customHeight="1" x14ac:dyDescent="0.25">
      <c r="A768" s="6"/>
      <c r="B768" s="6"/>
      <c r="C768" s="6"/>
      <c r="D768" s="6"/>
      <c r="E768" s="6"/>
      <c r="F768" s="6"/>
      <c r="G768" s="6"/>
      <c r="H768" s="148"/>
      <c r="I768" s="148"/>
      <c r="J768" s="148"/>
      <c r="K768" s="148"/>
      <c r="L768" s="148"/>
      <c r="M768" s="148"/>
      <c r="N768" s="148"/>
      <c r="O768" s="148"/>
      <c r="P768" s="148"/>
      <c r="Q768" s="148"/>
      <c r="R768" s="148"/>
      <c r="S768" s="148"/>
      <c r="T768" s="148"/>
      <c r="U768" s="148"/>
      <c r="V768" s="148"/>
      <c r="W768" s="148"/>
      <c r="X768" s="148"/>
      <c r="Y768" s="148"/>
      <c r="Z768" s="148"/>
      <c r="AA768" s="148"/>
      <c r="AB768" s="148"/>
      <c r="AC768" s="148"/>
      <c r="AD768" s="148"/>
      <c r="AE768" s="148"/>
      <c r="AF768" s="148"/>
      <c r="AG768" s="148"/>
      <c r="AH768" s="148"/>
      <c r="AI768" s="148"/>
      <c r="AJ768" s="148"/>
      <c r="AK768" s="148"/>
      <c r="AL768" s="148"/>
    </row>
    <row r="769" spans="1:38" ht="15.75" customHeight="1" x14ac:dyDescent="0.25">
      <c r="A769" s="6"/>
      <c r="B769" s="6"/>
      <c r="C769" s="6"/>
      <c r="D769" s="6"/>
      <c r="E769" s="6"/>
      <c r="F769" s="6"/>
      <c r="G769" s="6"/>
      <c r="H769" s="148"/>
      <c r="I769" s="148"/>
      <c r="J769" s="148"/>
      <c r="K769" s="148"/>
      <c r="L769" s="148"/>
      <c r="M769" s="148"/>
      <c r="N769" s="148"/>
      <c r="O769" s="148"/>
      <c r="P769" s="148"/>
      <c r="Q769" s="148"/>
      <c r="R769" s="148"/>
      <c r="S769" s="148"/>
      <c r="T769" s="148"/>
      <c r="U769" s="148"/>
      <c r="V769" s="148"/>
      <c r="W769" s="148"/>
      <c r="X769" s="148"/>
      <c r="Y769" s="148"/>
      <c r="Z769" s="148"/>
      <c r="AA769" s="148"/>
      <c r="AB769" s="148"/>
      <c r="AC769" s="148"/>
      <c r="AD769" s="148"/>
      <c r="AE769" s="148"/>
      <c r="AF769" s="148"/>
      <c r="AG769" s="148"/>
      <c r="AH769" s="148"/>
      <c r="AI769" s="148"/>
      <c r="AJ769" s="148"/>
      <c r="AK769" s="148"/>
      <c r="AL769" s="148"/>
    </row>
    <row r="770" spans="1:38" ht="15.75" customHeight="1" x14ac:dyDescent="0.25">
      <c r="A770" s="6"/>
      <c r="B770" s="6"/>
      <c r="C770" s="6"/>
      <c r="D770" s="6"/>
      <c r="E770" s="6"/>
      <c r="F770" s="6"/>
      <c r="G770" s="6"/>
      <c r="H770" s="148"/>
      <c r="I770" s="148"/>
      <c r="J770" s="148"/>
      <c r="K770" s="148"/>
      <c r="L770" s="148"/>
      <c r="M770" s="148"/>
      <c r="N770" s="148"/>
      <c r="O770" s="148"/>
      <c r="P770" s="148"/>
      <c r="Q770" s="148"/>
      <c r="R770" s="148"/>
      <c r="S770" s="148"/>
      <c r="T770" s="148"/>
      <c r="U770" s="148"/>
      <c r="V770" s="148"/>
      <c r="W770" s="148"/>
      <c r="X770" s="148"/>
      <c r="Y770" s="148"/>
      <c r="Z770" s="148"/>
      <c r="AA770" s="148"/>
      <c r="AB770" s="148"/>
      <c r="AC770" s="148"/>
      <c r="AD770" s="148"/>
      <c r="AE770" s="148"/>
      <c r="AF770" s="148"/>
      <c r="AG770" s="148"/>
      <c r="AH770" s="148"/>
      <c r="AI770" s="148"/>
      <c r="AJ770" s="148"/>
      <c r="AK770" s="148"/>
      <c r="AL770" s="148"/>
    </row>
    <row r="771" spans="1:38" ht="15.75" customHeight="1" x14ac:dyDescent="0.25">
      <c r="A771" s="6"/>
      <c r="B771" s="6"/>
      <c r="C771" s="6"/>
      <c r="D771" s="6"/>
      <c r="E771" s="6"/>
      <c r="F771" s="6"/>
      <c r="G771" s="6"/>
      <c r="H771" s="148"/>
      <c r="I771" s="148"/>
      <c r="J771" s="148"/>
      <c r="K771" s="148"/>
      <c r="L771" s="148"/>
      <c r="M771" s="148"/>
      <c r="N771" s="148"/>
      <c r="O771" s="148"/>
      <c r="P771" s="148"/>
      <c r="Q771" s="148"/>
      <c r="R771" s="148"/>
      <c r="S771" s="148"/>
      <c r="T771" s="148"/>
      <c r="U771" s="148"/>
      <c r="V771" s="148"/>
      <c r="W771" s="148"/>
      <c r="X771" s="148"/>
      <c r="Y771" s="148"/>
      <c r="Z771" s="148"/>
      <c r="AA771" s="148"/>
      <c r="AB771" s="148"/>
      <c r="AC771" s="148"/>
      <c r="AD771" s="148"/>
      <c r="AE771" s="148"/>
      <c r="AF771" s="148"/>
      <c r="AG771" s="148"/>
      <c r="AH771" s="148"/>
      <c r="AI771" s="148"/>
      <c r="AJ771" s="148"/>
      <c r="AK771" s="148"/>
      <c r="AL771" s="148"/>
    </row>
    <row r="772" spans="1:38" ht="15.75" customHeight="1" x14ac:dyDescent="0.25">
      <c r="A772" s="6"/>
      <c r="B772" s="6"/>
      <c r="C772" s="6"/>
      <c r="D772" s="6"/>
      <c r="E772" s="6"/>
      <c r="F772" s="6"/>
      <c r="G772" s="6"/>
      <c r="H772" s="148"/>
      <c r="I772" s="148"/>
      <c r="J772" s="148"/>
      <c r="K772" s="148"/>
      <c r="L772" s="148"/>
      <c r="M772" s="148"/>
      <c r="N772" s="148"/>
      <c r="O772" s="148"/>
      <c r="P772" s="148"/>
      <c r="Q772" s="148"/>
      <c r="R772" s="148"/>
      <c r="S772" s="148"/>
      <c r="T772" s="148"/>
      <c r="U772" s="148"/>
      <c r="V772" s="148"/>
      <c r="W772" s="148"/>
      <c r="X772" s="148"/>
      <c r="Y772" s="148"/>
      <c r="Z772" s="148"/>
      <c r="AA772" s="148"/>
      <c r="AB772" s="148"/>
      <c r="AC772" s="148"/>
      <c r="AD772" s="148"/>
      <c r="AE772" s="148"/>
      <c r="AF772" s="148"/>
      <c r="AG772" s="148"/>
      <c r="AH772" s="148"/>
      <c r="AI772" s="148"/>
      <c r="AJ772" s="148"/>
      <c r="AK772" s="148"/>
      <c r="AL772" s="148"/>
    </row>
    <row r="773" spans="1:38" ht="15.75" customHeight="1" x14ac:dyDescent="0.25">
      <c r="A773" s="6"/>
      <c r="B773" s="6"/>
      <c r="C773" s="6"/>
      <c r="D773" s="6"/>
      <c r="E773" s="6"/>
      <c r="F773" s="6"/>
      <c r="G773" s="6"/>
      <c r="H773" s="148"/>
      <c r="I773" s="148"/>
      <c r="J773" s="148"/>
      <c r="K773" s="148"/>
      <c r="L773" s="148"/>
      <c r="M773" s="148"/>
      <c r="N773" s="148"/>
      <c r="O773" s="148"/>
      <c r="P773" s="148"/>
      <c r="Q773" s="148"/>
      <c r="R773" s="148"/>
      <c r="S773" s="148"/>
      <c r="T773" s="148"/>
      <c r="U773" s="148"/>
      <c r="V773" s="148"/>
      <c r="W773" s="148"/>
      <c r="X773" s="148"/>
      <c r="Y773" s="148"/>
      <c r="Z773" s="148"/>
      <c r="AA773" s="148"/>
      <c r="AB773" s="148"/>
      <c r="AC773" s="148"/>
      <c r="AD773" s="148"/>
      <c r="AE773" s="148"/>
      <c r="AF773" s="148"/>
      <c r="AG773" s="148"/>
      <c r="AH773" s="148"/>
      <c r="AI773" s="148"/>
      <c r="AJ773" s="148"/>
      <c r="AK773" s="148"/>
      <c r="AL773" s="148"/>
    </row>
    <row r="774" spans="1:38" ht="15.75" customHeight="1" x14ac:dyDescent="0.25">
      <c r="A774" s="6"/>
      <c r="B774" s="6"/>
      <c r="C774" s="6"/>
      <c r="D774" s="6"/>
      <c r="E774" s="6"/>
      <c r="F774" s="6"/>
      <c r="G774" s="6"/>
      <c r="H774" s="148"/>
      <c r="I774" s="148"/>
      <c r="J774" s="148"/>
      <c r="K774" s="148"/>
      <c r="L774" s="148"/>
      <c r="M774" s="148"/>
      <c r="N774" s="148"/>
      <c r="O774" s="148"/>
      <c r="P774" s="148"/>
      <c r="Q774" s="148"/>
      <c r="R774" s="148"/>
      <c r="S774" s="148"/>
      <c r="T774" s="148"/>
      <c r="U774" s="148"/>
      <c r="V774" s="148"/>
      <c r="W774" s="148"/>
      <c r="X774" s="148"/>
      <c r="Y774" s="148"/>
      <c r="Z774" s="148"/>
      <c r="AA774" s="148"/>
      <c r="AB774" s="148"/>
      <c r="AC774" s="148"/>
      <c r="AD774" s="148"/>
      <c r="AE774" s="148"/>
      <c r="AF774" s="148"/>
      <c r="AG774" s="148"/>
      <c r="AH774" s="148"/>
      <c r="AI774" s="148"/>
      <c r="AJ774" s="148"/>
      <c r="AK774" s="148"/>
      <c r="AL774" s="148"/>
    </row>
    <row r="775" spans="1:38" ht="15.75" customHeight="1" x14ac:dyDescent="0.25">
      <c r="A775" s="6"/>
      <c r="B775" s="6"/>
      <c r="C775" s="6"/>
      <c r="D775" s="6"/>
      <c r="E775" s="6"/>
      <c r="F775" s="6"/>
      <c r="G775" s="6"/>
      <c r="H775" s="148"/>
      <c r="I775" s="148"/>
      <c r="J775" s="148"/>
      <c r="K775" s="148"/>
      <c r="L775" s="148"/>
      <c r="M775" s="148"/>
      <c r="N775" s="148"/>
      <c r="O775" s="148"/>
      <c r="P775" s="148"/>
      <c r="Q775" s="148"/>
      <c r="R775" s="148"/>
      <c r="S775" s="148"/>
      <c r="T775" s="148"/>
      <c r="U775" s="148"/>
      <c r="V775" s="148"/>
      <c r="W775" s="148"/>
      <c r="X775" s="148"/>
      <c r="Y775" s="148"/>
      <c r="Z775" s="148"/>
      <c r="AA775" s="148"/>
      <c r="AB775" s="148"/>
      <c r="AC775" s="148"/>
      <c r="AD775" s="148"/>
      <c r="AE775" s="148"/>
      <c r="AF775" s="148"/>
      <c r="AG775" s="148"/>
      <c r="AH775" s="148"/>
      <c r="AI775" s="148"/>
      <c r="AJ775" s="148"/>
      <c r="AK775" s="148"/>
      <c r="AL775" s="148"/>
    </row>
    <row r="776" spans="1:38" ht="15.75" customHeight="1" x14ac:dyDescent="0.25">
      <c r="A776" s="6"/>
      <c r="B776" s="6"/>
      <c r="C776" s="6"/>
      <c r="D776" s="6"/>
      <c r="E776" s="6"/>
      <c r="F776" s="6"/>
      <c r="G776" s="6"/>
      <c r="H776" s="148"/>
      <c r="I776" s="148"/>
      <c r="J776" s="148"/>
      <c r="K776" s="148"/>
      <c r="L776" s="148"/>
      <c r="M776" s="148"/>
      <c r="N776" s="148"/>
      <c r="O776" s="148"/>
      <c r="P776" s="148"/>
      <c r="Q776" s="148"/>
      <c r="R776" s="148"/>
      <c r="S776" s="148"/>
      <c r="T776" s="148"/>
      <c r="U776" s="148"/>
      <c r="V776" s="148"/>
      <c r="W776" s="148"/>
      <c r="X776" s="148"/>
      <c r="Y776" s="148"/>
      <c r="Z776" s="148"/>
      <c r="AA776" s="148"/>
      <c r="AB776" s="148"/>
      <c r="AC776" s="148"/>
      <c r="AD776" s="148"/>
      <c r="AE776" s="148"/>
      <c r="AF776" s="148"/>
      <c r="AG776" s="148"/>
      <c r="AH776" s="148"/>
      <c r="AI776" s="148"/>
      <c r="AJ776" s="148"/>
      <c r="AK776" s="148"/>
      <c r="AL776" s="148"/>
    </row>
    <row r="777" spans="1:38" ht="15.75" customHeight="1" x14ac:dyDescent="0.25">
      <c r="A777" s="6"/>
      <c r="B777" s="6"/>
      <c r="C777" s="6"/>
      <c r="D777" s="6"/>
      <c r="E777" s="6"/>
      <c r="F777" s="6"/>
      <c r="G777" s="6"/>
      <c r="H777" s="148"/>
      <c r="I777" s="148"/>
      <c r="J777" s="148"/>
      <c r="K777" s="148"/>
      <c r="L777" s="148"/>
      <c r="M777" s="148"/>
      <c r="N777" s="148"/>
      <c r="O777" s="148"/>
      <c r="P777" s="148"/>
      <c r="Q777" s="148"/>
      <c r="R777" s="148"/>
      <c r="S777" s="148"/>
      <c r="T777" s="148"/>
      <c r="U777" s="148"/>
      <c r="V777" s="148"/>
      <c r="W777" s="148"/>
      <c r="X777" s="148"/>
      <c r="Y777" s="148"/>
      <c r="Z777" s="148"/>
      <c r="AA777" s="148"/>
      <c r="AB777" s="148"/>
      <c r="AC777" s="148"/>
      <c r="AD777" s="148"/>
      <c r="AE777" s="148"/>
      <c r="AF777" s="148"/>
      <c r="AG777" s="148"/>
      <c r="AH777" s="148"/>
      <c r="AI777" s="148"/>
      <c r="AJ777" s="148"/>
      <c r="AK777" s="148"/>
      <c r="AL777" s="148"/>
    </row>
    <row r="778" spans="1:38" ht="15.75" customHeight="1" x14ac:dyDescent="0.25">
      <c r="A778" s="6"/>
      <c r="B778" s="6"/>
      <c r="C778" s="6"/>
      <c r="D778" s="6"/>
      <c r="E778" s="6"/>
      <c r="F778" s="6"/>
      <c r="G778" s="6"/>
      <c r="H778" s="148"/>
      <c r="I778" s="148"/>
      <c r="J778" s="148"/>
      <c r="K778" s="148"/>
      <c r="L778" s="148"/>
      <c r="M778" s="148"/>
      <c r="N778" s="148"/>
      <c r="O778" s="148"/>
      <c r="P778" s="148"/>
      <c r="Q778" s="148"/>
      <c r="R778" s="148"/>
      <c r="S778" s="148"/>
      <c r="T778" s="148"/>
      <c r="U778" s="148"/>
      <c r="V778" s="148"/>
      <c r="W778" s="148"/>
      <c r="X778" s="148"/>
      <c r="Y778" s="148"/>
      <c r="Z778" s="148"/>
      <c r="AA778" s="148"/>
      <c r="AB778" s="148"/>
      <c r="AC778" s="148"/>
      <c r="AD778" s="148"/>
      <c r="AE778" s="148"/>
      <c r="AF778" s="148"/>
      <c r="AG778" s="148"/>
      <c r="AH778" s="148"/>
      <c r="AI778" s="148"/>
      <c r="AJ778" s="148"/>
      <c r="AK778" s="148"/>
      <c r="AL778" s="148"/>
    </row>
    <row r="779" spans="1:38" ht="15.75" customHeight="1" x14ac:dyDescent="0.25">
      <c r="A779" s="6"/>
      <c r="B779" s="6"/>
      <c r="C779" s="6"/>
      <c r="D779" s="6"/>
      <c r="E779" s="6"/>
      <c r="F779" s="6"/>
      <c r="G779" s="6"/>
      <c r="H779" s="148"/>
      <c r="I779" s="148"/>
      <c r="J779" s="148"/>
      <c r="K779" s="148"/>
      <c r="L779" s="148"/>
      <c r="M779" s="148"/>
      <c r="N779" s="148"/>
      <c r="O779" s="148"/>
      <c r="P779" s="148"/>
      <c r="Q779" s="148"/>
      <c r="R779" s="148"/>
      <c r="S779" s="148"/>
      <c r="T779" s="148"/>
      <c r="U779" s="148"/>
      <c r="V779" s="148"/>
      <c r="W779" s="148"/>
      <c r="X779" s="148"/>
      <c r="Y779" s="148"/>
      <c r="Z779" s="148"/>
      <c r="AA779" s="148"/>
      <c r="AB779" s="148"/>
      <c r="AC779" s="148"/>
      <c r="AD779" s="148"/>
      <c r="AE779" s="148"/>
      <c r="AF779" s="148"/>
      <c r="AG779" s="148"/>
      <c r="AH779" s="148"/>
      <c r="AI779" s="148"/>
      <c r="AJ779" s="148"/>
      <c r="AK779" s="148"/>
      <c r="AL779" s="148"/>
    </row>
    <row r="780" spans="1:38" ht="15.75" customHeight="1" x14ac:dyDescent="0.25">
      <c r="A780" s="6"/>
      <c r="B780" s="6"/>
      <c r="C780" s="6"/>
      <c r="D780" s="6"/>
      <c r="E780" s="6"/>
      <c r="F780" s="6"/>
      <c r="G780" s="6"/>
      <c r="H780" s="148"/>
      <c r="I780" s="148"/>
      <c r="J780" s="148"/>
      <c r="K780" s="148"/>
      <c r="L780" s="148"/>
      <c r="M780" s="148"/>
      <c r="N780" s="148"/>
      <c r="O780" s="148"/>
      <c r="P780" s="148"/>
      <c r="Q780" s="148"/>
      <c r="R780" s="148"/>
      <c r="S780" s="148"/>
      <c r="T780" s="148"/>
      <c r="U780" s="148"/>
      <c r="V780" s="148"/>
      <c r="W780" s="148"/>
      <c r="X780" s="148"/>
      <c r="Y780" s="148"/>
      <c r="Z780" s="148"/>
      <c r="AA780" s="148"/>
      <c r="AB780" s="148"/>
      <c r="AC780" s="148"/>
      <c r="AD780" s="148"/>
      <c r="AE780" s="148"/>
      <c r="AF780" s="148"/>
      <c r="AG780" s="148"/>
      <c r="AH780" s="148"/>
      <c r="AI780" s="148"/>
      <c r="AJ780" s="148"/>
      <c r="AK780" s="148"/>
      <c r="AL780" s="148"/>
    </row>
    <row r="781" spans="1:38" ht="15.75" customHeight="1" x14ac:dyDescent="0.25">
      <c r="A781" s="6"/>
      <c r="B781" s="6"/>
      <c r="C781" s="6"/>
      <c r="D781" s="6"/>
      <c r="E781" s="6"/>
      <c r="F781" s="6"/>
      <c r="G781" s="6"/>
      <c r="H781" s="148"/>
      <c r="I781" s="148"/>
      <c r="J781" s="148"/>
      <c r="K781" s="148"/>
      <c r="L781" s="148"/>
      <c r="M781" s="148"/>
      <c r="N781" s="148"/>
      <c r="O781" s="148"/>
      <c r="P781" s="148"/>
      <c r="Q781" s="148"/>
      <c r="R781" s="148"/>
      <c r="S781" s="148"/>
      <c r="T781" s="148"/>
      <c r="U781" s="148"/>
      <c r="V781" s="148"/>
      <c r="W781" s="148"/>
      <c r="X781" s="148"/>
      <c r="Y781" s="148"/>
      <c r="Z781" s="148"/>
      <c r="AA781" s="148"/>
      <c r="AB781" s="148"/>
      <c r="AC781" s="148"/>
      <c r="AD781" s="148"/>
      <c r="AE781" s="148"/>
      <c r="AF781" s="148"/>
      <c r="AG781" s="148"/>
      <c r="AH781" s="148"/>
      <c r="AI781" s="148"/>
      <c r="AJ781" s="148"/>
      <c r="AK781" s="148"/>
      <c r="AL781" s="148"/>
    </row>
    <row r="782" spans="1:38" ht="15.75" customHeight="1" x14ac:dyDescent="0.25">
      <c r="A782" s="6"/>
      <c r="B782" s="6"/>
      <c r="C782" s="6"/>
      <c r="D782" s="6"/>
      <c r="E782" s="6"/>
      <c r="F782" s="6"/>
      <c r="G782" s="6"/>
      <c r="H782" s="148"/>
      <c r="I782" s="148"/>
      <c r="J782" s="148"/>
      <c r="K782" s="148"/>
      <c r="L782" s="148"/>
      <c r="M782" s="148"/>
      <c r="N782" s="148"/>
      <c r="O782" s="148"/>
      <c r="P782" s="148"/>
      <c r="Q782" s="148"/>
      <c r="R782" s="148"/>
      <c r="S782" s="148"/>
      <c r="T782" s="148"/>
      <c r="U782" s="148"/>
      <c r="V782" s="148"/>
      <c r="W782" s="148"/>
      <c r="X782" s="148"/>
      <c r="Y782" s="148"/>
      <c r="Z782" s="148"/>
      <c r="AA782" s="148"/>
      <c r="AB782" s="148"/>
      <c r="AC782" s="148"/>
      <c r="AD782" s="148"/>
      <c r="AE782" s="148"/>
      <c r="AF782" s="148"/>
      <c r="AG782" s="148"/>
      <c r="AH782" s="148"/>
      <c r="AI782" s="148"/>
      <c r="AJ782" s="148"/>
      <c r="AK782" s="148"/>
      <c r="AL782" s="148"/>
    </row>
    <row r="783" spans="1:38" ht="15.75" customHeight="1" x14ac:dyDescent="0.25">
      <c r="A783" s="6"/>
      <c r="B783" s="6"/>
      <c r="C783" s="6"/>
      <c r="D783" s="6"/>
      <c r="E783" s="6"/>
      <c r="F783" s="6"/>
      <c r="G783" s="6"/>
      <c r="H783" s="148"/>
      <c r="I783" s="148"/>
      <c r="J783" s="148"/>
      <c r="K783" s="148"/>
      <c r="L783" s="148"/>
      <c r="M783" s="148"/>
      <c r="N783" s="148"/>
      <c r="O783" s="148"/>
      <c r="P783" s="148"/>
      <c r="Q783" s="148"/>
      <c r="R783" s="148"/>
      <c r="S783" s="148"/>
      <c r="T783" s="148"/>
      <c r="U783" s="148"/>
      <c r="V783" s="148"/>
      <c r="W783" s="148"/>
      <c r="X783" s="148"/>
      <c r="Y783" s="148"/>
      <c r="Z783" s="148"/>
      <c r="AA783" s="148"/>
      <c r="AB783" s="148"/>
      <c r="AC783" s="148"/>
      <c r="AD783" s="148"/>
      <c r="AE783" s="148"/>
      <c r="AF783" s="148"/>
      <c r="AG783" s="148"/>
      <c r="AH783" s="148"/>
      <c r="AI783" s="148"/>
      <c r="AJ783" s="148"/>
      <c r="AK783" s="148"/>
      <c r="AL783" s="148"/>
    </row>
    <row r="784" spans="1:38" ht="15.75" customHeight="1" x14ac:dyDescent="0.25">
      <c r="A784" s="6"/>
      <c r="B784" s="6"/>
      <c r="C784" s="6"/>
      <c r="D784" s="6"/>
      <c r="E784" s="6"/>
      <c r="F784" s="6"/>
      <c r="G784" s="6"/>
      <c r="H784" s="148"/>
      <c r="I784" s="148"/>
      <c r="J784" s="148"/>
      <c r="K784" s="148"/>
      <c r="L784" s="148"/>
      <c r="M784" s="148"/>
      <c r="N784" s="148"/>
      <c r="O784" s="148"/>
      <c r="P784" s="148"/>
      <c r="Q784" s="148"/>
      <c r="R784" s="148"/>
      <c r="S784" s="148"/>
      <c r="T784" s="148"/>
      <c r="U784" s="148"/>
      <c r="V784" s="148"/>
      <c r="W784" s="148"/>
      <c r="X784" s="148"/>
      <c r="Y784" s="148"/>
      <c r="Z784" s="148"/>
      <c r="AA784" s="148"/>
      <c r="AB784" s="148"/>
      <c r="AC784" s="148"/>
      <c r="AD784" s="148"/>
      <c r="AE784" s="148"/>
      <c r="AF784" s="148"/>
      <c r="AG784" s="148"/>
      <c r="AH784" s="148"/>
      <c r="AI784" s="148"/>
      <c r="AJ784" s="148"/>
      <c r="AK784" s="148"/>
      <c r="AL784" s="148"/>
    </row>
    <row r="785" spans="1:38" ht="15.75" customHeight="1" x14ac:dyDescent="0.25">
      <c r="A785" s="6"/>
      <c r="B785" s="6"/>
      <c r="C785" s="6"/>
      <c r="D785" s="6"/>
      <c r="E785" s="6"/>
      <c r="F785" s="6"/>
      <c r="G785" s="6"/>
      <c r="H785" s="148"/>
      <c r="I785" s="148"/>
      <c r="J785" s="148"/>
      <c r="K785" s="148"/>
      <c r="L785" s="148"/>
      <c r="M785" s="148"/>
      <c r="N785" s="148"/>
      <c r="O785" s="148"/>
      <c r="P785" s="148"/>
      <c r="Q785" s="148"/>
      <c r="R785" s="148"/>
      <c r="S785" s="148"/>
      <c r="T785" s="148"/>
      <c r="U785" s="148"/>
      <c r="V785" s="148"/>
      <c r="W785" s="148"/>
      <c r="X785" s="148"/>
      <c r="Y785" s="148"/>
      <c r="Z785" s="148"/>
      <c r="AA785" s="148"/>
      <c r="AB785" s="148"/>
      <c r="AC785" s="148"/>
      <c r="AD785" s="148"/>
      <c r="AE785" s="148"/>
      <c r="AF785" s="148"/>
      <c r="AG785" s="148"/>
      <c r="AH785" s="148"/>
      <c r="AI785" s="148"/>
      <c r="AJ785" s="148"/>
      <c r="AK785" s="148"/>
      <c r="AL785" s="148"/>
    </row>
    <row r="786" spans="1:38" ht="15.75" customHeight="1" x14ac:dyDescent="0.25">
      <c r="A786" s="6"/>
      <c r="B786" s="6"/>
      <c r="C786" s="6"/>
      <c r="D786" s="6"/>
      <c r="E786" s="6"/>
      <c r="F786" s="6"/>
      <c r="G786" s="6"/>
      <c r="H786" s="148"/>
      <c r="I786" s="148"/>
      <c r="J786" s="148"/>
      <c r="K786" s="148"/>
      <c r="L786" s="148"/>
      <c r="M786" s="148"/>
      <c r="N786" s="148"/>
      <c r="O786" s="148"/>
      <c r="P786" s="148"/>
      <c r="Q786" s="148"/>
      <c r="R786" s="148"/>
      <c r="S786" s="148"/>
      <c r="T786" s="148"/>
      <c r="U786" s="148"/>
      <c r="V786" s="148"/>
      <c r="W786" s="148"/>
      <c r="X786" s="148"/>
      <c r="Y786" s="148"/>
      <c r="Z786" s="148"/>
      <c r="AA786" s="148"/>
      <c r="AB786" s="148"/>
      <c r="AC786" s="148"/>
      <c r="AD786" s="148"/>
      <c r="AE786" s="148"/>
      <c r="AF786" s="148"/>
      <c r="AG786" s="148"/>
      <c r="AH786" s="148"/>
      <c r="AI786" s="148"/>
      <c r="AJ786" s="148"/>
      <c r="AK786" s="148"/>
      <c r="AL786" s="148"/>
    </row>
    <row r="787" spans="1:38" ht="15.75" customHeight="1" x14ac:dyDescent="0.25">
      <c r="A787" s="6"/>
      <c r="B787" s="6"/>
      <c r="C787" s="6"/>
      <c r="D787" s="6"/>
      <c r="E787" s="6"/>
      <c r="F787" s="6"/>
      <c r="G787" s="6"/>
      <c r="H787" s="148"/>
      <c r="I787" s="148"/>
      <c r="J787" s="148"/>
      <c r="K787" s="148"/>
      <c r="L787" s="148"/>
      <c r="M787" s="148"/>
      <c r="N787" s="148"/>
      <c r="O787" s="148"/>
      <c r="P787" s="148"/>
      <c r="Q787" s="148"/>
      <c r="R787" s="148"/>
      <c r="S787" s="148"/>
      <c r="T787" s="148"/>
      <c r="U787" s="148"/>
      <c r="V787" s="148"/>
      <c r="W787" s="148"/>
      <c r="X787" s="148"/>
      <c r="Y787" s="148"/>
      <c r="Z787" s="148"/>
      <c r="AA787" s="148"/>
      <c r="AB787" s="148"/>
      <c r="AC787" s="148"/>
      <c r="AD787" s="148"/>
      <c r="AE787" s="148"/>
      <c r="AF787" s="148"/>
      <c r="AG787" s="148"/>
      <c r="AH787" s="148"/>
      <c r="AI787" s="148"/>
      <c r="AJ787" s="148"/>
      <c r="AK787" s="148"/>
      <c r="AL787" s="148"/>
    </row>
    <row r="788" spans="1:38" ht="15.75" customHeight="1" x14ac:dyDescent="0.25">
      <c r="A788" s="6"/>
      <c r="B788" s="6"/>
      <c r="C788" s="6"/>
      <c r="D788" s="6"/>
      <c r="E788" s="6"/>
      <c r="F788" s="6"/>
      <c r="G788" s="6"/>
      <c r="H788" s="148"/>
      <c r="I788" s="148"/>
      <c r="J788" s="148"/>
      <c r="K788" s="148"/>
      <c r="L788" s="148"/>
      <c r="M788" s="148"/>
      <c r="N788" s="148"/>
      <c r="O788" s="148"/>
      <c r="P788" s="148"/>
      <c r="Q788" s="148"/>
      <c r="R788" s="148"/>
      <c r="S788" s="148"/>
      <c r="T788" s="148"/>
      <c r="U788" s="148"/>
      <c r="V788" s="148"/>
      <c r="W788" s="148"/>
      <c r="X788" s="148"/>
      <c r="Y788" s="148"/>
      <c r="Z788" s="148"/>
      <c r="AA788" s="148"/>
      <c r="AB788" s="148"/>
      <c r="AC788" s="148"/>
      <c r="AD788" s="148"/>
      <c r="AE788" s="148"/>
      <c r="AF788" s="148"/>
      <c r="AG788" s="148"/>
      <c r="AH788" s="148"/>
      <c r="AI788" s="148"/>
      <c r="AJ788" s="148"/>
      <c r="AK788" s="148"/>
      <c r="AL788" s="148"/>
    </row>
    <row r="789" spans="1:38" ht="15.75" customHeight="1" x14ac:dyDescent="0.25">
      <c r="A789" s="6"/>
      <c r="B789" s="6"/>
      <c r="C789" s="6"/>
      <c r="D789" s="6"/>
      <c r="E789" s="6"/>
      <c r="F789" s="6"/>
      <c r="G789" s="6"/>
      <c r="H789" s="148"/>
      <c r="I789" s="148"/>
      <c r="J789" s="148"/>
      <c r="K789" s="148"/>
      <c r="L789" s="148"/>
      <c r="M789" s="148"/>
      <c r="N789" s="148"/>
      <c r="O789" s="148"/>
      <c r="P789" s="148"/>
      <c r="Q789" s="148"/>
      <c r="R789" s="148"/>
      <c r="S789" s="148"/>
      <c r="T789" s="148"/>
      <c r="U789" s="148"/>
      <c r="V789" s="148"/>
      <c r="W789" s="148"/>
      <c r="X789" s="148"/>
      <c r="Y789" s="148"/>
      <c r="Z789" s="148"/>
      <c r="AA789" s="148"/>
      <c r="AB789" s="148"/>
      <c r="AC789" s="148"/>
      <c r="AD789" s="148"/>
      <c r="AE789" s="148"/>
      <c r="AF789" s="148"/>
      <c r="AG789" s="148"/>
      <c r="AH789" s="148"/>
      <c r="AI789" s="148"/>
      <c r="AJ789" s="148"/>
      <c r="AK789" s="148"/>
      <c r="AL789" s="148"/>
    </row>
    <row r="790" spans="1:38" ht="15.75" customHeight="1" x14ac:dyDescent="0.25">
      <c r="A790" s="6"/>
      <c r="B790" s="6"/>
      <c r="C790" s="6"/>
      <c r="D790" s="6"/>
      <c r="E790" s="6"/>
      <c r="F790" s="6"/>
      <c r="G790" s="6"/>
      <c r="H790" s="148"/>
      <c r="I790" s="148"/>
      <c r="J790" s="148"/>
      <c r="K790" s="148"/>
      <c r="L790" s="148"/>
      <c r="M790" s="148"/>
      <c r="N790" s="148"/>
      <c r="O790" s="148"/>
      <c r="P790" s="148"/>
      <c r="Q790" s="148"/>
      <c r="R790" s="148"/>
      <c r="S790" s="148"/>
      <c r="T790" s="148"/>
      <c r="U790" s="148"/>
      <c r="V790" s="148"/>
      <c r="W790" s="148"/>
      <c r="X790" s="148"/>
      <c r="Y790" s="148"/>
      <c r="Z790" s="148"/>
      <c r="AA790" s="148"/>
      <c r="AB790" s="148"/>
      <c r="AC790" s="148"/>
      <c r="AD790" s="148"/>
      <c r="AE790" s="148"/>
      <c r="AF790" s="148"/>
      <c r="AG790" s="148"/>
      <c r="AH790" s="148"/>
      <c r="AI790" s="148"/>
      <c r="AJ790" s="148"/>
      <c r="AK790" s="148"/>
      <c r="AL790" s="148"/>
    </row>
    <row r="791" spans="1:38" ht="15.75" customHeight="1" x14ac:dyDescent="0.25">
      <c r="A791" s="6"/>
      <c r="B791" s="6"/>
      <c r="C791" s="6"/>
      <c r="D791" s="6"/>
      <c r="E791" s="6"/>
      <c r="F791" s="6"/>
      <c r="G791" s="6"/>
      <c r="H791" s="148"/>
      <c r="I791" s="148"/>
      <c r="J791" s="148"/>
      <c r="K791" s="148"/>
      <c r="L791" s="148"/>
      <c r="M791" s="148"/>
      <c r="N791" s="148"/>
      <c r="O791" s="148"/>
      <c r="P791" s="148"/>
      <c r="Q791" s="148"/>
      <c r="R791" s="148"/>
      <c r="S791" s="148"/>
      <c r="T791" s="148"/>
      <c r="U791" s="148"/>
      <c r="V791" s="148"/>
      <c r="W791" s="148"/>
      <c r="X791" s="148"/>
      <c r="Y791" s="148"/>
      <c r="Z791" s="148"/>
      <c r="AA791" s="148"/>
      <c r="AB791" s="148"/>
      <c r="AC791" s="148"/>
      <c r="AD791" s="148"/>
      <c r="AE791" s="148"/>
      <c r="AF791" s="148"/>
      <c r="AG791" s="148"/>
      <c r="AH791" s="148"/>
      <c r="AI791" s="148"/>
      <c r="AJ791" s="148"/>
      <c r="AK791" s="148"/>
      <c r="AL791" s="148"/>
    </row>
    <row r="792" spans="1:38" ht="15.75" customHeight="1" x14ac:dyDescent="0.25">
      <c r="A792" s="6"/>
      <c r="B792" s="6"/>
      <c r="C792" s="6"/>
      <c r="D792" s="6"/>
      <c r="E792" s="6"/>
      <c r="F792" s="6"/>
      <c r="G792" s="6"/>
      <c r="H792" s="148"/>
      <c r="I792" s="148"/>
      <c r="J792" s="148"/>
      <c r="K792" s="148"/>
      <c r="L792" s="148"/>
      <c r="M792" s="148"/>
      <c r="N792" s="148"/>
      <c r="O792" s="148"/>
      <c r="P792" s="148"/>
      <c r="Q792" s="148"/>
      <c r="R792" s="148"/>
      <c r="S792" s="148"/>
      <c r="T792" s="148"/>
      <c r="U792" s="148"/>
      <c r="V792" s="148"/>
      <c r="W792" s="148"/>
      <c r="X792" s="148"/>
      <c r="Y792" s="148"/>
      <c r="Z792" s="148"/>
      <c r="AA792" s="148"/>
      <c r="AB792" s="148"/>
      <c r="AC792" s="148"/>
      <c r="AD792" s="148"/>
      <c r="AE792" s="148"/>
      <c r="AF792" s="148"/>
      <c r="AG792" s="148"/>
      <c r="AH792" s="148"/>
      <c r="AI792" s="148"/>
      <c r="AJ792" s="148"/>
      <c r="AK792" s="148"/>
      <c r="AL792" s="148"/>
    </row>
    <row r="793" spans="1:38" ht="15.75" customHeight="1" x14ac:dyDescent="0.25">
      <c r="A793" s="6"/>
      <c r="B793" s="6"/>
      <c r="C793" s="6"/>
      <c r="D793" s="6"/>
      <c r="E793" s="6"/>
      <c r="F793" s="6"/>
      <c r="G793" s="6"/>
      <c r="H793" s="148"/>
      <c r="I793" s="148"/>
      <c r="J793" s="148"/>
      <c r="K793" s="148"/>
      <c r="L793" s="148"/>
      <c r="M793" s="148"/>
      <c r="N793" s="148"/>
      <c r="O793" s="148"/>
      <c r="P793" s="148"/>
      <c r="Q793" s="148"/>
      <c r="R793" s="148"/>
      <c r="S793" s="148"/>
      <c r="T793" s="148"/>
      <c r="U793" s="148"/>
      <c r="V793" s="148"/>
      <c r="W793" s="148"/>
      <c r="X793" s="148"/>
      <c r="Y793" s="148"/>
      <c r="Z793" s="148"/>
      <c r="AA793" s="148"/>
      <c r="AB793" s="148"/>
      <c r="AC793" s="148"/>
      <c r="AD793" s="148"/>
      <c r="AE793" s="148"/>
      <c r="AF793" s="148"/>
      <c r="AG793" s="148"/>
      <c r="AH793" s="148"/>
      <c r="AI793" s="148"/>
      <c r="AJ793" s="148"/>
      <c r="AK793" s="148"/>
      <c r="AL793" s="148"/>
    </row>
    <row r="794" spans="1:38" ht="15.75" customHeight="1" x14ac:dyDescent="0.25">
      <c r="A794" s="6"/>
      <c r="B794" s="6"/>
      <c r="C794" s="6"/>
      <c r="D794" s="6"/>
      <c r="E794" s="6"/>
      <c r="F794" s="6"/>
      <c r="G794" s="6"/>
      <c r="H794" s="148"/>
      <c r="I794" s="148"/>
      <c r="J794" s="148"/>
      <c r="K794" s="148"/>
      <c r="L794" s="148"/>
      <c r="M794" s="148"/>
      <c r="N794" s="148"/>
      <c r="O794" s="148"/>
      <c r="P794" s="148"/>
      <c r="Q794" s="148"/>
      <c r="R794" s="148"/>
      <c r="S794" s="148"/>
      <c r="T794" s="148"/>
      <c r="U794" s="148"/>
      <c r="V794" s="148"/>
      <c r="W794" s="148"/>
      <c r="X794" s="148"/>
      <c r="Y794" s="148"/>
      <c r="Z794" s="148"/>
      <c r="AA794" s="148"/>
      <c r="AB794" s="148"/>
      <c r="AC794" s="148"/>
      <c r="AD794" s="148"/>
      <c r="AE794" s="148"/>
      <c r="AF794" s="148"/>
      <c r="AG794" s="148"/>
      <c r="AH794" s="148"/>
      <c r="AI794" s="148"/>
      <c r="AJ794" s="148"/>
      <c r="AK794" s="148"/>
      <c r="AL794" s="148"/>
    </row>
    <row r="795" spans="1:38" ht="15.75" customHeight="1" x14ac:dyDescent="0.25">
      <c r="A795" s="6"/>
      <c r="B795" s="6"/>
      <c r="C795" s="6"/>
      <c r="D795" s="6"/>
      <c r="E795" s="6"/>
      <c r="F795" s="6"/>
      <c r="G795" s="6"/>
      <c r="H795" s="148"/>
      <c r="I795" s="148"/>
      <c r="J795" s="148"/>
      <c r="K795" s="148"/>
      <c r="L795" s="148"/>
      <c r="M795" s="148"/>
      <c r="N795" s="148"/>
      <c r="O795" s="148"/>
      <c r="P795" s="148"/>
      <c r="Q795" s="148"/>
      <c r="R795" s="148"/>
      <c r="S795" s="148"/>
      <c r="T795" s="148"/>
      <c r="U795" s="148"/>
      <c r="V795" s="148"/>
      <c r="W795" s="148"/>
      <c r="X795" s="148"/>
      <c r="Y795" s="148"/>
      <c r="Z795" s="148"/>
      <c r="AA795" s="148"/>
      <c r="AB795" s="148"/>
      <c r="AC795" s="148"/>
      <c r="AD795" s="148"/>
      <c r="AE795" s="148"/>
      <c r="AF795" s="148"/>
      <c r="AG795" s="148"/>
      <c r="AH795" s="148"/>
      <c r="AI795" s="148"/>
      <c r="AJ795" s="148"/>
      <c r="AK795" s="148"/>
      <c r="AL795" s="148"/>
    </row>
    <row r="796" spans="1:38" ht="15.75" customHeight="1" x14ac:dyDescent="0.25">
      <c r="A796" s="6"/>
      <c r="B796" s="6"/>
      <c r="C796" s="6"/>
      <c r="D796" s="6"/>
      <c r="E796" s="6"/>
      <c r="F796" s="6"/>
      <c r="G796" s="6"/>
      <c r="H796" s="148"/>
      <c r="I796" s="148"/>
      <c r="J796" s="148"/>
      <c r="K796" s="148"/>
      <c r="L796" s="148"/>
      <c r="M796" s="148"/>
      <c r="N796" s="148"/>
      <c r="O796" s="148"/>
      <c r="P796" s="148"/>
      <c r="Q796" s="148"/>
      <c r="R796" s="148"/>
      <c r="S796" s="148"/>
      <c r="T796" s="148"/>
      <c r="U796" s="148"/>
      <c r="V796" s="148"/>
      <c r="W796" s="148"/>
      <c r="X796" s="148"/>
      <c r="Y796" s="148"/>
      <c r="Z796" s="148"/>
      <c r="AA796" s="148"/>
      <c r="AB796" s="148"/>
      <c r="AC796" s="148"/>
      <c r="AD796" s="148"/>
      <c r="AE796" s="148"/>
      <c r="AF796" s="148"/>
      <c r="AG796" s="148"/>
      <c r="AH796" s="148"/>
      <c r="AI796" s="148"/>
      <c r="AJ796" s="148"/>
      <c r="AK796" s="148"/>
      <c r="AL796" s="148"/>
    </row>
    <row r="797" spans="1:38" ht="15.75" customHeight="1" x14ac:dyDescent="0.25">
      <c r="A797" s="6"/>
      <c r="B797" s="6"/>
      <c r="C797" s="6"/>
      <c r="D797" s="6"/>
      <c r="E797" s="6"/>
      <c r="F797" s="6"/>
      <c r="G797" s="6"/>
      <c r="H797" s="148"/>
      <c r="I797" s="148"/>
      <c r="J797" s="148"/>
      <c r="K797" s="148"/>
      <c r="L797" s="148"/>
      <c r="M797" s="148"/>
      <c r="N797" s="148"/>
      <c r="O797" s="148"/>
      <c r="P797" s="148"/>
      <c r="Q797" s="148"/>
      <c r="R797" s="148"/>
      <c r="S797" s="148"/>
      <c r="T797" s="148"/>
      <c r="U797" s="148"/>
      <c r="V797" s="148"/>
      <c r="W797" s="148"/>
      <c r="X797" s="148"/>
      <c r="Y797" s="148"/>
      <c r="Z797" s="148"/>
      <c r="AA797" s="148"/>
      <c r="AB797" s="148"/>
      <c r="AC797" s="148"/>
      <c r="AD797" s="148"/>
      <c r="AE797" s="148"/>
      <c r="AF797" s="148"/>
      <c r="AG797" s="148"/>
      <c r="AH797" s="148"/>
      <c r="AI797" s="148"/>
      <c r="AJ797" s="148"/>
      <c r="AK797" s="148"/>
      <c r="AL797" s="148"/>
    </row>
    <row r="798" spans="1:38" ht="15.75" customHeight="1" x14ac:dyDescent="0.25">
      <c r="A798" s="6"/>
      <c r="B798" s="6"/>
      <c r="C798" s="6"/>
      <c r="D798" s="6"/>
      <c r="E798" s="6"/>
      <c r="F798" s="6"/>
      <c r="G798" s="6"/>
      <c r="H798" s="148"/>
      <c r="I798" s="148"/>
      <c r="J798" s="148"/>
      <c r="K798" s="148"/>
      <c r="L798" s="148"/>
      <c r="M798" s="148"/>
      <c r="N798" s="148"/>
      <c r="O798" s="148"/>
      <c r="P798" s="148"/>
      <c r="Q798" s="148"/>
      <c r="R798" s="148"/>
      <c r="S798" s="148"/>
      <c r="T798" s="148"/>
      <c r="U798" s="148"/>
      <c r="V798" s="148"/>
      <c r="W798" s="148"/>
      <c r="X798" s="148"/>
      <c r="Y798" s="148"/>
      <c r="Z798" s="148"/>
      <c r="AA798" s="148"/>
      <c r="AB798" s="148"/>
      <c r="AC798" s="148"/>
      <c r="AD798" s="148"/>
      <c r="AE798" s="148"/>
      <c r="AF798" s="148"/>
      <c r="AG798" s="148"/>
      <c r="AH798" s="148"/>
      <c r="AI798" s="148"/>
      <c r="AJ798" s="148"/>
      <c r="AK798" s="148"/>
      <c r="AL798" s="148"/>
    </row>
    <row r="799" spans="1:38" ht="15.75" customHeight="1" x14ac:dyDescent="0.25">
      <c r="A799" s="6"/>
      <c r="B799" s="6"/>
      <c r="C799" s="6"/>
      <c r="D799" s="6"/>
      <c r="E799" s="6"/>
      <c r="F799" s="6"/>
      <c r="G799" s="6"/>
      <c r="H799" s="148"/>
      <c r="I799" s="148"/>
      <c r="J799" s="148"/>
      <c r="K799" s="148"/>
      <c r="L799" s="148"/>
      <c r="M799" s="148"/>
      <c r="N799" s="148"/>
      <c r="O799" s="148"/>
      <c r="P799" s="148"/>
      <c r="Q799" s="148"/>
      <c r="R799" s="148"/>
      <c r="S799" s="148"/>
      <c r="T799" s="148"/>
      <c r="U799" s="148"/>
      <c r="V799" s="148"/>
      <c r="W799" s="148"/>
      <c r="X799" s="148"/>
      <c r="Y799" s="148"/>
      <c r="Z799" s="148"/>
      <c r="AA799" s="148"/>
      <c r="AB799" s="148"/>
      <c r="AC799" s="148"/>
      <c r="AD799" s="148"/>
      <c r="AE799" s="148"/>
      <c r="AF799" s="148"/>
      <c r="AG799" s="148"/>
      <c r="AH799" s="148"/>
      <c r="AI799" s="148"/>
      <c r="AJ799" s="148"/>
      <c r="AK799" s="148"/>
      <c r="AL799" s="148"/>
    </row>
    <row r="800" spans="1:38" ht="15.75" customHeight="1" x14ac:dyDescent="0.25">
      <c r="A800" s="6"/>
      <c r="B800" s="6"/>
      <c r="C800" s="6"/>
      <c r="D800" s="6"/>
      <c r="E800" s="6"/>
      <c r="F800" s="6"/>
      <c r="G800" s="6"/>
      <c r="H800" s="148"/>
      <c r="I800" s="148"/>
      <c r="J800" s="148"/>
      <c r="K800" s="148"/>
      <c r="L800" s="148"/>
      <c r="M800" s="148"/>
      <c r="N800" s="148"/>
      <c r="O800" s="148"/>
      <c r="P800" s="148"/>
      <c r="Q800" s="148"/>
      <c r="R800" s="148"/>
      <c r="S800" s="148"/>
      <c r="T800" s="148"/>
      <c r="U800" s="148"/>
      <c r="V800" s="148"/>
      <c r="W800" s="148"/>
      <c r="X800" s="148"/>
      <c r="Y800" s="148"/>
      <c r="Z800" s="148"/>
      <c r="AA800" s="148"/>
      <c r="AB800" s="148"/>
      <c r="AC800" s="148"/>
      <c r="AD800" s="148"/>
      <c r="AE800" s="148"/>
      <c r="AF800" s="148"/>
      <c r="AG800" s="148"/>
      <c r="AH800" s="148"/>
      <c r="AI800" s="148"/>
      <c r="AJ800" s="148"/>
      <c r="AK800" s="148"/>
      <c r="AL800" s="148"/>
    </row>
    <row r="801" spans="1:38" ht="15.75" customHeight="1" x14ac:dyDescent="0.25">
      <c r="A801" s="6"/>
      <c r="B801" s="6"/>
      <c r="C801" s="6"/>
      <c r="D801" s="6"/>
      <c r="E801" s="6"/>
      <c r="F801" s="6"/>
      <c r="G801" s="6"/>
      <c r="H801" s="148"/>
      <c r="I801" s="148"/>
      <c r="J801" s="148"/>
      <c r="K801" s="148"/>
      <c r="L801" s="148"/>
      <c r="M801" s="148"/>
      <c r="N801" s="148"/>
      <c r="O801" s="148"/>
      <c r="P801" s="148"/>
      <c r="Q801" s="148"/>
      <c r="R801" s="148"/>
      <c r="S801" s="148"/>
      <c r="T801" s="148"/>
      <c r="U801" s="148"/>
      <c r="V801" s="148"/>
      <c r="W801" s="148"/>
      <c r="X801" s="148"/>
      <c r="Y801" s="148"/>
      <c r="Z801" s="148"/>
      <c r="AA801" s="148"/>
      <c r="AB801" s="148"/>
      <c r="AC801" s="148"/>
      <c r="AD801" s="148"/>
      <c r="AE801" s="148"/>
      <c r="AF801" s="148"/>
      <c r="AG801" s="148"/>
      <c r="AH801" s="148"/>
      <c r="AI801" s="148"/>
      <c r="AJ801" s="148"/>
      <c r="AK801" s="148"/>
      <c r="AL801" s="148"/>
    </row>
    <row r="802" spans="1:38" ht="15.75" customHeight="1" x14ac:dyDescent="0.25">
      <c r="A802" s="6"/>
      <c r="B802" s="6"/>
      <c r="C802" s="6"/>
      <c r="D802" s="6"/>
      <c r="E802" s="6"/>
      <c r="F802" s="6"/>
      <c r="G802" s="6"/>
      <c r="H802" s="148"/>
      <c r="I802" s="148"/>
      <c r="J802" s="148"/>
      <c r="K802" s="148"/>
      <c r="L802" s="148"/>
      <c r="M802" s="148"/>
      <c r="N802" s="148"/>
      <c r="O802" s="148"/>
      <c r="P802" s="148"/>
      <c r="Q802" s="148"/>
      <c r="R802" s="148"/>
      <c r="S802" s="148"/>
      <c r="T802" s="148"/>
      <c r="U802" s="148"/>
      <c r="V802" s="148"/>
      <c r="W802" s="148"/>
      <c r="X802" s="148"/>
      <c r="Y802" s="148"/>
      <c r="Z802" s="148"/>
      <c r="AA802" s="148"/>
      <c r="AB802" s="148"/>
      <c r="AC802" s="148"/>
      <c r="AD802" s="148"/>
      <c r="AE802" s="148"/>
      <c r="AF802" s="148"/>
      <c r="AG802" s="148"/>
      <c r="AH802" s="148"/>
      <c r="AI802" s="148"/>
      <c r="AJ802" s="148"/>
      <c r="AK802" s="148"/>
      <c r="AL802" s="148"/>
    </row>
    <row r="803" spans="1:38" ht="15.75" customHeight="1" x14ac:dyDescent="0.25">
      <c r="A803" s="6"/>
      <c r="B803" s="6"/>
      <c r="C803" s="6"/>
      <c r="D803" s="6"/>
      <c r="E803" s="6"/>
      <c r="F803" s="6"/>
      <c r="G803" s="6"/>
      <c r="H803" s="148"/>
      <c r="I803" s="148"/>
      <c r="J803" s="148"/>
      <c r="K803" s="148"/>
      <c r="L803" s="148"/>
      <c r="M803" s="148"/>
      <c r="N803" s="148"/>
      <c r="O803" s="148"/>
      <c r="P803" s="148"/>
      <c r="Q803" s="148"/>
      <c r="R803" s="148"/>
      <c r="S803" s="148"/>
      <c r="T803" s="148"/>
      <c r="U803" s="148"/>
      <c r="V803" s="148"/>
      <c r="W803" s="148"/>
      <c r="X803" s="148"/>
      <c r="Y803" s="148"/>
      <c r="Z803" s="148"/>
      <c r="AA803" s="148"/>
      <c r="AB803" s="148"/>
      <c r="AC803" s="148"/>
      <c r="AD803" s="148"/>
      <c r="AE803" s="148"/>
      <c r="AF803" s="148"/>
      <c r="AG803" s="148"/>
      <c r="AH803" s="148"/>
      <c r="AI803" s="148"/>
      <c r="AJ803" s="148"/>
      <c r="AK803" s="148"/>
      <c r="AL803" s="148"/>
    </row>
    <row r="804" spans="1:38" ht="15.75" customHeight="1" x14ac:dyDescent="0.25">
      <c r="A804" s="6"/>
      <c r="B804" s="6"/>
      <c r="C804" s="6"/>
      <c r="D804" s="6"/>
      <c r="E804" s="6"/>
      <c r="F804" s="6"/>
      <c r="G804" s="6"/>
      <c r="H804" s="148"/>
      <c r="I804" s="148"/>
      <c r="J804" s="148"/>
      <c r="K804" s="148"/>
      <c r="L804" s="148"/>
      <c r="M804" s="148"/>
      <c r="N804" s="148"/>
      <c r="O804" s="148"/>
      <c r="P804" s="148"/>
      <c r="Q804" s="148"/>
      <c r="R804" s="148"/>
      <c r="S804" s="148"/>
      <c r="T804" s="148"/>
      <c r="U804" s="148"/>
      <c r="V804" s="148"/>
      <c r="W804" s="148"/>
      <c r="X804" s="148"/>
      <c r="Y804" s="148"/>
      <c r="Z804" s="148"/>
      <c r="AA804" s="148"/>
      <c r="AB804" s="148"/>
      <c r="AC804" s="148"/>
      <c r="AD804" s="148"/>
      <c r="AE804" s="148"/>
      <c r="AF804" s="148"/>
      <c r="AG804" s="148"/>
      <c r="AH804" s="148"/>
      <c r="AI804" s="148"/>
      <c r="AJ804" s="148"/>
      <c r="AK804" s="148"/>
      <c r="AL804" s="148"/>
    </row>
    <row r="805" spans="1:38" ht="15.75" customHeight="1" x14ac:dyDescent="0.25">
      <c r="A805" s="6"/>
      <c r="B805" s="6"/>
      <c r="C805" s="6"/>
      <c r="D805" s="6"/>
      <c r="E805" s="6"/>
      <c r="F805" s="6"/>
      <c r="G805" s="6"/>
      <c r="H805" s="148"/>
      <c r="I805" s="148"/>
      <c r="J805" s="148"/>
      <c r="K805" s="148"/>
      <c r="L805" s="148"/>
      <c r="M805" s="148"/>
      <c r="N805" s="148"/>
      <c r="O805" s="148"/>
      <c r="P805" s="148"/>
      <c r="Q805" s="148"/>
      <c r="R805" s="148"/>
      <c r="S805" s="148"/>
      <c r="T805" s="148"/>
      <c r="U805" s="148"/>
      <c r="V805" s="148"/>
      <c r="W805" s="148"/>
      <c r="X805" s="148"/>
      <c r="Y805" s="148"/>
      <c r="Z805" s="148"/>
      <c r="AA805" s="148"/>
      <c r="AB805" s="148"/>
      <c r="AC805" s="148"/>
      <c r="AD805" s="148"/>
      <c r="AE805" s="148"/>
      <c r="AF805" s="148"/>
      <c r="AG805" s="148"/>
      <c r="AH805" s="148"/>
      <c r="AI805" s="148"/>
      <c r="AJ805" s="148"/>
      <c r="AK805" s="148"/>
      <c r="AL805" s="148"/>
    </row>
    <row r="806" spans="1:38" ht="15.75" customHeight="1" x14ac:dyDescent="0.25">
      <c r="A806" s="6"/>
      <c r="B806" s="6"/>
      <c r="C806" s="6"/>
      <c r="D806" s="6"/>
      <c r="E806" s="6"/>
      <c r="F806" s="6"/>
      <c r="G806" s="6"/>
      <c r="H806" s="148"/>
      <c r="I806" s="148"/>
      <c r="J806" s="148"/>
      <c r="K806" s="148"/>
      <c r="L806" s="148"/>
      <c r="M806" s="148"/>
      <c r="N806" s="148"/>
      <c r="O806" s="148"/>
      <c r="P806" s="148"/>
      <c r="Q806" s="148"/>
      <c r="R806" s="148"/>
      <c r="S806" s="148"/>
      <c r="T806" s="148"/>
      <c r="U806" s="148"/>
      <c r="V806" s="148"/>
      <c r="W806" s="148"/>
      <c r="X806" s="148"/>
      <c r="Y806" s="148"/>
      <c r="Z806" s="148"/>
      <c r="AA806" s="148"/>
      <c r="AB806" s="148"/>
      <c r="AC806" s="148"/>
      <c r="AD806" s="148"/>
      <c r="AE806" s="148"/>
      <c r="AF806" s="148"/>
      <c r="AG806" s="148"/>
      <c r="AH806" s="148"/>
      <c r="AI806" s="148"/>
      <c r="AJ806" s="148"/>
      <c r="AK806" s="148"/>
      <c r="AL806" s="148"/>
    </row>
    <row r="807" spans="1:38" ht="15.75" customHeight="1" x14ac:dyDescent="0.25">
      <c r="A807" s="6"/>
      <c r="B807" s="6"/>
      <c r="C807" s="6"/>
      <c r="D807" s="6"/>
      <c r="E807" s="6"/>
      <c r="F807" s="6"/>
      <c r="G807" s="6"/>
      <c r="H807" s="148"/>
      <c r="I807" s="148"/>
      <c r="J807" s="148"/>
      <c r="K807" s="148"/>
      <c r="L807" s="148"/>
      <c r="M807" s="148"/>
      <c r="N807" s="148"/>
      <c r="O807" s="148"/>
      <c r="P807" s="148"/>
      <c r="Q807" s="148"/>
      <c r="R807" s="148"/>
      <c r="S807" s="148"/>
      <c r="T807" s="148"/>
      <c r="U807" s="148"/>
      <c r="V807" s="148"/>
      <c r="W807" s="148"/>
      <c r="X807" s="148"/>
      <c r="Y807" s="148"/>
      <c r="Z807" s="148"/>
      <c r="AA807" s="148"/>
      <c r="AB807" s="148"/>
      <c r="AC807" s="148"/>
      <c r="AD807" s="148"/>
      <c r="AE807" s="148"/>
      <c r="AF807" s="148"/>
      <c r="AG807" s="148"/>
      <c r="AH807" s="148"/>
      <c r="AI807" s="148"/>
      <c r="AJ807" s="148"/>
      <c r="AK807" s="148"/>
      <c r="AL807" s="148"/>
    </row>
    <row r="808" spans="1:38" ht="15.75" customHeight="1" x14ac:dyDescent="0.25">
      <c r="A808" s="6"/>
      <c r="B808" s="6"/>
      <c r="C808" s="6"/>
      <c r="D808" s="6"/>
      <c r="E808" s="6"/>
      <c r="F808" s="6"/>
      <c r="G808" s="6"/>
      <c r="H808" s="148"/>
      <c r="I808" s="148"/>
      <c r="J808" s="148"/>
      <c r="K808" s="148"/>
      <c r="L808" s="148"/>
      <c r="M808" s="148"/>
      <c r="N808" s="148"/>
      <c r="O808" s="148"/>
      <c r="P808" s="148"/>
      <c r="Q808" s="148"/>
      <c r="R808" s="148"/>
      <c r="S808" s="148"/>
      <c r="T808" s="148"/>
      <c r="U808" s="148"/>
      <c r="V808" s="148"/>
      <c r="W808" s="148"/>
      <c r="X808" s="148"/>
      <c r="Y808" s="148"/>
      <c r="Z808" s="148"/>
      <c r="AA808" s="148"/>
      <c r="AB808" s="148"/>
      <c r="AC808" s="148"/>
      <c r="AD808" s="148"/>
      <c r="AE808" s="148"/>
      <c r="AF808" s="148"/>
      <c r="AG808" s="148"/>
      <c r="AH808" s="148"/>
      <c r="AI808" s="148"/>
      <c r="AJ808" s="148"/>
      <c r="AK808" s="148"/>
      <c r="AL808" s="148"/>
    </row>
    <row r="809" spans="1:38" ht="15.75" customHeight="1" x14ac:dyDescent="0.25">
      <c r="A809" s="6"/>
      <c r="B809" s="6"/>
      <c r="C809" s="6"/>
      <c r="D809" s="6"/>
      <c r="E809" s="6"/>
      <c r="F809" s="6"/>
      <c r="G809" s="6"/>
      <c r="H809" s="148"/>
      <c r="I809" s="148"/>
      <c r="J809" s="148"/>
      <c r="K809" s="148"/>
      <c r="L809" s="148"/>
      <c r="M809" s="148"/>
      <c r="N809" s="148"/>
      <c r="O809" s="148"/>
      <c r="P809" s="148"/>
      <c r="Q809" s="148"/>
      <c r="R809" s="148"/>
      <c r="S809" s="148"/>
      <c r="T809" s="148"/>
      <c r="U809" s="148"/>
      <c r="V809" s="148"/>
      <c r="W809" s="148"/>
      <c r="X809" s="148"/>
      <c r="Y809" s="148"/>
      <c r="Z809" s="148"/>
      <c r="AA809" s="148"/>
      <c r="AB809" s="148"/>
      <c r="AC809" s="148"/>
      <c r="AD809" s="148"/>
      <c r="AE809" s="148"/>
      <c r="AF809" s="148"/>
      <c r="AG809" s="148"/>
      <c r="AH809" s="148"/>
      <c r="AI809" s="148"/>
      <c r="AJ809" s="148"/>
      <c r="AK809" s="148"/>
      <c r="AL809" s="148"/>
    </row>
    <row r="810" spans="1:38" ht="15.75" customHeight="1" x14ac:dyDescent="0.25">
      <c r="A810" s="6"/>
      <c r="B810" s="6"/>
      <c r="C810" s="6"/>
      <c r="D810" s="6"/>
      <c r="E810" s="6"/>
      <c r="F810" s="6"/>
      <c r="G810" s="6"/>
      <c r="H810" s="148"/>
      <c r="I810" s="148"/>
      <c r="J810" s="148"/>
      <c r="K810" s="148"/>
      <c r="L810" s="148"/>
      <c r="M810" s="148"/>
      <c r="N810" s="148"/>
      <c r="O810" s="148"/>
      <c r="P810" s="148"/>
      <c r="Q810" s="148"/>
      <c r="R810" s="148"/>
      <c r="S810" s="148"/>
      <c r="T810" s="148"/>
      <c r="U810" s="148"/>
      <c r="V810" s="148"/>
      <c r="W810" s="148"/>
      <c r="X810" s="148"/>
      <c r="Y810" s="148"/>
      <c r="Z810" s="148"/>
      <c r="AA810" s="148"/>
      <c r="AB810" s="148"/>
      <c r="AC810" s="148"/>
      <c r="AD810" s="148"/>
      <c r="AE810" s="148"/>
      <c r="AF810" s="148"/>
      <c r="AG810" s="148"/>
      <c r="AH810" s="148"/>
      <c r="AI810" s="148"/>
      <c r="AJ810" s="148"/>
      <c r="AK810" s="148"/>
      <c r="AL810" s="148"/>
    </row>
    <row r="811" spans="1:38" ht="15.75" customHeight="1" x14ac:dyDescent="0.25">
      <c r="A811" s="6"/>
      <c r="B811" s="6"/>
      <c r="C811" s="6"/>
      <c r="D811" s="6"/>
      <c r="E811" s="6"/>
      <c r="F811" s="6"/>
      <c r="G811" s="6"/>
      <c r="H811" s="148"/>
      <c r="I811" s="148"/>
      <c r="J811" s="148"/>
      <c r="K811" s="148"/>
      <c r="L811" s="148"/>
      <c r="M811" s="148"/>
      <c r="N811" s="148"/>
      <c r="O811" s="148"/>
      <c r="P811" s="148"/>
      <c r="Q811" s="148"/>
      <c r="R811" s="148"/>
      <c r="S811" s="148"/>
      <c r="T811" s="148"/>
      <c r="U811" s="148"/>
      <c r="V811" s="148"/>
      <c r="W811" s="148"/>
      <c r="X811" s="148"/>
      <c r="Y811" s="148"/>
      <c r="Z811" s="148"/>
      <c r="AA811" s="148"/>
      <c r="AB811" s="148"/>
      <c r="AC811" s="148"/>
      <c r="AD811" s="148"/>
      <c r="AE811" s="148"/>
      <c r="AF811" s="148"/>
      <c r="AG811" s="148"/>
      <c r="AH811" s="148"/>
      <c r="AI811" s="148"/>
      <c r="AJ811" s="148"/>
      <c r="AK811" s="148"/>
      <c r="AL811" s="148"/>
    </row>
    <row r="812" spans="1:38" ht="15.75" customHeight="1" x14ac:dyDescent="0.25">
      <c r="A812" s="6"/>
      <c r="B812" s="6"/>
      <c r="C812" s="6"/>
      <c r="D812" s="6"/>
      <c r="E812" s="6"/>
      <c r="F812" s="6"/>
      <c r="G812" s="6"/>
      <c r="H812" s="148"/>
      <c r="I812" s="148"/>
      <c r="J812" s="148"/>
      <c r="K812" s="148"/>
      <c r="L812" s="148"/>
      <c r="M812" s="148"/>
      <c r="N812" s="148"/>
      <c r="O812" s="148"/>
      <c r="P812" s="148"/>
      <c r="Q812" s="148"/>
      <c r="R812" s="148"/>
      <c r="S812" s="148"/>
      <c r="T812" s="148"/>
      <c r="U812" s="148"/>
      <c r="V812" s="148"/>
      <c r="W812" s="148"/>
      <c r="X812" s="148"/>
      <c r="Y812" s="148"/>
      <c r="Z812" s="148"/>
      <c r="AA812" s="148"/>
      <c r="AB812" s="148"/>
      <c r="AC812" s="148"/>
      <c r="AD812" s="148"/>
      <c r="AE812" s="148"/>
      <c r="AF812" s="148"/>
      <c r="AG812" s="148"/>
      <c r="AH812" s="148"/>
      <c r="AI812" s="148"/>
      <c r="AJ812" s="148"/>
      <c r="AK812" s="148"/>
      <c r="AL812" s="148"/>
    </row>
    <row r="813" spans="1:38" ht="15.75" customHeight="1" x14ac:dyDescent="0.25">
      <c r="A813" s="6"/>
      <c r="B813" s="6"/>
      <c r="C813" s="6"/>
      <c r="D813" s="6"/>
      <c r="E813" s="6"/>
      <c r="F813" s="6"/>
      <c r="G813" s="6"/>
      <c r="H813" s="148"/>
      <c r="I813" s="148"/>
      <c r="J813" s="148"/>
      <c r="K813" s="148"/>
      <c r="L813" s="148"/>
      <c r="M813" s="148"/>
      <c r="N813" s="148"/>
      <c r="O813" s="148"/>
      <c r="P813" s="148"/>
      <c r="Q813" s="148"/>
      <c r="R813" s="148"/>
      <c r="S813" s="148"/>
      <c r="T813" s="148"/>
      <c r="U813" s="148"/>
      <c r="V813" s="148"/>
      <c r="W813" s="148"/>
      <c r="X813" s="148"/>
      <c r="Y813" s="148"/>
      <c r="Z813" s="148"/>
      <c r="AA813" s="148"/>
      <c r="AB813" s="148"/>
      <c r="AC813" s="148"/>
      <c r="AD813" s="148"/>
      <c r="AE813" s="148"/>
      <c r="AF813" s="148"/>
      <c r="AG813" s="148"/>
      <c r="AH813" s="148"/>
      <c r="AI813" s="148"/>
      <c r="AJ813" s="148"/>
      <c r="AK813" s="148"/>
      <c r="AL813" s="148"/>
    </row>
    <row r="814" spans="1:38" ht="15.75" customHeight="1" x14ac:dyDescent="0.25">
      <c r="A814" s="6"/>
      <c r="B814" s="6"/>
      <c r="C814" s="6"/>
      <c r="D814" s="6"/>
      <c r="E814" s="6"/>
      <c r="F814" s="6"/>
      <c r="G814" s="6"/>
      <c r="H814" s="148"/>
      <c r="I814" s="148"/>
      <c r="J814" s="148"/>
      <c r="K814" s="148"/>
      <c r="L814" s="148"/>
      <c r="M814" s="148"/>
      <c r="N814" s="148"/>
      <c r="O814" s="148"/>
      <c r="P814" s="148"/>
      <c r="Q814" s="148"/>
      <c r="R814" s="148"/>
      <c r="S814" s="148"/>
      <c r="T814" s="148"/>
      <c r="U814" s="148"/>
      <c r="V814" s="148"/>
      <c r="W814" s="148"/>
      <c r="X814" s="148"/>
      <c r="Y814" s="148"/>
      <c r="Z814" s="148"/>
      <c r="AA814" s="148"/>
      <c r="AB814" s="148"/>
      <c r="AC814" s="148"/>
      <c r="AD814" s="148"/>
      <c r="AE814" s="148"/>
      <c r="AF814" s="148"/>
      <c r="AG814" s="148"/>
      <c r="AH814" s="148"/>
      <c r="AI814" s="148"/>
      <c r="AJ814" s="148"/>
      <c r="AK814" s="148"/>
      <c r="AL814" s="148"/>
    </row>
    <row r="815" spans="1:38" ht="15.75" customHeight="1" x14ac:dyDescent="0.25">
      <c r="A815" s="6"/>
      <c r="B815" s="6"/>
      <c r="C815" s="6"/>
      <c r="D815" s="6"/>
      <c r="E815" s="6"/>
      <c r="F815" s="6"/>
      <c r="G815" s="6"/>
      <c r="H815" s="148"/>
      <c r="I815" s="148"/>
      <c r="J815" s="148"/>
      <c r="K815" s="148"/>
      <c r="L815" s="148"/>
      <c r="M815" s="148"/>
      <c r="N815" s="148"/>
      <c r="O815" s="148"/>
      <c r="P815" s="148"/>
      <c r="Q815" s="148"/>
      <c r="R815" s="148"/>
      <c r="S815" s="148"/>
      <c r="T815" s="148"/>
      <c r="U815" s="148"/>
      <c r="V815" s="148"/>
      <c r="W815" s="148"/>
      <c r="X815" s="148"/>
      <c r="Y815" s="148"/>
      <c r="Z815" s="148"/>
      <c r="AA815" s="148"/>
      <c r="AB815" s="148"/>
      <c r="AC815" s="148"/>
      <c r="AD815" s="148"/>
      <c r="AE815" s="148"/>
      <c r="AF815" s="148"/>
      <c r="AG815" s="148"/>
      <c r="AH815" s="148"/>
      <c r="AI815" s="148"/>
      <c r="AJ815" s="148"/>
      <c r="AK815" s="148"/>
      <c r="AL815" s="148"/>
    </row>
    <row r="816" spans="1:38" ht="15.75" customHeight="1" x14ac:dyDescent="0.25">
      <c r="A816" s="6"/>
      <c r="B816" s="6"/>
      <c r="C816" s="6"/>
      <c r="D816" s="6"/>
      <c r="E816" s="6"/>
      <c r="F816" s="6"/>
      <c r="G816" s="6"/>
      <c r="H816" s="148"/>
      <c r="I816" s="148"/>
      <c r="J816" s="148"/>
      <c r="K816" s="148"/>
      <c r="L816" s="148"/>
      <c r="M816" s="148"/>
      <c r="N816" s="148"/>
      <c r="O816" s="148"/>
      <c r="P816" s="148"/>
      <c r="Q816" s="148"/>
      <c r="R816" s="148"/>
      <c r="S816" s="148"/>
      <c r="T816" s="148"/>
      <c r="U816" s="148"/>
      <c r="V816" s="148"/>
      <c r="W816" s="148"/>
      <c r="X816" s="148"/>
      <c r="Y816" s="148"/>
      <c r="Z816" s="148"/>
      <c r="AA816" s="148"/>
      <c r="AB816" s="148"/>
      <c r="AC816" s="148"/>
      <c r="AD816" s="148"/>
      <c r="AE816" s="148"/>
      <c r="AF816" s="148"/>
      <c r="AG816" s="148"/>
      <c r="AH816" s="148"/>
      <c r="AI816" s="148"/>
      <c r="AJ816" s="148"/>
      <c r="AK816" s="148"/>
      <c r="AL816" s="148"/>
    </row>
    <row r="817" spans="1:38" ht="15.75" customHeight="1" x14ac:dyDescent="0.25">
      <c r="A817" s="6"/>
      <c r="B817" s="6"/>
      <c r="C817" s="6"/>
      <c r="D817" s="6"/>
      <c r="E817" s="6"/>
      <c r="F817" s="6"/>
      <c r="G817" s="6"/>
      <c r="H817" s="148"/>
      <c r="I817" s="148"/>
      <c r="J817" s="148"/>
      <c r="K817" s="148"/>
      <c r="L817" s="148"/>
      <c r="M817" s="148"/>
      <c r="N817" s="148"/>
      <c r="O817" s="148"/>
      <c r="P817" s="148"/>
      <c r="Q817" s="148"/>
      <c r="R817" s="148"/>
      <c r="S817" s="148"/>
      <c r="T817" s="148"/>
      <c r="U817" s="148"/>
      <c r="V817" s="148"/>
      <c r="W817" s="148"/>
      <c r="X817" s="148"/>
      <c r="Y817" s="148"/>
      <c r="Z817" s="148"/>
      <c r="AA817" s="148"/>
      <c r="AB817" s="148"/>
      <c r="AC817" s="148"/>
      <c r="AD817" s="148"/>
      <c r="AE817" s="148"/>
      <c r="AF817" s="148"/>
      <c r="AG817" s="148"/>
      <c r="AH817" s="148"/>
      <c r="AI817" s="148"/>
      <c r="AJ817" s="148"/>
      <c r="AK817" s="148"/>
      <c r="AL817" s="148"/>
    </row>
    <row r="818" spans="1:38" ht="15.75" customHeight="1" x14ac:dyDescent="0.25">
      <c r="A818" s="6"/>
      <c r="B818" s="6"/>
      <c r="C818" s="6"/>
      <c r="D818" s="6"/>
      <c r="E818" s="6"/>
      <c r="F818" s="6"/>
      <c r="G818" s="6"/>
      <c r="H818" s="148"/>
      <c r="I818" s="148"/>
      <c r="J818" s="148"/>
      <c r="K818" s="148"/>
      <c r="L818" s="148"/>
      <c r="M818" s="148"/>
      <c r="N818" s="148"/>
      <c r="O818" s="148"/>
      <c r="P818" s="148"/>
      <c r="Q818" s="148"/>
      <c r="R818" s="148"/>
      <c r="S818" s="148"/>
      <c r="T818" s="148"/>
      <c r="U818" s="148"/>
      <c r="V818" s="148"/>
      <c r="W818" s="148"/>
      <c r="X818" s="148"/>
      <c r="Y818" s="148"/>
      <c r="Z818" s="148"/>
      <c r="AA818" s="148"/>
      <c r="AB818" s="148"/>
      <c r="AC818" s="148"/>
      <c r="AD818" s="148"/>
      <c r="AE818" s="148"/>
      <c r="AF818" s="148"/>
      <c r="AG818" s="148"/>
      <c r="AH818" s="148"/>
      <c r="AI818" s="148"/>
      <c r="AJ818" s="148"/>
      <c r="AK818" s="148"/>
      <c r="AL818" s="148"/>
    </row>
    <row r="819" spans="1:38" ht="15.75" customHeight="1" x14ac:dyDescent="0.25">
      <c r="A819" s="6"/>
      <c r="B819" s="6"/>
      <c r="C819" s="6"/>
      <c r="D819" s="6"/>
      <c r="E819" s="6"/>
      <c r="F819" s="6"/>
      <c r="G819" s="6"/>
      <c r="H819" s="148"/>
      <c r="I819" s="148"/>
      <c r="J819" s="148"/>
      <c r="K819" s="148"/>
      <c r="L819" s="148"/>
      <c r="M819" s="148"/>
      <c r="N819" s="148"/>
      <c r="O819" s="148"/>
      <c r="P819" s="148"/>
      <c r="Q819" s="148"/>
      <c r="R819" s="148"/>
      <c r="S819" s="148"/>
      <c r="T819" s="148"/>
      <c r="U819" s="148"/>
      <c r="V819" s="148"/>
      <c r="W819" s="148"/>
      <c r="X819" s="148"/>
      <c r="Y819" s="148"/>
      <c r="Z819" s="148"/>
      <c r="AA819" s="148"/>
      <c r="AB819" s="148"/>
      <c r="AC819" s="148"/>
      <c r="AD819" s="148"/>
      <c r="AE819" s="148"/>
      <c r="AF819" s="148"/>
      <c r="AG819" s="148"/>
      <c r="AH819" s="148"/>
      <c r="AI819" s="148"/>
      <c r="AJ819" s="148"/>
      <c r="AK819" s="148"/>
      <c r="AL819" s="148"/>
    </row>
    <row r="820" spans="1:38" ht="15.75" customHeight="1" x14ac:dyDescent="0.25">
      <c r="A820" s="6"/>
      <c r="B820" s="6"/>
      <c r="C820" s="6"/>
      <c r="D820" s="6"/>
      <c r="E820" s="6"/>
      <c r="F820" s="6"/>
      <c r="G820" s="6"/>
      <c r="H820" s="148"/>
      <c r="I820" s="148"/>
      <c r="J820" s="148"/>
      <c r="K820" s="148"/>
      <c r="L820" s="148"/>
      <c r="M820" s="148"/>
      <c r="N820" s="148"/>
      <c r="O820" s="148"/>
      <c r="P820" s="148"/>
      <c r="Q820" s="148"/>
      <c r="R820" s="148"/>
      <c r="S820" s="148"/>
      <c r="T820" s="148"/>
      <c r="U820" s="148"/>
      <c r="V820" s="148"/>
      <c r="W820" s="148"/>
      <c r="X820" s="148"/>
      <c r="Y820" s="148"/>
      <c r="Z820" s="148"/>
      <c r="AA820" s="148"/>
      <c r="AB820" s="148"/>
      <c r="AC820" s="148"/>
      <c r="AD820" s="148"/>
      <c r="AE820" s="148"/>
      <c r="AF820" s="148"/>
      <c r="AG820" s="148"/>
      <c r="AH820" s="148"/>
      <c r="AI820" s="148"/>
      <c r="AJ820" s="148"/>
      <c r="AK820" s="148"/>
      <c r="AL820" s="148"/>
    </row>
    <row r="821" spans="1:38" ht="15.75" customHeight="1" x14ac:dyDescent="0.25">
      <c r="A821" s="6"/>
      <c r="B821" s="6"/>
      <c r="C821" s="6"/>
      <c r="D821" s="6"/>
      <c r="E821" s="6"/>
      <c r="F821" s="6"/>
      <c r="G821" s="6"/>
      <c r="H821" s="148"/>
      <c r="I821" s="148"/>
      <c r="J821" s="148"/>
      <c r="K821" s="148"/>
      <c r="L821" s="148"/>
      <c r="M821" s="148"/>
      <c r="N821" s="148"/>
      <c r="O821" s="148"/>
      <c r="P821" s="148"/>
      <c r="Q821" s="148"/>
      <c r="R821" s="148"/>
      <c r="S821" s="148"/>
      <c r="T821" s="148"/>
      <c r="U821" s="148"/>
      <c r="V821" s="148"/>
      <c r="W821" s="148"/>
      <c r="X821" s="148"/>
      <c r="Y821" s="148"/>
      <c r="Z821" s="148"/>
      <c r="AA821" s="148"/>
      <c r="AB821" s="148"/>
      <c r="AC821" s="148"/>
      <c r="AD821" s="148"/>
      <c r="AE821" s="148"/>
      <c r="AF821" s="148"/>
      <c r="AG821" s="148"/>
      <c r="AH821" s="148"/>
      <c r="AI821" s="148"/>
      <c r="AJ821" s="148"/>
      <c r="AK821" s="148"/>
      <c r="AL821" s="148"/>
    </row>
    <row r="822" spans="1:38" ht="15.75" customHeight="1" x14ac:dyDescent="0.25">
      <c r="A822" s="6"/>
      <c r="B822" s="6"/>
      <c r="C822" s="6"/>
      <c r="D822" s="6"/>
      <c r="E822" s="6"/>
      <c r="F822" s="6"/>
      <c r="G822" s="6"/>
      <c r="H822" s="148"/>
      <c r="I822" s="148"/>
      <c r="J822" s="148"/>
      <c r="K822" s="148"/>
      <c r="L822" s="148"/>
      <c r="M822" s="148"/>
      <c r="N822" s="148"/>
      <c r="O822" s="148"/>
      <c r="P822" s="148"/>
      <c r="Q822" s="148"/>
      <c r="R822" s="148"/>
      <c r="S822" s="148"/>
      <c r="T822" s="148"/>
      <c r="U822" s="148"/>
      <c r="V822" s="148"/>
      <c r="W822" s="148"/>
      <c r="X822" s="148"/>
      <c r="Y822" s="148"/>
      <c r="Z822" s="148"/>
      <c r="AA822" s="148"/>
      <c r="AB822" s="148"/>
      <c r="AC822" s="148"/>
      <c r="AD822" s="148"/>
      <c r="AE822" s="148"/>
      <c r="AF822" s="148"/>
      <c r="AG822" s="148"/>
      <c r="AH822" s="148"/>
      <c r="AI822" s="148"/>
      <c r="AJ822" s="148"/>
      <c r="AK822" s="148"/>
      <c r="AL822" s="148"/>
    </row>
    <row r="823" spans="1:38" ht="15.75" customHeight="1" x14ac:dyDescent="0.25">
      <c r="A823" s="6"/>
      <c r="B823" s="6"/>
      <c r="C823" s="6"/>
      <c r="D823" s="6"/>
      <c r="E823" s="6"/>
      <c r="F823" s="6"/>
      <c r="G823" s="6"/>
      <c r="H823" s="148"/>
      <c r="I823" s="148"/>
      <c r="J823" s="148"/>
      <c r="K823" s="148"/>
      <c r="L823" s="148"/>
      <c r="M823" s="148"/>
      <c r="N823" s="148"/>
      <c r="O823" s="148"/>
      <c r="P823" s="148"/>
      <c r="Q823" s="148"/>
      <c r="R823" s="148"/>
      <c r="S823" s="148"/>
      <c r="T823" s="148"/>
      <c r="U823" s="148"/>
      <c r="V823" s="148"/>
      <c r="W823" s="148"/>
      <c r="X823" s="148"/>
      <c r="Y823" s="148"/>
      <c r="Z823" s="148"/>
      <c r="AA823" s="148"/>
      <c r="AB823" s="148"/>
      <c r="AC823" s="148"/>
      <c r="AD823" s="148"/>
      <c r="AE823" s="148"/>
      <c r="AF823" s="148"/>
      <c r="AG823" s="148"/>
      <c r="AH823" s="148"/>
      <c r="AI823" s="148"/>
      <c r="AJ823" s="148"/>
      <c r="AK823" s="148"/>
      <c r="AL823" s="148"/>
    </row>
    <row r="824" spans="1:38" ht="15.75" customHeight="1" x14ac:dyDescent="0.25">
      <c r="A824" s="6"/>
      <c r="B824" s="6"/>
      <c r="C824" s="6"/>
      <c r="D824" s="6"/>
      <c r="E824" s="6"/>
      <c r="F824" s="6"/>
      <c r="G824" s="6"/>
      <c r="H824" s="148"/>
      <c r="I824" s="148"/>
      <c r="J824" s="148"/>
      <c r="K824" s="148"/>
      <c r="L824" s="148"/>
      <c r="M824" s="148"/>
      <c r="N824" s="148"/>
      <c r="O824" s="148"/>
      <c r="P824" s="148"/>
      <c r="Q824" s="148"/>
      <c r="R824" s="148"/>
      <c r="S824" s="148"/>
      <c r="T824" s="148"/>
      <c r="U824" s="148"/>
      <c r="V824" s="148"/>
      <c r="W824" s="148"/>
      <c r="X824" s="148"/>
      <c r="Y824" s="148"/>
      <c r="Z824" s="148"/>
      <c r="AA824" s="148"/>
      <c r="AB824" s="148"/>
      <c r="AC824" s="148"/>
      <c r="AD824" s="148"/>
      <c r="AE824" s="148"/>
      <c r="AF824" s="148"/>
      <c r="AG824" s="148"/>
      <c r="AH824" s="148"/>
      <c r="AI824" s="148"/>
      <c r="AJ824" s="148"/>
      <c r="AK824" s="148"/>
      <c r="AL824" s="148"/>
    </row>
    <row r="825" spans="1:38" ht="15.75" customHeight="1" x14ac:dyDescent="0.25">
      <c r="A825" s="6"/>
      <c r="B825" s="6"/>
      <c r="C825" s="6"/>
      <c r="D825" s="6"/>
      <c r="E825" s="6"/>
      <c r="F825" s="6"/>
      <c r="G825" s="6"/>
      <c r="H825" s="148"/>
      <c r="I825" s="148"/>
      <c r="J825" s="148"/>
      <c r="K825" s="148"/>
      <c r="L825" s="148"/>
      <c r="M825" s="148"/>
      <c r="N825" s="148"/>
      <c r="O825" s="148"/>
      <c r="P825" s="148"/>
      <c r="Q825" s="148"/>
      <c r="R825" s="148"/>
      <c r="S825" s="148"/>
      <c r="T825" s="148"/>
      <c r="U825" s="148"/>
      <c r="V825" s="148"/>
      <c r="W825" s="148"/>
      <c r="X825" s="148"/>
      <c r="Y825" s="148"/>
      <c r="Z825" s="148"/>
      <c r="AA825" s="148"/>
      <c r="AB825" s="148"/>
      <c r="AC825" s="148"/>
      <c r="AD825" s="148"/>
      <c r="AE825" s="148"/>
      <c r="AF825" s="148"/>
      <c r="AG825" s="148"/>
      <c r="AH825" s="148"/>
      <c r="AI825" s="148"/>
      <c r="AJ825" s="148"/>
      <c r="AK825" s="148"/>
      <c r="AL825" s="148"/>
    </row>
    <row r="826" spans="1:38" ht="15.75" customHeight="1" x14ac:dyDescent="0.25">
      <c r="A826" s="6"/>
      <c r="B826" s="6"/>
      <c r="C826" s="6"/>
      <c r="D826" s="6"/>
      <c r="E826" s="6"/>
      <c r="F826" s="6"/>
      <c r="G826" s="6"/>
      <c r="H826" s="148"/>
      <c r="I826" s="148"/>
      <c r="J826" s="148"/>
      <c r="K826" s="148"/>
      <c r="L826" s="148"/>
      <c r="M826" s="148"/>
      <c r="N826" s="148"/>
      <c r="O826" s="148"/>
      <c r="P826" s="148"/>
      <c r="Q826" s="148"/>
      <c r="R826" s="148"/>
      <c r="S826" s="148"/>
      <c r="T826" s="148"/>
      <c r="U826" s="148"/>
      <c r="V826" s="148"/>
      <c r="W826" s="148"/>
      <c r="X826" s="148"/>
      <c r="Y826" s="148"/>
      <c r="Z826" s="148"/>
      <c r="AA826" s="148"/>
      <c r="AB826" s="148"/>
      <c r="AC826" s="148"/>
      <c r="AD826" s="148"/>
      <c r="AE826" s="148"/>
      <c r="AF826" s="148"/>
      <c r="AG826" s="148"/>
      <c r="AH826" s="148"/>
      <c r="AI826" s="148"/>
      <c r="AJ826" s="148"/>
      <c r="AK826" s="148"/>
      <c r="AL826" s="148"/>
    </row>
    <row r="827" spans="1:38" ht="15.75" customHeight="1" x14ac:dyDescent="0.25">
      <c r="A827" s="6"/>
      <c r="B827" s="6"/>
      <c r="C827" s="6"/>
      <c r="D827" s="6"/>
      <c r="E827" s="6"/>
      <c r="F827" s="6"/>
      <c r="G827" s="6"/>
      <c r="H827" s="148"/>
      <c r="I827" s="148"/>
      <c r="J827" s="148"/>
      <c r="K827" s="148"/>
      <c r="L827" s="148"/>
      <c r="M827" s="148"/>
      <c r="N827" s="148"/>
      <c r="O827" s="148"/>
      <c r="P827" s="148"/>
      <c r="Q827" s="148"/>
      <c r="R827" s="148"/>
      <c r="S827" s="148"/>
      <c r="T827" s="148"/>
      <c r="U827" s="148"/>
      <c r="V827" s="148"/>
      <c r="W827" s="148"/>
      <c r="X827" s="148"/>
      <c r="Y827" s="148"/>
      <c r="Z827" s="148"/>
      <c r="AA827" s="148"/>
      <c r="AB827" s="148"/>
      <c r="AC827" s="148"/>
      <c r="AD827" s="148"/>
      <c r="AE827" s="148"/>
      <c r="AF827" s="148"/>
      <c r="AG827" s="148"/>
      <c r="AH827" s="148"/>
      <c r="AI827" s="148"/>
      <c r="AJ827" s="148"/>
      <c r="AK827" s="148"/>
      <c r="AL827" s="148"/>
    </row>
    <row r="828" spans="1:38" ht="15.75" customHeight="1" x14ac:dyDescent="0.25">
      <c r="A828" s="6"/>
      <c r="B828" s="6"/>
      <c r="C828" s="6"/>
      <c r="D828" s="6"/>
      <c r="E828" s="6"/>
      <c r="F828" s="6"/>
      <c r="G828" s="6"/>
      <c r="H828" s="148"/>
      <c r="I828" s="148"/>
      <c r="J828" s="148"/>
      <c r="K828" s="148"/>
      <c r="L828" s="148"/>
      <c r="M828" s="148"/>
      <c r="N828" s="148"/>
      <c r="O828" s="148"/>
      <c r="P828" s="148"/>
      <c r="Q828" s="148"/>
      <c r="R828" s="148"/>
      <c r="S828" s="148"/>
      <c r="T828" s="148"/>
      <c r="U828" s="148"/>
      <c r="V828" s="148"/>
      <c r="W828" s="148"/>
      <c r="X828" s="148"/>
      <c r="Y828" s="148"/>
      <c r="Z828" s="148"/>
      <c r="AA828" s="148"/>
      <c r="AB828" s="148"/>
      <c r="AC828" s="148"/>
      <c r="AD828" s="148"/>
      <c r="AE828" s="148"/>
      <c r="AF828" s="148"/>
      <c r="AG828" s="148"/>
      <c r="AH828" s="148"/>
      <c r="AI828" s="148"/>
      <c r="AJ828" s="148"/>
      <c r="AK828" s="148"/>
      <c r="AL828" s="148"/>
    </row>
    <row r="829" spans="1:38" ht="15.75" customHeight="1" x14ac:dyDescent="0.25">
      <c r="A829" s="6"/>
      <c r="B829" s="6"/>
      <c r="C829" s="6"/>
      <c r="D829" s="6"/>
      <c r="E829" s="6"/>
      <c r="F829" s="6"/>
      <c r="G829" s="6"/>
      <c r="H829" s="148"/>
      <c r="I829" s="148"/>
      <c r="J829" s="148"/>
      <c r="K829" s="148"/>
      <c r="L829" s="148"/>
      <c r="M829" s="148"/>
      <c r="N829" s="148"/>
      <c r="O829" s="148"/>
      <c r="P829" s="148"/>
      <c r="Q829" s="148"/>
      <c r="R829" s="148"/>
      <c r="S829" s="148"/>
      <c r="T829" s="148"/>
      <c r="U829" s="148"/>
      <c r="V829" s="148"/>
      <c r="W829" s="148"/>
      <c r="X829" s="148"/>
      <c r="Y829" s="148"/>
      <c r="Z829" s="148"/>
      <c r="AA829" s="148"/>
      <c r="AB829" s="148"/>
      <c r="AC829" s="148"/>
      <c r="AD829" s="148"/>
      <c r="AE829" s="148"/>
      <c r="AF829" s="148"/>
      <c r="AG829" s="148"/>
      <c r="AH829" s="148"/>
      <c r="AI829" s="148"/>
      <c r="AJ829" s="148"/>
      <c r="AK829" s="148"/>
      <c r="AL829" s="148"/>
    </row>
    <row r="830" spans="1:38" ht="15.75" customHeight="1" x14ac:dyDescent="0.25">
      <c r="A830" s="6"/>
      <c r="B830" s="6"/>
      <c r="C830" s="6"/>
      <c r="D830" s="6"/>
      <c r="E830" s="6"/>
      <c r="F830" s="6"/>
      <c r="G830" s="6"/>
      <c r="H830" s="148"/>
      <c r="I830" s="148"/>
      <c r="J830" s="148"/>
      <c r="K830" s="148"/>
      <c r="L830" s="148"/>
      <c r="M830" s="148"/>
      <c r="N830" s="148"/>
      <c r="O830" s="148"/>
      <c r="P830" s="148"/>
      <c r="Q830" s="148"/>
      <c r="R830" s="148"/>
      <c r="S830" s="148"/>
      <c r="T830" s="148"/>
      <c r="U830" s="148"/>
      <c r="V830" s="148"/>
      <c r="W830" s="148"/>
      <c r="X830" s="148"/>
      <c r="Y830" s="148"/>
      <c r="Z830" s="148"/>
      <c r="AA830" s="148"/>
      <c r="AB830" s="148"/>
      <c r="AC830" s="148"/>
      <c r="AD830" s="148"/>
      <c r="AE830" s="148"/>
      <c r="AF830" s="148"/>
      <c r="AG830" s="148"/>
      <c r="AH830" s="148"/>
      <c r="AI830" s="148"/>
      <c r="AJ830" s="148"/>
      <c r="AK830" s="148"/>
      <c r="AL830" s="148"/>
    </row>
    <row r="831" spans="1:38" ht="15.75" customHeight="1" x14ac:dyDescent="0.25">
      <c r="A831" s="6"/>
      <c r="B831" s="6"/>
      <c r="C831" s="6"/>
      <c r="D831" s="6"/>
      <c r="E831" s="6"/>
      <c r="F831" s="6"/>
      <c r="G831" s="6"/>
      <c r="H831" s="148"/>
      <c r="I831" s="148"/>
      <c r="J831" s="148"/>
      <c r="K831" s="148"/>
      <c r="L831" s="148"/>
      <c r="M831" s="148"/>
      <c r="N831" s="148"/>
      <c r="O831" s="148"/>
      <c r="P831" s="148"/>
      <c r="Q831" s="148"/>
      <c r="R831" s="148"/>
      <c r="S831" s="148"/>
      <c r="T831" s="148"/>
      <c r="U831" s="148"/>
      <c r="V831" s="148"/>
      <c r="W831" s="148"/>
      <c r="X831" s="148"/>
      <c r="Y831" s="148"/>
      <c r="Z831" s="148"/>
      <c r="AA831" s="148"/>
      <c r="AB831" s="148"/>
      <c r="AC831" s="148"/>
      <c r="AD831" s="148"/>
      <c r="AE831" s="148"/>
      <c r="AF831" s="148"/>
      <c r="AG831" s="148"/>
      <c r="AH831" s="148"/>
      <c r="AI831" s="148"/>
      <c r="AJ831" s="148"/>
      <c r="AK831" s="148"/>
      <c r="AL831" s="148"/>
    </row>
    <row r="832" spans="1:38" ht="15.75" customHeight="1" x14ac:dyDescent="0.25">
      <c r="A832" s="6"/>
      <c r="B832" s="6"/>
      <c r="C832" s="6"/>
      <c r="D832" s="6"/>
      <c r="E832" s="6"/>
      <c r="F832" s="6"/>
      <c r="G832" s="6"/>
      <c r="H832" s="148"/>
      <c r="I832" s="148"/>
      <c r="J832" s="148"/>
      <c r="K832" s="148"/>
      <c r="L832" s="148"/>
      <c r="M832" s="148"/>
      <c r="N832" s="148"/>
      <c r="O832" s="148"/>
      <c r="P832" s="148"/>
      <c r="Q832" s="148"/>
      <c r="R832" s="148"/>
      <c r="S832" s="148"/>
      <c r="T832" s="148"/>
      <c r="U832" s="148"/>
      <c r="V832" s="148"/>
      <c r="W832" s="148"/>
      <c r="X832" s="148"/>
      <c r="Y832" s="148"/>
      <c r="Z832" s="148"/>
      <c r="AA832" s="148"/>
      <c r="AB832" s="148"/>
      <c r="AC832" s="148"/>
      <c r="AD832" s="148"/>
      <c r="AE832" s="148"/>
      <c r="AF832" s="148"/>
      <c r="AG832" s="148"/>
      <c r="AH832" s="148"/>
      <c r="AI832" s="148"/>
      <c r="AJ832" s="148"/>
      <c r="AK832" s="148"/>
      <c r="AL832" s="148"/>
    </row>
    <row r="833" spans="1:38" ht="15.75" customHeight="1" x14ac:dyDescent="0.25">
      <c r="A833" s="6"/>
      <c r="B833" s="6"/>
      <c r="C833" s="6"/>
      <c r="D833" s="6"/>
      <c r="E833" s="6"/>
      <c r="F833" s="6"/>
      <c r="G833" s="6"/>
      <c r="H833" s="148"/>
      <c r="I833" s="148"/>
      <c r="J833" s="148"/>
      <c r="K833" s="148"/>
      <c r="L833" s="148"/>
      <c r="M833" s="148"/>
      <c r="N833" s="148"/>
      <c r="O833" s="148"/>
      <c r="P833" s="148"/>
      <c r="Q833" s="148"/>
      <c r="R833" s="148"/>
      <c r="S833" s="148"/>
      <c r="T833" s="148"/>
      <c r="U833" s="148"/>
      <c r="V833" s="148"/>
      <c r="W833" s="148"/>
      <c r="X833" s="148"/>
      <c r="Y833" s="148"/>
      <c r="Z833" s="148"/>
      <c r="AA833" s="148"/>
      <c r="AB833" s="148"/>
      <c r="AC833" s="148"/>
      <c r="AD833" s="148"/>
      <c r="AE833" s="148"/>
      <c r="AF833" s="148"/>
      <c r="AG833" s="148"/>
      <c r="AH833" s="148"/>
      <c r="AI833" s="148"/>
      <c r="AJ833" s="148"/>
      <c r="AK833" s="148"/>
      <c r="AL833" s="148"/>
    </row>
    <row r="834" spans="1:38" ht="15.75" customHeight="1" x14ac:dyDescent="0.25">
      <c r="A834" s="6"/>
      <c r="B834" s="6"/>
      <c r="C834" s="6"/>
      <c r="D834" s="6"/>
      <c r="E834" s="6"/>
      <c r="F834" s="6"/>
      <c r="G834" s="6"/>
      <c r="H834" s="148"/>
      <c r="I834" s="148"/>
      <c r="J834" s="148"/>
      <c r="K834" s="148"/>
      <c r="L834" s="148"/>
      <c r="M834" s="148"/>
      <c r="N834" s="148"/>
      <c r="O834" s="148"/>
      <c r="P834" s="148"/>
      <c r="Q834" s="148"/>
      <c r="R834" s="148"/>
      <c r="S834" s="148"/>
      <c r="T834" s="148"/>
      <c r="U834" s="148"/>
      <c r="V834" s="148"/>
      <c r="W834" s="148"/>
      <c r="X834" s="148"/>
      <c r="Y834" s="148"/>
      <c r="Z834" s="148"/>
      <c r="AA834" s="148"/>
      <c r="AB834" s="148"/>
      <c r="AC834" s="148"/>
      <c r="AD834" s="148"/>
      <c r="AE834" s="148"/>
      <c r="AF834" s="148"/>
      <c r="AG834" s="148"/>
      <c r="AH834" s="148"/>
      <c r="AI834" s="148"/>
      <c r="AJ834" s="148"/>
      <c r="AK834" s="148"/>
      <c r="AL834" s="148"/>
    </row>
    <row r="835" spans="1:38" ht="15.75" customHeight="1" x14ac:dyDescent="0.25">
      <c r="A835" s="6"/>
      <c r="B835" s="6"/>
      <c r="C835" s="6"/>
      <c r="D835" s="6"/>
      <c r="E835" s="6"/>
      <c r="F835" s="6"/>
      <c r="G835" s="6"/>
      <c r="H835" s="148"/>
      <c r="I835" s="148"/>
      <c r="J835" s="148"/>
      <c r="K835" s="148"/>
      <c r="L835" s="148"/>
      <c r="M835" s="148"/>
      <c r="N835" s="148"/>
      <c r="O835" s="148"/>
      <c r="P835" s="148"/>
      <c r="Q835" s="148"/>
      <c r="R835" s="148"/>
      <c r="S835" s="148"/>
      <c r="T835" s="148"/>
      <c r="U835" s="148"/>
      <c r="V835" s="148"/>
      <c r="W835" s="148"/>
      <c r="X835" s="148"/>
      <c r="Y835" s="148"/>
      <c r="Z835" s="148"/>
      <c r="AA835" s="148"/>
      <c r="AB835" s="148"/>
      <c r="AC835" s="148"/>
      <c r="AD835" s="148"/>
      <c r="AE835" s="148"/>
      <c r="AF835" s="148"/>
      <c r="AG835" s="148"/>
      <c r="AH835" s="148"/>
      <c r="AI835" s="148"/>
      <c r="AJ835" s="148"/>
      <c r="AK835" s="148"/>
      <c r="AL835" s="148"/>
    </row>
    <row r="836" spans="1:38" ht="15.75" customHeight="1" x14ac:dyDescent="0.25">
      <c r="A836" s="6"/>
      <c r="B836" s="6"/>
      <c r="C836" s="6"/>
      <c r="D836" s="6"/>
      <c r="E836" s="6"/>
      <c r="F836" s="6"/>
      <c r="G836" s="6"/>
      <c r="H836" s="148"/>
      <c r="I836" s="148"/>
      <c r="J836" s="148"/>
      <c r="K836" s="148"/>
      <c r="L836" s="148"/>
      <c r="M836" s="148"/>
      <c r="N836" s="148"/>
      <c r="O836" s="148"/>
      <c r="P836" s="148"/>
      <c r="Q836" s="148"/>
      <c r="R836" s="148"/>
      <c r="S836" s="148"/>
      <c r="T836" s="148"/>
      <c r="U836" s="148"/>
      <c r="V836" s="148"/>
      <c r="W836" s="148"/>
      <c r="X836" s="148"/>
      <c r="Y836" s="148"/>
      <c r="Z836" s="148"/>
      <c r="AA836" s="148"/>
      <c r="AB836" s="148"/>
      <c r="AC836" s="148"/>
      <c r="AD836" s="148"/>
      <c r="AE836" s="148"/>
      <c r="AF836" s="148"/>
      <c r="AG836" s="148"/>
      <c r="AH836" s="148"/>
      <c r="AI836" s="148"/>
      <c r="AJ836" s="148"/>
      <c r="AK836" s="148"/>
      <c r="AL836" s="148"/>
    </row>
    <row r="837" spans="1:38" ht="15.75" customHeight="1" x14ac:dyDescent="0.25">
      <c r="A837" s="6"/>
      <c r="B837" s="6"/>
      <c r="C837" s="6"/>
      <c r="D837" s="6"/>
      <c r="E837" s="6"/>
      <c r="F837" s="6"/>
      <c r="G837" s="6"/>
      <c r="H837" s="148"/>
      <c r="I837" s="148"/>
      <c r="J837" s="148"/>
      <c r="K837" s="148"/>
      <c r="L837" s="148"/>
      <c r="M837" s="148"/>
      <c r="N837" s="148"/>
      <c r="O837" s="148"/>
      <c r="P837" s="148"/>
      <c r="Q837" s="148"/>
      <c r="R837" s="148"/>
      <c r="S837" s="148"/>
      <c r="T837" s="148"/>
      <c r="U837" s="148"/>
      <c r="V837" s="148"/>
      <c r="W837" s="148"/>
      <c r="X837" s="148"/>
      <c r="Y837" s="148"/>
      <c r="Z837" s="148"/>
      <c r="AA837" s="148"/>
      <c r="AB837" s="148"/>
      <c r="AC837" s="148"/>
      <c r="AD837" s="148"/>
      <c r="AE837" s="148"/>
      <c r="AF837" s="148"/>
      <c r="AG837" s="148"/>
      <c r="AH837" s="148"/>
      <c r="AI837" s="148"/>
      <c r="AJ837" s="148"/>
      <c r="AK837" s="148"/>
      <c r="AL837" s="148"/>
    </row>
    <row r="838" spans="1:38" ht="15.75" customHeight="1" x14ac:dyDescent="0.25">
      <c r="A838" s="6"/>
      <c r="B838" s="6"/>
      <c r="C838" s="6"/>
      <c r="D838" s="6"/>
      <c r="E838" s="6"/>
      <c r="F838" s="6"/>
      <c r="G838" s="6"/>
      <c r="H838" s="148"/>
      <c r="I838" s="148"/>
      <c r="J838" s="148"/>
      <c r="K838" s="148"/>
      <c r="L838" s="148"/>
      <c r="M838" s="148"/>
      <c r="N838" s="148"/>
      <c r="O838" s="148"/>
      <c r="P838" s="148"/>
      <c r="Q838" s="148"/>
      <c r="R838" s="148"/>
      <c r="S838" s="148"/>
      <c r="T838" s="148"/>
      <c r="U838" s="148"/>
      <c r="V838" s="148"/>
      <c r="W838" s="148"/>
      <c r="X838" s="148"/>
      <c r="Y838" s="148"/>
      <c r="Z838" s="148"/>
      <c r="AA838" s="148"/>
      <c r="AB838" s="148"/>
      <c r="AC838" s="148"/>
      <c r="AD838" s="148"/>
      <c r="AE838" s="148"/>
      <c r="AF838" s="148"/>
      <c r="AG838" s="148"/>
      <c r="AH838" s="148"/>
      <c r="AI838" s="148"/>
      <c r="AJ838" s="148"/>
      <c r="AK838" s="148"/>
      <c r="AL838" s="148"/>
    </row>
    <row r="839" spans="1:38" ht="15.75" customHeight="1" x14ac:dyDescent="0.25">
      <c r="A839" s="6"/>
      <c r="B839" s="6"/>
      <c r="C839" s="6"/>
      <c r="D839" s="6"/>
      <c r="E839" s="6"/>
      <c r="F839" s="6"/>
      <c r="G839" s="6"/>
      <c r="H839" s="148"/>
      <c r="I839" s="148"/>
      <c r="J839" s="148"/>
      <c r="K839" s="148"/>
      <c r="L839" s="148"/>
      <c r="M839" s="148"/>
      <c r="N839" s="148"/>
      <c r="O839" s="148"/>
      <c r="P839" s="148"/>
      <c r="Q839" s="148"/>
      <c r="R839" s="148"/>
      <c r="S839" s="148"/>
      <c r="T839" s="148"/>
      <c r="U839" s="148"/>
      <c r="V839" s="148"/>
      <c r="W839" s="148"/>
      <c r="X839" s="148"/>
      <c r="Y839" s="148"/>
      <c r="Z839" s="148"/>
      <c r="AA839" s="148"/>
      <c r="AB839" s="148"/>
      <c r="AC839" s="148"/>
      <c r="AD839" s="148"/>
      <c r="AE839" s="148"/>
      <c r="AF839" s="148"/>
      <c r="AG839" s="148"/>
      <c r="AH839" s="148"/>
      <c r="AI839" s="148"/>
      <c r="AJ839" s="148"/>
      <c r="AK839" s="148"/>
      <c r="AL839" s="148"/>
    </row>
    <row r="840" spans="1:38" ht="15.75" customHeight="1" x14ac:dyDescent="0.25">
      <c r="A840" s="6"/>
      <c r="B840" s="6"/>
      <c r="C840" s="6"/>
      <c r="D840" s="6"/>
      <c r="E840" s="6"/>
      <c r="F840" s="6"/>
      <c r="G840" s="6"/>
      <c r="H840" s="148"/>
      <c r="I840" s="148"/>
      <c r="J840" s="148"/>
      <c r="K840" s="148"/>
      <c r="L840" s="148"/>
      <c r="M840" s="148"/>
      <c r="N840" s="148"/>
      <c r="O840" s="148"/>
      <c r="P840" s="148"/>
      <c r="Q840" s="148"/>
      <c r="R840" s="148"/>
      <c r="S840" s="148"/>
      <c r="T840" s="148"/>
      <c r="U840" s="148"/>
      <c r="V840" s="148"/>
      <c r="W840" s="148"/>
      <c r="X840" s="148"/>
      <c r="Y840" s="148"/>
      <c r="Z840" s="148"/>
      <c r="AA840" s="148"/>
      <c r="AB840" s="148"/>
      <c r="AC840" s="148"/>
      <c r="AD840" s="148"/>
      <c r="AE840" s="148"/>
      <c r="AF840" s="148"/>
      <c r="AG840" s="148"/>
      <c r="AH840" s="148"/>
      <c r="AI840" s="148"/>
      <c r="AJ840" s="148"/>
      <c r="AK840" s="148"/>
      <c r="AL840" s="148"/>
    </row>
    <row r="841" spans="1:38" ht="15.75" customHeight="1" x14ac:dyDescent="0.25">
      <c r="A841" s="6"/>
      <c r="B841" s="6"/>
      <c r="C841" s="6"/>
      <c r="D841" s="6"/>
      <c r="E841" s="6"/>
      <c r="F841" s="6"/>
      <c r="G841" s="6"/>
      <c r="H841" s="148"/>
      <c r="I841" s="148"/>
      <c r="J841" s="148"/>
      <c r="K841" s="148"/>
      <c r="L841" s="148"/>
      <c r="M841" s="148"/>
      <c r="N841" s="148"/>
      <c r="O841" s="148"/>
      <c r="P841" s="148"/>
      <c r="Q841" s="148"/>
      <c r="R841" s="148"/>
      <c r="S841" s="148"/>
      <c r="T841" s="148"/>
      <c r="U841" s="148"/>
      <c r="V841" s="148"/>
      <c r="W841" s="148"/>
      <c r="X841" s="148"/>
      <c r="Y841" s="148"/>
      <c r="Z841" s="148"/>
      <c r="AA841" s="148"/>
      <c r="AB841" s="148"/>
      <c r="AC841" s="148"/>
      <c r="AD841" s="148"/>
      <c r="AE841" s="148"/>
      <c r="AF841" s="148"/>
      <c r="AG841" s="148"/>
      <c r="AH841" s="148"/>
      <c r="AI841" s="148"/>
      <c r="AJ841" s="148"/>
      <c r="AK841" s="148"/>
      <c r="AL841" s="148"/>
    </row>
    <row r="842" spans="1:38" ht="15.75" customHeight="1" x14ac:dyDescent="0.25">
      <c r="A842" s="6"/>
      <c r="B842" s="6"/>
      <c r="C842" s="6"/>
      <c r="D842" s="6"/>
      <c r="E842" s="6"/>
      <c r="F842" s="6"/>
      <c r="G842" s="6"/>
      <c r="H842" s="148"/>
      <c r="I842" s="148"/>
      <c r="J842" s="148"/>
      <c r="K842" s="148"/>
      <c r="L842" s="148"/>
      <c r="M842" s="148"/>
      <c r="N842" s="148"/>
      <c r="O842" s="148"/>
      <c r="P842" s="148"/>
      <c r="Q842" s="148"/>
      <c r="R842" s="148"/>
      <c r="S842" s="148"/>
      <c r="T842" s="148"/>
      <c r="U842" s="148"/>
      <c r="V842" s="148"/>
      <c r="W842" s="148"/>
      <c r="X842" s="148"/>
      <c r="Y842" s="148"/>
      <c r="Z842" s="148"/>
      <c r="AA842" s="148"/>
      <c r="AB842" s="148"/>
      <c r="AC842" s="148"/>
      <c r="AD842" s="148"/>
      <c r="AE842" s="148"/>
      <c r="AF842" s="148"/>
      <c r="AG842" s="148"/>
      <c r="AH842" s="148"/>
      <c r="AI842" s="148"/>
      <c r="AJ842" s="148"/>
      <c r="AK842" s="148"/>
      <c r="AL842" s="148"/>
    </row>
    <row r="843" spans="1:38" ht="15.75" customHeight="1" x14ac:dyDescent="0.25">
      <c r="A843" s="6"/>
      <c r="B843" s="6"/>
      <c r="C843" s="6"/>
      <c r="D843" s="6"/>
      <c r="E843" s="6"/>
      <c r="F843" s="6"/>
      <c r="G843" s="6"/>
      <c r="H843" s="148"/>
      <c r="I843" s="148"/>
      <c r="J843" s="148"/>
      <c r="K843" s="148"/>
      <c r="L843" s="148"/>
      <c r="M843" s="148"/>
      <c r="N843" s="148"/>
      <c r="O843" s="148"/>
      <c r="P843" s="148"/>
      <c r="Q843" s="148"/>
      <c r="R843" s="148"/>
      <c r="S843" s="148"/>
      <c r="T843" s="148"/>
      <c r="U843" s="148"/>
      <c r="V843" s="148"/>
      <c r="W843" s="148"/>
      <c r="X843" s="148"/>
      <c r="Y843" s="148"/>
      <c r="Z843" s="148"/>
      <c r="AA843" s="148"/>
      <c r="AB843" s="148"/>
      <c r="AC843" s="148"/>
      <c r="AD843" s="148"/>
      <c r="AE843" s="148"/>
      <c r="AF843" s="148"/>
      <c r="AG843" s="148"/>
      <c r="AH843" s="148"/>
      <c r="AI843" s="148"/>
      <c r="AJ843" s="148"/>
      <c r="AK843" s="148"/>
      <c r="AL843" s="148"/>
    </row>
    <row r="844" spans="1:38" ht="15.75" customHeight="1" x14ac:dyDescent="0.25">
      <c r="A844" s="6"/>
      <c r="B844" s="6"/>
      <c r="C844" s="6"/>
      <c r="D844" s="6"/>
      <c r="E844" s="6"/>
      <c r="F844" s="6"/>
      <c r="G844" s="6"/>
      <c r="H844" s="148"/>
      <c r="I844" s="148"/>
      <c r="J844" s="148"/>
      <c r="K844" s="148"/>
      <c r="L844" s="148"/>
      <c r="M844" s="148"/>
      <c r="N844" s="148"/>
      <c r="O844" s="148"/>
      <c r="P844" s="148"/>
      <c r="Q844" s="148"/>
      <c r="R844" s="148"/>
      <c r="S844" s="148"/>
      <c r="T844" s="148"/>
      <c r="U844" s="148"/>
      <c r="V844" s="148"/>
      <c r="W844" s="148"/>
      <c r="X844" s="148"/>
      <c r="Y844" s="148"/>
      <c r="Z844" s="148"/>
      <c r="AA844" s="148"/>
      <c r="AB844" s="148"/>
      <c r="AC844" s="148"/>
      <c r="AD844" s="148"/>
      <c r="AE844" s="148"/>
      <c r="AF844" s="148"/>
      <c r="AG844" s="148"/>
      <c r="AH844" s="148"/>
      <c r="AI844" s="148"/>
      <c r="AJ844" s="148"/>
      <c r="AK844" s="148"/>
      <c r="AL844" s="148"/>
    </row>
    <row r="845" spans="1:38" ht="15.75" customHeight="1" x14ac:dyDescent="0.25">
      <c r="A845" s="6"/>
      <c r="B845" s="6"/>
      <c r="C845" s="6"/>
      <c r="D845" s="6"/>
      <c r="E845" s="6"/>
      <c r="F845" s="6"/>
      <c r="G845" s="6"/>
      <c r="H845" s="148"/>
      <c r="I845" s="148"/>
      <c r="J845" s="148"/>
      <c r="K845" s="148"/>
      <c r="L845" s="148"/>
      <c r="M845" s="148"/>
      <c r="N845" s="148"/>
      <c r="O845" s="148"/>
      <c r="P845" s="148"/>
      <c r="Q845" s="148"/>
      <c r="R845" s="148"/>
      <c r="S845" s="148"/>
      <c r="T845" s="148"/>
      <c r="U845" s="148"/>
      <c r="V845" s="148"/>
      <c r="W845" s="148"/>
      <c r="X845" s="148"/>
      <c r="Y845" s="148"/>
      <c r="Z845" s="148"/>
      <c r="AA845" s="148"/>
      <c r="AB845" s="148"/>
      <c r="AC845" s="148"/>
      <c r="AD845" s="148"/>
      <c r="AE845" s="148"/>
      <c r="AF845" s="148"/>
      <c r="AG845" s="148"/>
      <c r="AH845" s="148"/>
      <c r="AI845" s="148"/>
      <c r="AJ845" s="148"/>
      <c r="AK845" s="148"/>
      <c r="AL845" s="148"/>
    </row>
    <row r="846" spans="1:38" ht="15.75" customHeight="1" x14ac:dyDescent="0.25">
      <c r="A846" s="6"/>
      <c r="B846" s="6"/>
      <c r="C846" s="6"/>
      <c r="D846" s="6"/>
      <c r="E846" s="6"/>
      <c r="F846" s="6"/>
      <c r="G846" s="6"/>
      <c r="H846" s="148"/>
      <c r="I846" s="148"/>
      <c r="J846" s="148"/>
      <c r="K846" s="148"/>
      <c r="L846" s="148"/>
      <c r="M846" s="148"/>
      <c r="N846" s="148"/>
      <c r="O846" s="148"/>
      <c r="P846" s="148"/>
      <c r="Q846" s="148"/>
      <c r="R846" s="148"/>
      <c r="S846" s="148"/>
      <c r="T846" s="148"/>
      <c r="U846" s="148"/>
      <c r="V846" s="148"/>
      <c r="W846" s="148"/>
      <c r="X846" s="148"/>
      <c r="Y846" s="148"/>
      <c r="Z846" s="148"/>
      <c r="AA846" s="148"/>
      <c r="AB846" s="148"/>
      <c r="AC846" s="148"/>
      <c r="AD846" s="148"/>
      <c r="AE846" s="148"/>
      <c r="AF846" s="148"/>
      <c r="AG846" s="148"/>
      <c r="AH846" s="148"/>
      <c r="AI846" s="148"/>
      <c r="AJ846" s="148"/>
      <c r="AK846" s="148"/>
      <c r="AL846" s="148"/>
    </row>
    <row r="847" spans="1:38" ht="15.75" customHeight="1" x14ac:dyDescent="0.25">
      <c r="A847" s="6"/>
      <c r="B847" s="6"/>
      <c r="C847" s="6"/>
      <c r="D847" s="6"/>
      <c r="E847" s="6"/>
      <c r="F847" s="6"/>
      <c r="G847" s="6"/>
      <c r="H847" s="148"/>
      <c r="I847" s="148"/>
      <c r="J847" s="148"/>
      <c r="K847" s="148"/>
      <c r="L847" s="148"/>
      <c r="M847" s="148"/>
      <c r="N847" s="148"/>
      <c r="O847" s="148"/>
      <c r="P847" s="148"/>
      <c r="Q847" s="148"/>
      <c r="R847" s="148"/>
      <c r="S847" s="148"/>
      <c r="T847" s="148"/>
      <c r="U847" s="148"/>
      <c r="V847" s="148"/>
      <c r="W847" s="148"/>
      <c r="X847" s="148"/>
      <c r="Y847" s="148"/>
      <c r="Z847" s="148"/>
      <c r="AA847" s="148"/>
      <c r="AB847" s="148"/>
      <c r="AC847" s="148"/>
      <c r="AD847" s="148"/>
      <c r="AE847" s="148"/>
      <c r="AF847" s="148"/>
      <c r="AG847" s="148"/>
      <c r="AH847" s="148"/>
      <c r="AI847" s="148"/>
      <c r="AJ847" s="148"/>
      <c r="AK847" s="148"/>
      <c r="AL847" s="148"/>
    </row>
    <row r="848" spans="1:38" ht="15.75" customHeight="1" x14ac:dyDescent="0.25">
      <c r="A848" s="6"/>
      <c r="B848" s="6"/>
      <c r="C848" s="6"/>
      <c r="D848" s="6"/>
      <c r="E848" s="6"/>
      <c r="F848" s="6"/>
      <c r="G848" s="6"/>
      <c r="H848" s="148"/>
      <c r="I848" s="148"/>
      <c r="J848" s="148"/>
      <c r="K848" s="148"/>
      <c r="L848" s="148"/>
      <c r="M848" s="148"/>
      <c r="N848" s="148"/>
      <c r="O848" s="148"/>
      <c r="P848" s="148"/>
      <c r="Q848" s="148"/>
      <c r="R848" s="148"/>
      <c r="S848" s="148"/>
      <c r="T848" s="148"/>
      <c r="U848" s="148"/>
      <c r="V848" s="148"/>
      <c r="W848" s="148"/>
      <c r="X848" s="148"/>
      <c r="Y848" s="148"/>
      <c r="Z848" s="148"/>
      <c r="AA848" s="148"/>
      <c r="AB848" s="148"/>
      <c r="AC848" s="148"/>
      <c r="AD848" s="148"/>
      <c r="AE848" s="148"/>
      <c r="AF848" s="148"/>
      <c r="AG848" s="148"/>
      <c r="AH848" s="148"/>
      <c r="AI848" s="148"/>
      <c r="AJ848" s="148"/>
      <c r="AK848" s="148"/>
      <c r="AL848" s="148"/>
    </row>
    <row r="849" spans="1:38" ht="15.75" customHeight="1" x14ac:dyDescent="0.25">
      <c r="A849" s="6"/>
      <c r="B849" s="6"/>
      <c r="C849" s="6"/>
      <c r="D849" s="6"/>
      <c r="E849" s="6"/>
      <c r="F849" s="6"/>
      <c r="G849" s="6"/>
      <c r="H849" s="148"/>
      <c r="I849" s="148"/>
      <c r="J849" s="148"/>
      <c r="K849" s="148"/>
      <c r="L849" s="148"/>
      <c r="M849" s="148"/>
      <c r="N849" s="148"/>
      <c r="O849" s="148"/>
      <c r="P849" s="148"/>
      <c r="Q849" s="148"/>
      <c r="R849" s="148"/>
      <c r="S849" s="148"/>
      <c r="T849" s="148"/>
      <c r="U849" s="148"/>
      <c r="V849" s="148"/>
      <c r="W849" s="148"/>
      <c r="X849" s="148"/>
      <c r="Y849" s="148"/>
      <c r="Z849" s="148"/>
      <c r="AA849" s="148"/>
      <c r="AB849" s="148"/>
      <c r="AC849" s="148"/>
      <c r="AD849" s="148"/>
      <c r="AE849" s="148"/>
      <c r="AF849" s="148"/>
      <c r="AG849" s="148"/>
      <c r="AH849" s="148"/>
      <c r="AI849" s="148"/>
      <c r="AJ849" s="148"/>
      <c r="AK849" s="148"/>
      <c r="AL849" s="148"/>
    </row>
    <row r="850" spans="1:38" ht="15.75" customHeight="1" x14ac:dyDescent="0.25">
      <c r="A850" s="6"/>
      <c r="B850" s="6"/>
      <c r="C850" s="6"/>
      <c r="D850" s="6"/>
      <c r="E850" s="6"/>
      <c r="F850" s="6"/>
      <c r="G850" s="6"/>
      <c r="H850" s="148"/>
      <c r="I850" s="148"/>
      <c r="J850" s="148"/>
      <c r="K850" s="148"/>
      <c r="L850" s="148"/>
      <c r="M850" s="148"/>
      <c r="N850" s="148"/>
      <c r="O850" s="148"/>
      <c r="P850" s="148"/>
      <c r="Q850" s="148"/>
      <c r="R850" s="148"/>
      <c r="S850" s="148"/>
      <c r="T850" s="148"/>
      <c r="U850" s="148"/>
      <c r="V850" s="148"/>
      <c r="W850" s="148"/>
      <c r="X850" s="148"/>
      <c r="Y850" s="148"/>
      <c r="Z850" s="148"/>
      <c r="AA850" s="148"/>
      <c r="AB850" s="148"/>
      <c r="AC850" s="148"/>
      <c r="AD850" s="148"/>
      <c r="AE850" s="148"/>
      <c r="AF850" s="148"/>
      <c r="AG850" s="148"/>
      <c r="AH850" s="148"/>
      <c r="AI850" s="148"/>
      <c r="AJ850" s="148"/>
      <c r="AK850" s="148"/>
      <c r="AL850" s="148"/>
    </row>
    <row r="851" spans="1:38" ht="15.75" customHeight="1" x14ac:dyDescent="0.25">
      <c r="A851" s="6"/>
      <c r="B851" s="6"/>
      <c r="C851" s="6"/>
      <c r="D851" s="6"/>
      <c r="E851" s="6"/>
      <c r="F851" s="6"/>
      <c r="G851" s="6"/>
      <c r="H851" s="148"/>
      <c r="I851" s="148"/>
      <c r="J851" s="148"/>
      <c r="K851" s="148"/>
      <c r="L851" s="148"/>
      <c r="M851" s="148"/>
      <c r="N851" s="148"/>
      <c r="O851" s="148"/>
      <c r="P851" s="148"/>
      <c r="Q851" s="148"/>
      <c r="R851" s="148"/>
      <c r="S851" s="148"/>
      <c r="T851" s="148"/>
      <c r="U851" s="148"/>
      <c r="V851" s="148"/>
      <c r="W851" s="148"/>
      <c r="X851" s="148"/>
      <c r="Y851" s="148"/>
      <c r="Z851" s="148"/>
      <c r="AA851" s="148"/>
      <c r="AB851" s="148"/>
      <c r="AC851" s="148"/>
      <c r="AD851" s="148"/>
      <c r="AE851" s="148"/>
      <c r="AF851" s="148"/>
      <c r="AG851" s="148"/>
      <c r="AH851" s="148"/>
      <c r="AI851" s="148"/>
      <c r="AJ851" s="148"/>
      <c r="AK851" s="148"/>
      <c r="AL851" s="148"/>
    </row>
    <row r="852" spans="1:38" ht="15.75" customHeight="1" x14ac:dyDescent="0.25">
      <c r="A852" s="6"/>
      <c r="B852" s="6"/>
      <c r="C852" s="6"/>
      <c r="D852" s="6"/>
      <c r="E852" s="6"/>
      <c r="F852" s="6"/>
      <c r="G852" s="6"/>
      <c r="H852" s="148"/>
      <c r="I852" s="148"/>
      <c r="J852" s="148"/>
      <c r="K852" s="148"/>
      <c r="L852" s="148"/>
      <c r="M852" s="148"/>
      <c r="N852" s="148"/>
      <c r="O852" s="148"/>
      <c r="P852" s="148"/>
      <c r="Q852" s="148"/>
      <c r="R852" s="148"/>
      <c r="S852" s="148"/>
      <c r="T852" s="148"/>
      <c r="U852" s="148"/>
      <c r="V852" s="148"/>
      <c r="W852" s="148"/>
      <c r="X852" s="148"/>
      <c r="Y852" s="148"/>
      <c r="Z852" s="148"/>
      <c r="AA852" s="148"/>
      <c r="AB852" s="148"/>
      <c r="AC852" s="148"/>
      <c r="AD852" s="148"/>
      <c r="AE852" s="148"/>
      <c r="AF852" s="148"/>
      <c r="AG852" s="148"/>
      <c r="AH852" s="148"/>
      <c r="AI852" s="148"/>
      <c r="AJ852" s="148"/>
      <c r="AK852" s="148"/>
      <c r="AL852" s="148"/>
    </row>
    <row r="853" spans="1:38" ht="15.75" customHeight="1" x14ac:dyDescent="0.25">
      <c r="A853" s="6"/>
      <c r="B853" s="6"/>
      <c r="C853" s="6"/>
      <c r="D853" s="6"/>
      <c r="E853" s="6"/>
      <c r="F853" s="6"/>
      <c r="G853" s="6"/>
      <c r="H853" s="148"/>
      <c r="I853" s="148"/>
      <c r="J853" s="148"/>
      <c r="K853" s="148"/>
      <c r="L853" s="148"/>
      <c r="M853" s="148"/>
      <c r="N853" s="148"/>
      <c r="O853" s="148"/>
      <c r="P853" s="148"/>
      <c r="Q853" s="148"/>
      <c r="R853" s="148"/>
      <c r="S853" s="148"/>
      <c r="T853" s="148"/>
      <c r="U853" s="148"/>
      <c r="V853" s="148"/>
      <c r="W853" s="148"/>
      <c r="X853" s="148"/>
      <c r="Y853" s="148"/>
      <c r="Z853" s="148"/>
      <c r="AA853" s="148"/>
      <c r="AB853" s="148"/>
      <c r="AC853" s="148"/>
      <c r="AD853" s="148"/>
      <c r="AE853" s="148"/>
      <c r="AF853" s="148"/>
      <c r="AG853" s="148"/>
      <c r="AH853" s="148"/>
      <c r="AI853" s="148"/>
      <c r="AJ853" s="148"/>
      <c r="AK853" s="148"/>
      <c r="AL853" s="148"/>
    </row>
    <row r="854" spans="1:38" ht="15.75" customHeight="1" x14ac:dyDescent="0.25">
      <c r="A854" s="6"/>
      <c r="B854" s="6"/>
      <c r="C854" s="6"/>
      <c r="D854" s="6"/>
      <c r="E854" s="6"/>
      <c r="F854" s="6"/>
      <c r="G854" s="6"/>
      <c r="H854" s="148"/>
      <c r="I854" s="148"/>
      <c r="J854" s="148"/>
      <c r="K854" s="148"/>
      <c r="L854" s="148"/>
      <c r="M854" s="148"/>
      <c r="N854" s="148"/>
      <c r="O854" s="148"/>
      <c r="P854" s="148"/>
      <c r="Q854" s="148"/>
      <c r="R854" s="148"/>
      <c r="S854" s="148"/>
      <c r="T854" s="148"/>
      <c r="U854" s="148"/>
      <c r="V854" s="148"/>
      <c r="W854" s="148"/>
      <c r="X854" s="148"/>
      <c r="Y854" s="148"/>
      <c r="Z854" s="148"/>
      <c r="AA854" s="148"/>
      <c r="AB854" s="148"/>
      <c r="AC854" s="148"/>
      <c r="AD854" s="148"/>
      <c r="AE854" s="148"/>
      <c r="AF854" s="148"/>
      <c r="AG854" s="148"/>
      <c r="AH854" s="148"/>
      <c r="AI854" s="148"/>
      <c r="AJ854" s="148"/>
      <c r="AK854" s="148"/>
      <c r="AL854" s="148"/>
    </row>
    <row r="855" spans="1:38" ht="15.75" customHeight="1" x14ac:dyDescent="0.25">
      <c r="A855" s="6"/>
      <c r="B855" s="6"/>
      <c r="C855" s="6"/>
      <c r="D855" s="6"/>
      <c r="E855" s="6"/>
      <c r="F855" s="6"/>
      <c r="G855" s="6"/>
      <c r="H855" s="148"/>
      <c r="I855" s="148"/>
      <c r="J855" s="148"/>
      <c r="K855" s="148"/>
      <c r="L855" s="148"/>
      <c r="M855" s="148"/>
      <c r="N855" s="148"/>
      <c r="O855" s="148"/>
      <c r="P855" s="148"/>
      <c r="Q855" s="148"/>
      <c r="R855" s="148"/>
      <c r="S855" s="148"/>
      <c r="T855" s="148"/>
      <c r="U855" s="148"/>
      <c r="V855" s="148"/>
      <c r="W855" s="148"/>
      <c r="X855" s="148"/>
      <c r="Y855" s="148"/>
      <c r="Z855" s="148"/>
      <c r="AA855" s="148"/>
      <c r="AB855" s="148"/>
      <c r="AC855" s="148"/>
      <c r="AD855" s="148"/>
      <c r="AE855" s="148"/>
      <c r="AF855" s="148"/>
      <c r="AG855" s="148"/>
      <c r="AH855" s="148"/>
      <c r="AI855" s="148"/>
      <c r="AJ855" s="148"/>
      <c r="AK855" s="148"/>
      <c r="AL855" s="148"/>
    </row>
    <row r="856" spans="1:38" ht="15.75" customHeight="1" x14ac:dyDescent="0.25">
      <c r="A856" s="6"/>
      <c r="B856" s="6"/>
      <c r="C856" s="6"/>
      <c r="D856" s="6"/>
      <c r="E856" s="6"/>
      <c r="F856" s="6"/>
      <c r="G856" s="6"/>
      <c r="H856" s="148"/>
      <c r="I856" s="148"/>
      <c r="J856" s="148"/>
      <c r="K856" s="148"/>
      <c r="L856" s="148"/>
      <c r="M856" s="148"/>
      <c r="N856" s="148"/>
      <c r="O856" s="148"/>
      <c r="P856" s="148"/>
      <c r="Q856" s="148"/>
      <c r="R856" s="148"/>
      <c r="S856" s="148"/>
      <c r="T856" s="148"/>
      <c r="U856" s="148"/>
      <c r="V856" s="148"/>
      <c r="W856" s="148"/>
      <c r="X856" s="148"/>
      <c r="Y856" s="148"/>
      <c r="Z856" s="148"/>
      <c r="AA856" s="148"/>
      <c r="AB856" s="148"/>
      <c r="AC856" s="148"/>
      <c r="AD856" s="148"/>
      <c r="AE856" s="148"/>
      <c r="AF856" s="148"/>
      <c r="AG856" s="148"/>
      <c r="AH856" s="148"/>
      <c r="AI856" s="148"/>
      <c r="AJ856" s="148"/>
      <c r="AK856" s="148"/>
      <c r="AL856" s="148"/>
    </row>
    <row r="857" spans="1:38" ht="15.75" customHeight="1" x14ac:dyDescent="0.25">
      <c r="A857" s="6"/>
      <c r="B857" s="6"/>
      <c r="C857" s="6"/>
      <c r="D857" s="6"/>
      <c r="E857" s="6"/>
      <c r="F857" s="6"/>
      <c r="G857" s="6"/>
      <c r="H857" s="148"/>
      <c r="I857" s="148"/>
      <c r="J857" s="148"/>
      <c r="K857" s="148"/>
      <c r="L857" s="148"/>
      <c r="M857" s="148"/>
      <c r="N857" s="148"/>
      <c r="O857" s="148"/>
      <c r="P857" s="148"/>
      <c r="Q857" s="148"/>
      <c r="R857" s="148"/>
      <c r="S857" s="148"/>
      <c r="T857" s="148"/>
      <c r="U857" s="148"/>
      <c r="V857" s="148"/>
      <c r="W857" s="148"/>
      <c r="X857" s="148"/>
      <c r="Y857" s="148"/>
      <c r="Z857" s="148"/>
      <c r="AA857" s="148"/>
      <c r="AB857" s="148"/>
      <c r="AC857" s="148"/>
      <c r="AD857" s="148"/>
      <c r="AE857" s="148"/>
      <c r="AF857" s="148"/>
      <c r="AG857" s="148"/>
      <c r="AH857" s="148"/>
      <c r="AI857" s="148"/>
      <c r="AJ857" s="148"/>
      <c r="AK857" s="148"/>
      <c r="AL857" s="148"/>
    </row>
    <row r="858" spans="1:38" ht="15.75" customHeight="1" x14ac:dyDescent="0.25">
      <c r="A858" s="6"/>
      <c r="B858" s="6"/>
      <c r="C858" s="6"/>
      <c r="D858" s="6"/>
      <c r="E858" s="6"/>
      <c r="F858" s="6"/>
      <c r="G858" s="6"/>
      <c r="H858" s="148"/>
      <c r="I858" s="148"/>
      <c r="J858" s="148"/>
      <c r="K858" s="148"/>
      <c r="L858" s="148"/>
      <c r="M858" s="148"/>
      <c r="N858" s="148"/>
      <c r="O858" s="148"/>
      <c r="P858" s="148"/>
      <c r="Q858" s="148"/>
      <c r="R858" s="148"/>
      <c r="S858" s="148"/>
      <c r="T858" s="148"/>
      <c r="U858" s="148"/>
      <c r="V858" s="148"/>
      <c r="W858" s="148"/>
      <c r="X858" s="148"/>
      <c r="Y858" s="148"/>
      <c r="Z858" s="148"/>
      <c r="AA858" s="148"/>
      <c r="AB858" s="148"/>
      <c r="AC858" s="148"/>
      <c r="AD858" s="148"/>
      <c r="AE858" s="148"/>
      <c r="AF858" s="148"/>
      <c r="AG858" s="148"/>
      <c r="AH858" s="148"/>
      <c r="AI858" s="148"/>
      <c r="AJ858" s="148"/>
      <c r="AK858" s="148"/>
      <c r="AL858" s="148"/>
    </row>
    <row r="859" spans="1:38" ht="15.75" customHeight="1" x14ac:dyDescent="0.25">
      <c r="A859" s="6"/>
      <c r="B859" s="6"/>
      <c r="C859" s="6"/>
      <c r="D859" s="6"/>
      <c r="E859" s="6"/>
      <c r="F859" s="6"/>
      <c r="G859" s="6"/>
      <c r="H859" s="148"/>
      <c r="I859" s="148"/>
      <c r="J859" s="148"/>
      <c r="K859" s="148"/>
      <c r="L859" s="148"/>
      <c r="M859" s="148"/>
      <c r="N859" s="148"/>
      <c r="O859" s="148"/>
      <c r="P859" s="148"/>
      <c r="Q859" s="148"/>
      <c r="R859" s="148"/>
      <c r="S859" s="148"/>
      <c r="T859" s="148"/>
      <c r="U859" s="148"/>
      <c r="V859" s="148"/>
      <c r="W859" s="148"/>
      <c r="X859" s="148"/>
      <c r="Y859" s="148"/>
      <c r="Z859" s="148"/>
      <c r="AA859" s="148"/>
      <c r="AB859" s="148"/>
      <c r="AC859" s="148"/>
      <c r="AD859" s="148"/>
      <c r="AE859" s="148"/>
      <c r="AF859" s="148"/>
      <c r="AG859" s="148"/>
      <c r="AH859" s="148"/>
      <c r="AI859" s="148"/>
      <c r="AJ859" s="148"/>
      <c r="AK859" s="148"/>
      <c r="AL859" s="148"/>
    </row>
    <row r="860" spans="1:38" ht="15.75" customHeight="1" x14ac:dyDescent="0.25">
      <c r="A860" s="6"/>
      <c r="B860" s="6"/>
      <c r="C860" s="6"/>
      <c r="D860" s="6"/>
      <c r="E860" s="6"/>
      <c r="F860" s="6"/>
      <c r="G860" s="6"/>
      <c r="H860" s="148"/>
      <c r="I860" s="148"/>
      <c r="J860" s="148"/>
      <c r="K860" s="148"/>
      <c r="L860" s="148"/>
      <c r="M860" s="148"/>
      <c r="N860" s="148"/>
      <c r="O860" s="148"/>
      <c r="P860" s="148"/>
      <c r="Q860" s="148"/>
      <c r="R860" s="148"/>
      <c r="S860" s="148"/>
      <c r="T860" s="148"/>
      <c r="U860" s="148"/>
      <c r="V860" s="148"/>
      <c r="W860" s="148"/>
      <c r="X860" s="148"/>
      <c r="Y860" s="148"/>
      <c r="Z860" s="148"/>
      <c r="AA860" s="148"/>
      <c r="AB860" s="148"/>
      <c r="AC860" s="148"/>
      <c r="AD860" s="148"/>
      <c r="AE860" s="148"/>
      <c r="AF860" s="148"/>
      <c r="AG860" s="148"/>
      <c r="AH860" s="148"/>
      <c r="AI860" s="148"/>
      <c r="AJ860" s="148"/>
      <c r="AK860" s="148"/>
      <c r="AL860" s="148"/>
    </row>
    <row r="861" spans="1:38" ht="15.75" customHeight="1" x14ac:dyDescent="0.25">
      <c r="A861" s="6"/>
      <c r="B861" s="6"/>
      <c r="C861" s="6"/>
      <c r="D861" s="6"/>
      <c r="E861" s="6"/>
      <c r="F861" s="6"/>
      <c r="G861" s="6"/>
      <c r="H861" s="148"/>
      <c r="I861" s="148"/>
      <c r="J861" s="148"/>
      <c r="K861" s="148"/>
      <c r="L861" s="148"/>
      <c r="M861" s="148"/>
      <c r="N861" s="148"/>
      <c r="O861" s="148"/>
      <c r="P861" s="148"/>
      <c r="Q861" s="148"/>
      <c r="R861" s="148"/>
      <c r="S861" s="148"/>
      <c r="T861" s="148"/>
      <c r="U861" s="148"/>
      <c r="V861" s="148"/>
      <c r="W861" s="148"/>
      <c r="X861" s="148"/>
      <c r="Y861" s="148"/>
      <c r="Z861" s="148"/>
      <c r="AA861" s="148"/>
      <c r="AB861" s="148"/>
      <c r="AC861" s="148"/>
      <c r="AD861" s="148"/>
      <c r="AE861" s="148"/>
      <c r="AF861" s="148"/>
      <c r="AG861" s="148"/>
      <c r="AH861" s="148"/>
      <c r="AI861" s="148"/>
      <c r="AJ861" s="148"/>
      <c r="AK861" s="148"/>
      <c r="AL861" s="148"/>
    </row>
    <row r="862" spans="1:38" ht="15.75" customHeight="1" x14ac:dyDescent="0.25">
      <c r="A862" s="6"/>
      <c r="B862" s="6"/>
      <c r="C862" s="6"/>
      <c r="D862" s="6"/>
      <c r="E862" s="6"/>
      <c r="F862" s="6"/>
      <c r="G862" s="6"/>
      <c r="H862" s="148"/>
      <c r="I862" s="148"/>
      <c r="J862" s="148"/>
      <c r="K862" s="148"/>
      <c r="L862" s="148"/>
      <c r="M862" s="148"/>
      <c r="N862" s="148"/>
      <c r="O862" s="148"/>
      <c r="P862" s="148"/>
      <c r="Q862" s="148"/>
      <c r="R862" s="148"/>
      <c r="S862" s="148"/>
      <c r="T862" s="148"/>
      <c r="U862" s="148"/>
      <c r="V862" s="148"/>
      <c r="W862" s="148"/>
      <c r="X862" s="148"/>
      <c r="Y862" s="148"/>
      <c r="Z862" s="148"/>
      <c r="AA862" s="148"/>
      <c r="AB862" s="148"/>
      <c r="AC862" s="148"/>
      <c r="AD862" s="148"/>
      <c r="AE862" s="148"/>
      <c r="AF862" s="148"/>
      <c r="AG862" s="148"/>
      <c r="AH862" s="148"/>
      <c r="AI862" s="148"/>
      <c r="AJ862" s="148"/>
      <c r="AK862" s="148"/>
      <c r="AL862" s="148"/>
    </row>
    <row r="863" spans="1:38" ht="15.75" customHeight="1" x14ac:dyDescent="0.25">
      <c r="A863" s="6"/>
      <c r="B863" s="6"/>
      <c r="C863" s="6"/>
      <c r="D863" s="6"/>
      <c r="E863" s="6"/>
      <c r="F863" s="6"/>
      <c r="G863" s="6"/>
      <c r="H863" s="148"/>
      <c r="I863" s="148"/>
      <c r="J863" s="148"/>
      <c r="K863" s="148"/>
      <c r="L863" s="148"/>
      <c r="M863" s="148"/>
      <c r="N863" s="148"/>
      <c r="O863" s="148"/>
      <c r="P863" s="148"/>
      <c r="Q863" s="148"/>
      <c r="R863" s="148"/>
      <c r="S863" s="148"/>
      <c r="T863" s="148"/>
      <c r="U863" s="148"/>
      <c r="V863" s="148"/>
      <c r="W863" s="148"/>
      <c r="X863" s="148"/>
      <c r="Y863" s="148"/>
      <c r="Z863" s="148"/>
      <c r="AA863" s="148"/>
      <c r="AB863" s="148"/>
      <c r="AC863" s="148"/>
      <c r="AD863" s="148"/>
      <c r="AE863" s="148"/>
      <c r="AF863" s="148"/>
      <c r="AG863" s="148"/>
      <c r="AH863" s="148"/>
      <c r="AI863" s="148"/>
      <c r="AJ863" s="148"/>
      <c r="AK863" s="148"/>
      <c r="AL863" s="148"/>
    </row>
    <row r="864" spans="1:38" ht="15.75" customHeight="1" x14ac:dyDescent="0.25">
      <c r="A864" s="6"/>
      <c r="B864" s="6"/>
      <c r="C864" s="6"/>
      <c r="D864" s="6"/>
      <c r="E864" s="6"/>
      <c r="F864" s="6"/>
      <c r="G864" s="6"/>
      <c r="H864" s="148"/>
      <c r="I864" s="148"/>
      <c r="J864" s="148"/>
      <c r="K864" s="148"/>
      <c r="L864" s="148"/>
      <c r="M864" s="148"/>
      <c r="N864" s="148"/>
      <c r="O864" s="148"/>
      <c r="P864" s="148"/>
      <c r="Q864" s="148"/>
      <c r="R864" s="148"/>
      <c r="S864" s="148"/>
      <c r="T864" s="148"/>
      <c r="U864" s="148"/>
      <c r="V864" s="148"/>
      <c r="W864" s="148"/>
      <c r="X864" s="148"/>
      <c r="Y864" s="148"/>
      <c r="Z864" s="148"/>
      <c r="AA864" s="148"/>
      <c r="AB864" s="148"/>
      <c r="AC864" s="148"/>
      <c r="AD864" s="148"/>
      <c r="AE864" s="148"/>
      <c r="AF864" s="148"/>
      <c r="AG864" s="148"/>
      <c r="AH864" s="148"/>
      <c r="AI864" s="148"/>
      <c r="AJ864" s="148"/>
      <c r="AK864" s="148"/>
      <c r="AL864" s="148"/>
    </row>
    <row r="865" spans="1:38" ht="15.75" customHeight="1" x14ac:dyDescent="0.25">
      <c r="A865" s="6"/>
      <c r="B865" s="6"/>
      <c r="C865" s="6"/>
      <c r="D865" s="6"/>
      <c r="E865" s="6"/>
      <c r="F865" s="6"/>
      <c r="G865" s="6"/>
      <c r="H865" s="148"/>
      <c r="I865" s="148"/>
      <c r="J865" s="148"/>
      <c r="K865" s="148"/>
      <c r="L865" s="148"/>
      <c r="M865" s="148"/>
      <c r="N865" s="148"/>
      <c r="O865" s="148"/>
      <c r="P865" s="148"/>
      <c r="Q865" s="148"/>
      <c r="R865" s="148"/>
      <c r="S865" s="148"/>
      <c r="T865" s="148"/>
      <c r="U865" s="148"/>
      <c r="V865" s="148"/>
      <c r="W865" s="148"/>
      <c r="X865" s="148"/>
      <c r="Y865" s="148"/>
      <c r="Z865" s="148"/>
      <c r="AA865" s="148"/>
      <c r="AB865" s="148"/>
      <c r="AC865" s="148"/>
      <c r="AD865" s="148"/>
      <c r="AE865" s="148"/>
      <c r="AF865" s="148"/>
      <c r="AG865" s="148"/>
      <c r="AH865" s="148"/>
      <c r="AI865" s="148"/>
      <c r="AJ865" s="148"/>
      <c r="AK865" s="148"/>
      <c r="AL865" s="148"/>
    </row>
    <row r="866" spans="1:38" ht="15.75" customHeight="1" x14ac:dyDescent="0.25">
      <c r="A866" s="6"/>
      <c r="B866" s="6"/>
      <c r="C866" s="6"/>
      <c r="D866" s="6"/>
      <c r="E866" s="6"/>
      <c r="F866" s="6"/>
      <c r="G866" s="6"/>
      <c r="H866" s="148"/>
      <c r="I866" s="148"/>
      <c r="J866" s="148"/>
      <c r="K866" s="148"/>
      <c r="L866" s="148"/>
      <c r="M866" s="148"/>
      <c r="N866" s="148"/>
      <c r="O866" s="148"/>
      <c r="P866" s="148"/>
      <c r="Q866" s="148"/>
      <c r="R866" s="148"/>
      <c r="S866" s="148"/>
      <c r="T866" s="148"/>
      <c r="U866" s="148"/>
      <c r="V866" s="148"/>
      <c r="W866" s="148"/>
      <c r="X866" s="148"/>
      <c r="Y866" s="148"/>
      <c r="Z866" s="148"/>
      <c r="AA866" s="148"/>
      <c r="AB866" s="148"/>
      <c r="AC866" s="148"/>
      <c r="AD866" s="148"/>
      <c r="AE866" s="148"/>
      <c r="AF866" s="148"/>
      <c r="AG866" s="148"/>
      <c r="AH866" s="148"/>
      <c r="AI866" s="148"/>
      <c r="AJ866" s="148"/>
      <c r="AK866" s="148"/>
      <c r="AL866" s="148"/>
    </row>
    <row r="867" spans="1:38" ht="15.75" customHeight="1" x14ac:dyDescent="0.25">
      <c r="A867" s="6"/>
      <c r="B867" s="6"/>
      <c r="C867" s="6"/>
      <c r="D867" s="6"/>
      <c r="E867" s="6"/>
      <c r="F867" s="6"/>
      <c r="G867" s="6"/>
      <c r="H867" s="148"/>
      <c r="I867" s="148"/>
      <c r="J867" s="148"/>
      <c r="K867" s="148"/>
      <c r="L867" s="148"/>
      <c r="M867" s="148"/>
      <c r="N867" s="148"/>
      <c r="O867" s="148"/>
      <c r="P867" s="148"/>
      <c r="Q867" s="148"/>
      <c r="R867" s="148"/>
      <c r="S867" s="148"/>
      <c r="T867" s="148"/>
      <c r="U867" s="148"/>
      <c r="V867" s="148"/>
      <c r="W867" s="148"/>
      <c r="X867" s="148"/>
      <c r="Y867" s="148"/>
      <c r="Z867" s="148"/>
      <c r="AA867" s="148"/>
      <c r="AB867" s="148"/>
      <c r="AC867" s="148"/>
      <c r="AD867" s="148"/>
      <c r="AE867" s="148"/>
      <c r="AF867" s="148"/>
      <c r="AG867" s="148"/>
      <c r="AH867" s="148"/>
      <c r="AI867" s="148"/>
      <c r="AJ867" s="148"/>
      <c r="AK867" s="148"/>
      <c r="AL867" s="148"/>
    </row>
    <row r="868" spans="1:38" ht="15.75" customHeight="1" x14ac:dyDescent="0.25">
      <c r="A868" s="6"/>
      <c r="B868" s="6"/>
      <c r="C868" s="6"/>
      <c r="D868" s="6"/>
      <c r="E868" s="6"/>
      <c r="F868" s="6"/>
      <c r="G868" s="6"/>
      <c r="H868" s="148"/>
      <c r="I868" s="148"/>
      <c r="J868" s="148"/>
      <c r="K868" s="148"/>
      <c r="L868" s="148"/>
      <c r="M868" s="148"/>
      <c r="N868" s="148"/>
      <c r="O868" s="148"/>
      <c r="P868" s="148"/>
      <c r="Q868" s="148"/>
      <c r="R868" s="148"/>
      <c r="S868" s="148"/>
      <c r="T868" s="148"/>
      <c r="U868" s="148"/>
      <c r="V868" s="148"/>
      <c r="W868" s="148"/>
      <c r="X868" s="148"/>
      <c r="Y868" s="148"/>
      <c r="Z868" s="148"/>
      <c r="AA868" s="148"/>
      <c r="AB868" s="148"/>
      <c r="AC868" s="148"/>
      <c r="AD868" s="148"/>
      <c r="AE868" s="148"/>
      <c r="AF868" s="148"/>
      <c r="AG868" s="148"/>
      <c r="AH868" s="148"/>
      <c r="AI868" s="148"/>
      <c r="AJ868" s="148"/>
      <c r="AK868" s="148"/>
      <c r="AL868" s="148"/>
    </row>
    <row r="869" spans="1:38" ht="15.75" customHeight="1" x14ac:dyDescent="0.25">
      <c r="A869" s="6"/>
      <c r="B869" s="6"/>
      <c r="C869" s="6"/>
      <c r="D869" s="6"/>
      <c r="E869" s="6"/>
      <c r="F869" s="6"/>
      <c r="G869" s="6"/>
      <c r="H869" s="148"/>
      <c r="I869" s="148"/>
      <c r="J869" s="148"/>
      <c r="K869" s="148"/>
      <c r="L869" s="148"/>
      <c r="M869" s="148"/>
      <c r="N869" s="148"/>
      <c r="O869" s="148"/>
      <c r="P869" s="148"/>
      <c r="Q869" s="148"/>
      <c r="R869" s="148"/>
      <c r="S869" s="148"/>
      <c r="T869" s="148"/>
      <c r="U869" s="148"/>
      <c r="V869" s="148"/>
      <c r="W869" s="148"/>
      <c r="X869" s="148"/>
      <c r="Y869" s="148"/>
      <c r="Z869" s="148"/>
      <c r="AA869" s="148"/>
      <c r="AB869" s="148"/>
      <c r="AC869" s="148"/>
      <c r="AD869" s="148"/>
      <c r="AE869" s="148"/>
      <c r="AF869" s="148"/>
      <c r="AG869" s="148"/>
      <c r="AH869" s="148"/>
      <c r="AI869" s="148"/>
      <c r="AJ869" s="148"/>
      <c r="AK869" s="148"/>
      <c r="AL869" s="148"/>
    </row>
    <row r="870" spans="1:38" ht="15.75" customHeight="1" x14ac:dyDescent="0.25">
      <c r="A870" s="6"/>
      <c r="B870" s="6"/>
      <c r="C870" s="6"/>
      <c r="D870" s="6"/>
      <c r="E870" s="6"/>
      <c r="F870" s="6"/>
      <c r="G870" s="6"/>
      <c r="H870" s="148"/>
      <c r="I870" s="148"/>
      <c r="J870" s="148"/>
      <c r="K870" s="148"/>
      <c r="L870" s="148"/>
      <c r="M870" s="148"/>
      <c r="N870" s="148"/>
      <c r="O870" s="148"/>
      <c r="P870" s="148"/>
      <c r="Q870" s="148"/>
      <c r="R870" s="148"/>
      <c r="S870" s="148"/>
      <c r="T870" s="148"/>
      <c r="U870" s="148"/>
      <c r="V870" s="148"/>
      <c r="W870" s="148"/>
      <c r="X870" s="148"/>
      <c r="Y870" s="148"/>
      <c r="Z870" s="148"/>
      <c r="AA870" s="148"/>
      <c r="AB870" s="148"/>
      <c r="AC870" s="148"/>
      <c r="AD870" s="148"/>
      <c r="AE870" s="148"/>
      <c r="AF870" s="148"/>
      <c r="AG870" s="148"/>
      <c r="AH870" s="148"/>
      <c r="AI870" s="148"/>
      <c r="AJ870" s="148"/>
      <c r="AK870" s="148"/>
      <c r="AL870" s="148"/>
    </row>
    <row r="871" spans="1:38" ht="15.75" customHeight="1" x14ac:dyDescent="0.25">
      <c r="A871" s="6"/>
      <c r="B871" s="6"/>
      <c r="C871" s="6"/>
      <c r="D871" s="6"/>
      <c r="E871" s="6"/>
      <c r="F871" s="6"/>
      <c r="G871" s="6"/>
      <c r="H871" s="148"/>
      <c r="I871" s="148"/>
      <c r="J871" s="148"/>
      <c r="K871" s="148"/>
      <c r="L871" s="148"/>
      <c r="M871" s="148"/>
      <c r="N871" s="148"/>
      <c r="O871" s="148"/>
      <c r="P871" s="148"/>
      <c r="Q871" s="148"/>
      <c r="R871" s="148"/>
      <c r="S871" s="148"/>
      <c r="T871" s="148"/>
      <c r="U871" s="148"/>
      <c r="V871" s="148"/>
      <c r="W871" s="148"/>
      <c r="X871" s="148"/>
      <c r="Y871" s="148"/>
      <c r="Z871" s="148"/>
      <c r="AA871" s="148"/>
      <c r="AB871" s="148"/>
      <c r="AC871" s="148"/>
      <c r="AD871" s="148"/>
      <c r="AE871" s="148"/>
      <c r="AF871" s="148"/>
      <c r="AG871" s="148"/>
      <c r="AH871" s="148"/>
      <c r="AI871" s="148"/>
      <c r="AJ871" s="148"/>
      <c r="AK871" s="148"/>
      <c r="AL871" s="148"/>
    </row>
    <row r="872" spans="1:38" ht="15.75" customHeight="1" x14ac:dyDescent="0.25">
      <c r="A872" s="6"/>
      <c r="B872" s="6"/>
      <c r="C872" s="6"/>
      <c r="D872" s="6"/>
      <c r="E872" s="6"/>
      <c r="F872" s="6"/>
      <c r="G872" s="6"/>
      <c r="H872" s="148"/>
      <c r="I872" s="148"/>
      <c r="J872" s="148"/>
      <c r="K872" s="148"/>
      <c r="L872" s="148"/>
      <c r="M872" s="148"/>
      <c r="N872" s="148"/>
      <c r="O872" s="148"/>
      <c r="P872" s="148"/>
      <c r="Q872" s="148"/>
      <c r="R872" s="148"/>
      <c r="S872" s="148"/>
      <c r="T872" s="148"/>
      <c r="U872" s="148"/>
      <c r="V872" s="148"/>
      <c r="W872" s="148"/>
      <c r="X872" s="148"/>
      <c r="Y872" s="148"/>
      <c r="Z872" s="148"/>
      <c r="AA872" s="148"/>
      <c r="AB872" s="148"/>
      <c r="AC872" s="148"/>
      <c r="AD872" s="148"/>
      <c r="AE872" s="148"/>
      <c r="AF872" s="148"/>
      <c r="AG872" s="148"/>
      <c r="AH872" s="148"/>
      <c r="AI872" s="148"/>
      <c r="AJ872" s="148"/>
      <c r="AK872" s="148"/>
      <c r="AL872" s="148"/>
    </row>
    <row r="873" spans="1:38" ht="15.75" customHeight="1" x14ac:dyDescent="0.25">
      <c r="A873" s="6"/>
      <c r="B873" s="6"/>
      <c r="C873" s="6"/>
      <c r="D873" s="6"/>
      <c r="E873" s="6"/>
      <c r="F873" s="6"/>
      <c r="G873" s="6"/>
      <c r="H873" s="148"/>
      <c r="I873" s="148"/>
      <c r="J873" s="148"/>
      <c r="K873" s="148"/>
      <c r="L873" s="148"/>
      <c r="M873" s="148"/>
      <c r="N873" s="148"/>
      <c r="O873" s="148"/>
      <c r="P873" s="148"/>
      <c r="Q873" s="148"/>
      <c r="R873" s="148"/>
      <c r="S873" s="148"/>
      <c r="T873" s="148"/>
      <c r="U873" s="148"/>
      <c r="V873" s="148"/>
      <c r="W873" s="148"/>
      <c r="X873" s="148"/>
      <c r="Y873" s="148"/>
      <c r="Z873" s="148"/>
      <c r="AA873" s="148"/>
      <c r="AB873" s="148"/>
      <c r="AC873" s="148"/>
      <c r="AD873" s="148"/>
      <c r="AE873" s="148"/>
      <c r="AF873" s="148"/>
      <c r="AG873" s="148"/>
      <c r="AH873" s="148"/>
      <c r="AI873" s="148"/>
      <c r="AJ873" s="148"/>
      <c r="AK873" s="148"/>
      <c r="AL873" s="148"/>
    </row>
    <row r="874" spans="1:38" ht="15.75" customHeight="1" x14ac:dyDescent="0.25">
      <c r="A874" s="6"/>
      <c r="B874" s="6"/>
      <c r="C874" s="6"/>
      <c r="D874" s="6"/>
      <c r="E874" s="6"/>
      <c r="F874" s="6"/>
      <c r="G874" s="6"/>
      <c r="H874" s="148"/>
      <c r="I874" s="148"/>
      <c r="J874" s="148"/>
      <c r="K874" s="148"/>
      <c r="L874" s="148"/>
      <c r="M874" s="148"/>
      <c r="N874" s="148"/>
      <c r="O874" s="148"/>
      <c r="P874" s="148"/>
      <c r="Q874" s="148"/>
      <c r="R874" s="148"/>
      <c r="S874" s="148"/>
      <c r="T874" s="148"/>
      <c r="U874" s="148"/>
      <c r="V874" s="148"/>
      <c r="W874" s="148"/>
      <c r="X874" s="148"/>
      <c r="Y874" s="148"/>
      <c r="Z874" s="148"/>
      <c r="AA874" s="148"/>
      <c r="AB874" s="148"/>
      <c r="AC874" s="148"/>
      <c r="AD874" s="148"/>
      <c r="AE874" s="148"/>
      <c r="AF874" s="148"/>
      <c r="AG874" s="148"/>
      <c r="AH874" s="148"/>
      <c r="AI874" s="148"/>
      <c r="AJ874" s="148"/>
      <c r="AK874" s="148"/>
      <c r="AL874" s="148"/>
    </row>
    <row r="875" spans="1:38" ht="15.75" customHeight="1" x14ac:dyDescent="0.25">
      <c r="A875" s="6"/>
      <c r="B875" s="6"/>
      <c r="C875" s="6"/>
      <c r="D875" s="6"/>
      <c r="E875" s="6"/>
      <c r="F875" s="6"/>
      <c r="G875" s="6"/>
      <c r="H875" s="148"/>
      <c r="I875" s="148"/>
      <c r="J875" s="148"/>
      <c r="K875" s="148"/>
      <c r="L875" s="148"/>
      <c r="M875" s="148"/>
      <c r="N875" s="148"/>
      <c r="O875" s="148"/>
      <c r="P875" s="148"/>
      <c r="Q875" s="148"/>
      <c r="R875" s="148"/>
      <c r="S875" s="148"/>
      <c r="T875" s="148"/>
      <c r="U875" s="148"/>
      <c r="V875" s="148"/>
      <c r="W875" s="148"/>
      <c r="X875" s="148"/>
      <c r="Y875" s="148"/>
      <c r="Z875" s="148"/>
      <c r="AA875" s="148"/>
      <c r="AB875" s="148"/>
      <c r="AC875" s="148"/>
      <c r="AD875" s="148"/>
      <c r="AE875" s="148"/>
      <c r="AF875" s="148"/>
      <c r="AG875" s="148"/>
      <c r="AH875" s="148"/>
      <c r="AI875" s="148"/>
      <c r="AJ875" s="148"/>
      <c r="AK875" s="148"/>
      <c r="AL875" s="148"/>
    </row>
    <row r="876" spans="1:38" ht="15.75" customHeight="1" x14ac:dyDescent="0.25">
      <c r="A876" s="6"/>
      <c r="B876" s="6"/>
      <c r="C876" s="6"/>
      <c r="D876" s="6"/>
      <c r="E876" s="6"/>
      <c r="F876" s="6"/>
      <c r="G876" s="6"/>
      <c r="H876" s="148"/>
      <c r="I876" s="148"/>
      <c r="J876" s="148"/>
      <c r="K876" s="148"/>
      <c r="L876" s="148"/>
      <c r="M876" s="148"/>
      <c r="N876" s="148"/>
      <c r="O876" s="148"/>
      <c r="P876" s="148"/>
      <c r="Q876" s="148"/>
      <c r="R876" s="148"/>
      <c r="S876" s="148"/>
      <c r="T876" s="148"/>
      <c r="U876" s="148"/>
      <c r="V876" s="148"/>
      <c r="W876" s="148"/>
      <c r="X876" s="148"/>
      <c r="Y876" s="148"/>
      <c r="Z876" s="148"/>
      <c r="AA876" s="148"/>
      <c r="AB876" s="148"/>
      <c r="AC876" s="148"/>
      <c r="AD876" s="148"/>
      <c r="AE876" s="148"/>
      <c r="AF876" s="148"/>
      <c r="AG876" s="148"/>
      <c r="AH876" s="148"/>
      <c r="AI876" s="148"/>
      <c r="AJ876" s="148"/>
      <c r="AK876" s="148"/>
      <c r="AL876" s="148"/>
    </row>
    <row r="877" spans="1:38" ht="15.75" customHeight="1" x14ac:dyDescent="0.25">
      <c r="A877" s="6"/>
      <c r="B877" s="6"/>
      <c r="C877" s="6"/>
      <c r="D877" s="6"/>
      <c r="E877" s="6"/>
      <c r="F877" s="6"/>
      <c r="G877" s="6"/>
      <c r="H877" s="148"/>
      <c r="I877" s="148"/>
      <c r="J877" s="148"/>
      <c r="K877" s="148"/>
      <c r="L877" s="148"/>
      <c r="M877" s="148"/>
      <c r="N877" s="148"/>
      <c r="O877" s="148"/>
      <c r="P877" s="148"/>
      <c r="Q877" s="148"/>
      <c r="R877" s="148"/>
      <c r="S877" s="148"/>
      <c r="T877" s="148"/>
      <c r="U877" s="148"/>
      <c r="V877" s="148"/>
      <c r="W877" s="148"/>
      <c r="X877" s="148"/>
      <c r="Y877" s="148"/>
      <c r="Z877" s="148"/>
      <c r="AA877" s="148"/>
      <c r="AB877" s="148"/>
      <c r="AC877" s="148"/>
      <c r="AD877" s="148"/>
      <c r="AE877" s="148"/>
      <c r="AF877" s="148"/>
      <c r="AG877" s="148"/>
      <c r="AH877" s="148"/>
      <c r="AI877" s="148"/>
      <c r="AJ877" s="148"/>
      <c r="AK877" s="148"/>
      <c r="AL877" s="148"/>
    </row>
    <row r="878" spans="1:38" ht="15.75" customHeight="1" x14ac:dyDescent="0.25">
      <c r="A878" s="6"/>
      <c r="B878" s="6"/>
      <c r="C878" s="6"/>
      <c r="D878" s="6"/>
      <c r="E878" s="6"/>
      <c r="F878" s="6"/>
      <c r="G878" s="6"/>
      <c r="H878" s="148"/>
      <c r="I878" s="148"/>
      <c r="J878" s="148"/>
      <c r="K878" s="148"/>
      <c r="L878" s="148"/>
      <c r="M878" s="148"/>
      <c r="N878" s="148"/>
      <c r="O878" s="148"/>
      <c r="P878" s="148"/>
      <c r="Q878" s="148"/>
      <c r="R878" s="148"/>
      <c r="S878" s="148"/>
      <c r="T878" s="148"/>
      <c r="U878" s="148"/>
      <c r="V878" s="148"/>
      <c r="W878" s="148"/>
      <c r="X878" s="148"/>
      <c r="Y878" s="148"/>
      <c r="Z878" s="148"/>
      <c r="AA878" s="148"/>
      <c r="AB878" s="148"/>
      <c r="AC878" s="148"/>
      <c r="AD878" s="148"/>
      <c r="AE878" s="148"/>
      <c r="AF878" s="148"/>
      <c r="AG878" s="148"/>
      <c r="AH878" s="148"/>
      <c r="AI878" s="148"/>
      <c r="AJ878" s="148"/>
      <c r="AK878" s="148"/>
      <c r="AL878" s="148"/>
    </row>
    <row r="879" spans="1:38" ht="15.75" customHeight="1" x14ac:dyDescent="0.25">
      <c r="A879" s="6"/>
      <c r="B879" s="6"/>
      <c r="C879" s="6"/>
      <c r="D879" s="6"/>
      <c r="E879" s="6"/>
      <c r="F879" s="6"/>
      <c r="G879" s="6"/>
      <c r="H879" s="148"/>
      <c r="I879" s="148"/>
      <c r="J879" s="148"/>
      <c r="K879" s="148"/>
      <c r="L879" s="148"/>
      <c r="M879" s="148"/>
      <c r="N879" s="148"/>
      <c r="O879" s="148"/>
      <c r="P879" s="148"/>
      <c r="Q879" s="148"/>
      <c r="R879" s="148"/>
      <c r="S879" s="148"/>
      <c r="T879" s="148"/>
      <c r="U879" s="148"/>
      <c r="V879" s="148"/>
      <c r="W879" s="148"/>
      <c r="X879" s="148"/>
      <c r="Y879" s="148"/>
      <c r="Z879" s="148"/>
      <c r="AA879" s="148"/>
      <c r="AB879" s="148"/>
      <c r="AC879" s="148"/>
      <c r="AD879" s="148"/>
      <c r="AE879" s="148"/>
      <c r="AF879" s="148"/>
      <c r="AG879" s="148"/>
      <c r="AH879" s="148"/>
      <c r="AI879" s="148"/>
      <c r="AJ879" s="148"/>
      <c r="AK879" s="148"/>
      <c r="AL879" s="148"/>
    </row>
    <row r="880" spans="1:38" ht="15.75" customHeight="1" x14ac:dyDescent="0.25">
      <c r="A880" s="6"/>
      <c r="B880" s="6"/>
      <c r="C880" s="6"/>
      <c r="D880" s="6"/>
      <c r="E880" s="6"/>
      <c r="F880" s="6"/>
      <c r="G880" s="6"/>
      <c r="H880" s="148"/>
      <c r="I880" s="148"/>
      <c r="J880" s="148"/>
      <c r="K880" s="148"/>
      <c r="L880" s="148"/>
      <c r="M880" s="148"/>
      <c r="N880" s="148"/>
      <c r="O880" s="148"/>
      <c r="P880" s="148"/>
      <c r="Q880" s="148"/>
      <c r="R880" s="148"/>
      <c r="S880" s="148"/>
      <c r="T880" s="148"/>
      <c r="U880" s="148"/>
      <c r="V880" s="148"/>
      <c r="W880" s="148"/>
      <c r="X880" s="148"/>
      <c r="Y880" s="148"/>
      <c r="Z880" s="148"/>
      <c r="AA880" s="148"/>
      <c r="AB880" s="148"/>
      <c r="AC880" s="148"/>
      <c r="AD880" s="148"/>
      <c r="AE880" s="148"/>
      <c r="AF880" s="148"/>
      <c r="AG880" s="148"/>
      <c r="AH880" s="148"/>
      <c r="AI880" s="148"/>
      <c r="AJ880" s="148"/>
      <c r="AK880" s="148"/>
      <c r="AL880" s="148"/>
    </row>
    <row r="881" spans="1:38" ht="15.75" customHeight="1" x14ac:dyDescent="0.25">
      <c r="A881" s="6"/>
      <c r="B881" s="6"/>
      <c r="C881" s="6"/>
      <c r="D881" s="6"/>
      <c r="E881" s="6"/>
      <c r="F881" s="6"/>
      <c r="G881" s="6"/>
      <c r="H881" s="148"/>
      <c r="I881" s="148"/>
      <c r="J881" s="148"/>
      <c r="K881" s="148"/>
      <c r="L881" s="148"/>
      <c r="M881" s="148"/>
      <c r="N881" s="148"/>
      <c r="O881" s="148"/>
      <c r="P881" s="148"/>
      <c r="Q881" s="148"/>
      <c r="R881" s="148"/>
      <c r="S881" s="148"/>
      <c r="T881" s="148"/>
      <c r="U881" s="148"/>
      <c r="V881" s="148"/>
      <c r="W881" s="148"/>
      <c r="X881" s="148"/>
      <c r="Y881" s="148"/>
      <c r="Z881" s="148"/>
      <c r="AA881" s="148"/>
      <c r="AB881" s="148"/>
      <c r="AC881" s="148"/>
      <c r="AD881" s="148"/>
      <c r="AE881" s="148"/>
      <c r="AF881" s="148"/>
      <c r="AG881" s="148"/>
      <c r="AH881" s="148"/>
      <c r="AI881" s="148"/>
      <c r="AJ881" s="148"/>
      <c r="AK881" s="148"/>
      <c r="AL881" s="148"/>
    </row>
    <row r="882" spans="1:38" ht="15.75" customHeight="1" x14ac:dyDescent="0.25">
      <c r="A882" s="6"/>
      <c r="B882" s="6"/>
      <c r="C882" s="6"/>
      <c r="D882" s="6"/>
      <c r="E882" s="6"/>
      <c r="F882" s="6"/>
      <c r="G882" s="6"/>
      <c r="H882" s="148"/>
      <c r="I882" s="148"/>
      <c r="J882" s="148"/>
      <c r="K882" s="148"/>
      <c r="L882" s="148"/>
      <c r="M882" s="148"/>
      <c r="N882" s="148"/>
      <c r="O882" s="148"/>
      <c r="P882" s="148"/>
      <c r="Q882" s="148"/>
      <c r="R882" s="148"/>
      <c r="S882" s="148"/>
      <c r="T882" s="148"/>
      <c r="U882" s="148"/>
      <c r="V882" s="148"/>
      <c r="W882" s="148"/>
      <c r="X882" s="148"/>
      <c r="Y882" s="148"/>
      <c r="Z882" s="148"/>
      <c r="AA882" s="148"/>
      <c r="AB882" s="148"/>
      <c r="AC882" s="148"/>
      <c r="AD882" s="148"/>
      <c r="AE882" s="148"/>
      <c r="AF882" s="148"/>
      <c r="AG882" s="148"/>
      <c r="AH882" s="148"/>
      <c r="AI882" s="148"/>
      <c r="AJ882" s="148"/>
      <c r="AK882" s="148"/>
      <c r="AL882" s="148"/>
    </row>
    <row r="883" spans="1:38" ht="15.75" customHeight="1" x14ac:dyDescent="0.25">
      <c r="A883" s="6"/>
      <c r="B883" s="6"/>
      <c r="C883" s="6"/>
      <c r="D883" s="6"/>
      <c r="E883" s="6"/>
      <c r="F883" s="6"/>
      <c r="G883" s="6"/>
      <c r="H883" s="148"/>
      <c r="I883" s="148"/>
      <c r="J883" s="148"/>
      <c r="K883" s="148"/>
      <c r="L883" s="148"/>
      <c r="M883" s="148"/>
      <c r="N883" s="148"/>
      <c r="O883" s="148"/>
      <c r="P883" s="148"/>
      <c r="Q883" s="148"/>
      <c r="R883" s="148"/>
      <c r="S883" s="148"/>
      <c r="T883" s="148"/>
      <c r="U883" s="148"/>
      <c r="V883" s="148"/>
      <c r="W883" s="148"/>
      <c r="X883" s="148"/>
      <c r="Y883" s="148"/>
      <c r="Z883" s="148"/>
      <c r="AA883" s="148"/>
      <c r="AB883" s="148"/>
      <c r="AC883" s="148"/>
      <c r="AD883" s="148"/>
      <c r="AE883" s="148"/>
      <c r="AF883" s="148"/>
      <c r="AG883" s="148"/>
      <c r="AH883" s="148"/>
      <c r="AI883" s="148"/>
      <c r="AJ883" s="148"/>
      <c r="AK883" s="148"/>
      <c r="AL883" s="148"/>
    </row>
    <row r="884" spans="1:38" ht="15.75" customHeight="1" x14ac:dyDescent="0.25">
      <c r="A884" s="6"/>
      <c r="B884" s="6"/>
      <c r="C884" s="6"/>
      <c r="D884" s="6"/>
      <c r="E884" s="6"/>
      <c r="F884" s="6"/>
      <c r="G884" s="6"/>
      <c r="H884" s="148"/>
      <c r="I884" s="148"/>
      <c r="J884" s="148"/>
      <c r="K884" s="148"/>
      <c r="L884" s="148"/>
      <c r="M884" s="148"/>
      <c r="N884" s="148"/>
      <c r="O884" s="148"/>
      <c r="P884" s="148"/>
      <c r="Q884" s="148"/>
      <c r="R884" s="148"/>
      <c r="S884" s="148"/>
      <c r="T884" s="148"/>
      <c r="U884" s="148"/>
      <c r="V884" s="148"/>
      <c r="W884" s="148"/>
      <c r="X884" s="148"/>
      <c r="Y884" s="148"/>
      <c r="Z884" s="148"/>
      <c r="AA884" s="148"/>
      <c r="AB884" s="148"/>
      <c r="AC884" s="148"/>
      <c r="AD884" s="148"/>
      <c r="AE884" s="148"/>
      <c r="AF884" s="148"/>
      <c r="AG884" s="148"/>
      <c r="AH884" s="148"/>
      <c r="AI884" s="148"/>
      <c r="AJ884" s="148"/>
      <c r="AK884" s="148"/>
      <c r="AL884" s="148"/>
    </row>
    <row r="885" spans="1:38" ht="15.75" customHeight="1" x14ac:dyDescent="0.25">
      <c r="A885" s="6"/>
      <c r="B885" s="6"/>
      <c r="C885" s="6"/>
      <c r="D885" s="6"/>
      <c r="E885" s="6"/>
      <c r="F885" s="6"/>
      <c r="G885" s="6"/>
      <c r="H885" s="148"/>
      <c r="I885" s="148"/>
      <c r="J885" s="148"/>
      <c r="K885" s="148"/>
      <c r="L885" s="148"/>
      <c r="M885" s="148"/>
      <c r="N885" s="148"/>
      <c r="O885" s="148"/>
      <c r="P885" s="148"/>
      <c r="Q885" s="148"/>
      <c r="R885" s="148"/>
      <c r="S885" s="148"/>
      <c r="T885" s="148"/>
      <c r="U885" s="148"/>
      <c r="V885" s="148"/>
      <c r="W885" s="148"/>
      <c r="X885" s="148"/>
      <c r="Y885" s="148"/>
      <c r="Z885" s="148"/>
      <c r="AA885" s="148"/>
      <c r="AB885" s="148"/>
      <c r="AC885" s="148"/>
      <c r="AD885" s="148"/>
      <c r="AE885" s="148"/>
      <c r="AF885" s="148"/>
      <c r="AG885" s="148"/>
      <c r="AH885" s="148"/>
      <c r="AI885" s="148"/>
      <c r="AJ885" s="148"/>
      <c r="AK885" s="148"/>
      <c r="AL885" s="148"/>
    </row>
    <row r="886" spans="1:38" ht="15.75" customHeight="1" x14ac:dyDescent="0.25">
      <c r="A886" s="6"/>
      <c r="B886" s="6"/>
      <c r="C886" s="6"/>
      <c r="D886" s="6"/>
      <c r="E886" s="6"/>
      <c r="F886" s="6"/>
      <c r="G886" s="6"/>
      <c r="H886" s="148"/>
      <c r="I886" s="148"/>
      <c r="J886" s="148"/>
      <c r="K886" s="148"/>
      <c r="L886" s="148"/>
      <c r="M886" s="148"/>
      <c r="N886" s="148"/>
      <c r="O886" s="148"/>
      <c r="P886" s="148"/>
      <c r="Q886" s="148"/>
      <c r="R886" s="148"/>
      <c r="S886" s="148"/>
      <c r="T886" s="148"/>
      <c r="U886" s="148"/>
      <c r="V886" s="148"/>
      <c r="W886" s="148"/>
      <c r="X886" s="148"/>
      <c r="Y886" s="148"/>
      <c r="Z886" s="148"/>
      <c r="AA886" s="148"/>
      <c r="AB886" s="148"/>
      <c r="AC886" s="148"/>
      <c r="AD886" s="148"/>
      <c r="AE886" s="148"/>
      <c r="AF886" s="148"/>
      <c r="AG886" s="148"/>
      <c r="AH886" s="148"/>
      <c r="AI886" s="148"/>
      <c r="AJ886" s="148"/>
      <c r="AK886" s="148"/>
      <c r="AL886" s="148"/>
    </row>
    <row r="887" spans="1:38" ht="15.75" customHeight="1" x14ac:dyDescent="0.25">
      <c r="A887" s="6"/>
      <c r="B887" s="6"/>
      <c r="C887" s="6"/>
      <c r="D887" s="6"/>
      <c r="E887" s="6"/>
      <c r="F887" s="6"/>
      <c r="G887" s="6"/>
      <c r="H887" s="148"/>
      <c r="I887" s="148"/>
      <c r="J887" s="148"/>
      <c r="K887" s="148"/>
      <c r="L887" s="148"/>
      <c r="M887" s="148"/>
      <c r="N887" s="148"/>
      <c r="O887" s="148"/>
      <c r="P887" s="148"/>
      <c r="Q887" s="148"/>
      <c r="R887" s="148"/>
      <c r="S887" s="148"/>
      <c r="T887" s="148"/>
      <c r="U887" s="148"/>
      <c r="V887" s="148"/>
      <c r="W887" s="148"/>
      <c r="X887" s="148"/>
      <c r="Y887" s="148"/>
      <c r="Z887" s="148"/>
      <c r="AA887" s="148"/>
      <c r="AB887" s="148"/>
      <c r="AC887" s="148"/>
      <c r="AD887" s="148"/>
      <c r="AE887" s="148"/>
      <c r="AF887" s="148"/>
      <c r="AG887" s="148"/>
      <c r="AH887" s="148"/>
      <c r="AI887" s="148"/>
      <c r="AJ887" s="148"/>
      <c r="AK887" s="148"/>
      <c r="AL887" s="148"/>
    </row>
    <row r="888" spans="1:38" ht="15.75" customHeight="1" x14ac:dyDescent="0.25">
      <c r="A888" s="6"/>
      <c r="B888" s="6"/>
      <c r="C888" s="6"/>
      <c r="D888" s="6"/>
      <c r="E888" s="6"/>
      <c r="F888" s="6"/>
      <c r="G888" s="6"/>
      <c r="H888" s="148"/>
      <c r="I888" s="148"/>
      <c r="J888" s="148"/>
      <c r="K888" s="148"/>
      <c r="L888" s="148"/>
      <c r="M888" s="148"/>
      <c r="N888" s="148"/>
      <c r="O888" s="148"/>
      <c r="P888" s="148"/>
      <c r="Q888" s="148"/>
      <c r="R888" s="148"/>
      <c r="S888" s="148"/>
      <c r="T888" s="148"/>
      <c r="U888" s="148"/>
      <c r="V888" s="148"/>
      <c r="W888" s="148"/>
      <c r="X888" s="148"/>
      <c r="Y888" s="148"/>
      <c r="Z888" s="148"/>
      <c r="AA888" s="148"/>
      <c r="AB888" s="148"/>
      <c r="AC888" s="148"/>
      <c r="AD888" s="148"/>
      <c r="AE888" s="148"/>
      <c r="AF888" s="148"/>
      <c r="AG888" s="148"/>
      <c r="AH888" s="148"/>
      <c r="AI888" s="148"/>
      <c r="AJ888" s="148"/>
      <c r="AK888" s="148"/>
      <c r="AL888" s="148"/>
    </row>
    <row r="889" spans="1:38" ht="15.75" customHeight="1" x14ac:dyDescent="0.25">
      <c r="A889" s="6"/>
      <c r="B889" s="6"/>
      <c r="C889" s="6"/>
      <c r="D889" s="6"/>
      <c r="E889" s="6"/>
      <c r="F889" s="6"/>
      <c r="G889" s="6"/>
      <c r="H889" s="148"/>
      <c r="I889" s="148"/>
      <c r="J889" s="148"/>
      <c r="K889" s="148"/>
      <c r="L889" s="148"/>
      <c r="M889" s="148"/>
      <c r="N889" s="148"/>
      <c r="O889" s="148"/>
      <c r="P889" s="148"/>
      <c r="Q889" s="148"/>
      <c r="R889" s="148"/>
      <c r="S889" s="148"/>
      <c r="T889" s="148"/>
      <c r="U889" s="148"/>
      <c r="V889" s="148"/>
      <c r="W889" s="148"/>
      <c r="X889" s="148"/>
      <c r="Y889" s="148"/>
      <c r="Z889" s="148"/>
      <c r="AA889" s="148"/>
      <c r="AB889" s="148"/>
      <c r="AC889" s="148"/>
      <c r="AD889" s="148"/>
      <c r="AE889" s="148"/>
      <c r="AF889" s="148"/>
      <c r="AG889" s="148"/>
      <c r="AH889" s="148"/>
      <c r="AI889" s="148"/>
      <c r="AJ889" s="148"/>
      <c r="AK889" s="148"/>
      <c r="AL889" s="148"/>
    </row>
    <row r="890" spans="1:38" ht="15.75" customHeight="1" x14ac:dyDescent="0.25">
      <c r="A890" s="6"/>
      <c r="B890" s="6"/>
      <c r="C890" s="6"/>
      <c r="D890" s="6"/>
      <c r="E890" s="6"/>
      <c r="F890" s="6"/>
      <c r="G890" s="6"/>
      <c r="H890" s="148"/>
      <c r="I890" s="148"/>
      <c r="J890" s="148"/>
      <c r="K890" s="148"/>
      <c r="L890" s="148"/>
      <c r="M890" s="148"/>
      <c r="N890" s="148"/>
      <c r="O890" s="148"/>
      <c r="P890" s="148"/>
      <c r="Q890" s="148"/>
      <c r="R890" s="148"/>
      <c r="S890" s="148"/>
      <c r="T890" s="148"/>
      <c r="U890" s="148"/>
      <c r="V890" s="148"/>
      <c r="W890" s="148"/>
      <c r="X890" s="148"/>
      <c r="Y890" s="148"/>
      <c r="Z890" s="148"/>
      <c r="AA890" s="148"/>
      <c r="AB890" s="148"/>
      <c r="AC890" s="148"/>
      <c r="AD890" s="148"/>
      <c r="AE890" s="148"/>
      <c r="AF890" s="148"/>
      <c r="AG890" s="148"/>
      <c r="AH890" s="148"/>
      <c r="AI890" s="148"/>
      <c r="AJ890" s="148"/>
      <c r="AK890" s="148"/>
      <c r="AL890" s="148"/>
    </row>
    <row r="891" spans="1:38" ht="15.75" customHeight="1" x14ac:dyDescent="0.25">
      <c r="A891" s="6"/>
      <c r="B891" s="6"/>
      <c r="C891" s="6"/>
      <c r="D891" s="6"/>
      <c r="E891" s="6"/>
      <c r="F891" s="6"/>
      <c r="G891" s="6"/>
      <c r="H891" s="148"/>
      <c r="I891" s="148"/>
      <c r="J891" s="148"/>
      <c r="K891" s="148"/>
      <c r="L891" s="148"/>
      <c r="M891" s="148"/>
      <c r="N891" s="148"/>
      <c r="O891" s="148"/>
      <c r="P891" s="148"/>
      <c r="Q891" s="148"/>
      <c r="R891" s="148"/>
      <c r="S891" s="148"/>
      <c r="T891" s="148"/>
      <c r="U891" s="148"/>
      <c r="V891" s="148"/>
      <c r="W891" s="148"/>
      <c r="X891" s="148"/>
      <c r="Y891" s="148"/>
      <c r="Z891" s="148"/>
      <c r="AA891" s="148"/>
      <c r="AB891" s="148"/>
      <c r="AC891" s="148"/>
      <c r="AD891" s="148"/>
      <c r="AE891" s="148"/>
      <c r="AF891" s="148"/>
      <c r="AG891" s="148"/>
      <c r="AH891" s="148"/>
      <c r="AI891" s="148"/>
      <c r="AJ891" s="148"/>
      <c r="AK891" s="148"/>
      <c r="AL891" s="148"/>
    </row>
    <row r="892" spans="1:38" ht="15.75" customHeight="1" x14ac:dyDescent="0.25">
      <c r="A892" s="6"/>
      <c r="B892" s="6"/>
      <c r="C892" s="6"/>
      <c r="D892" s="6"/>
      <c r="E892" s="6"/>
      <c r="F892" s="6"/>
      <c r="G892" s="6"/>
      <c r="H892" s="148"/>
      <c r="I892" s="148"/>
      <c r="J892" s="148"/>
      <c r="K892" s="148"/>
      <c r="L892" s="148"/>
      <c r="M892" s="148"/>
      <c r="N892" s="148"/>
      <c r="O892" s="148"/>
      <c r="P892" s="148"/>
      <c r="Q892" s="148"/>
      <c r="R892" s="148"/>
      <c r="S892" s="148"/>
      <c r="T892" s="148"/>
      <c r="U892" s="148"/>
      <c r="V892" s="148"/>
      <c r="W892" s="148"/>
      <c r="X892" s="148"/>
      <c r="Y892" s="148"/>
      <c r="Z892" s="148"/>
      <c r="AA892" s="148"/>
      <c r="AB892" s="148"/>
      <c r="AC892" s="148"/>
      <c r="AD892" s="148"/>
      <c r="AE892" s="148"/>
      <c r="AF892" s="148"/>
      <c r="AG892" s="148"/>
      <c r="AH892" s="148"/>
      <c r="AI892" s="148"/>
      <c r="AJ892" s="148"/>
      <c r="AK892" s="148"/>
      <c r="AL892" s="148"/>
    </row>
    <row r="893" spans="1:38" ht="15.75" customHeight="1" x14ac:dyDescent="0.25">
      <c r="A893" s="6"/>
      <c r="B893" s="6"/>
      <c r="C893" s="6"/>
      <c r="D893" s="6"/>
      <c r="E893" s="6"/>
      <c r="F893" s="6"/>
      <c r="G893" s="6"/>
      <c r="H893" s="148"/>
      <c r="I893" s="148"/>
      <c r="J893" s="148"/>
      <c r="K893" s="148"/>
      <c r="L893" s="148"/>
      <c r="M893" s="148"/>
      <c r="N893" s="148"/>
      <c r="O893" s="148"/>
      <c r="P893" s="148"/>
      <c r="Q893" s="148"/>
      <c r="R893" s="148"/>
      <c r="S893" s="148"/>
      <c r="T893" s="148"/>
      <c r="U893" s="148"/>
      <c r="V893" s="148"/>
      <c r="W893" s="148"/>
      <c r="X893" s="148"/>
      <c r="Y893" s="148"/>
      <c r="Z893" s="148"/>
      <c r="AA893" s="148"/>
      <c r="AB893" s="148"/>
      <c r="AC893" s="148"/>
      <c r="AD893" s="148"/>
      <c r="AE893" s="148"/>
      <c r="AF893" s="148"/>
      <c r="AG893" s="148"/>
      <c r="AH893" s="148"/>
      <c r="AI893" s="148"/>
      <c r="AJ893" s="148"/>
      <c r="AK893" s="148"/>
      <c r="AL893" s="148"/>
    </row>
    <row r="894" spans="1:38" ht="15.75" customHeight="1" x14ac:dyDescent="0.25">
      <c r="A894" s="6"/>
      <c r="B894" s="6"/>
      <c r="C894" s="6"/>
      <c r="D894" s="6"/>
      <c r="E894" s="6"/>
      <c r="F894" s="6"/>
      <c r="G894" s="6"/>
      <c r="H894" s="148"/>
      <c r="I894" s="148"/>
      <c r="J894" s="148"/>
      <c r="K894" s="148"/>
      <c r="L894" s="148"/>
      <c r="M894" s="148"/>
      <c r="N894" s="148"/>
      <c r="O894" s="148"/>
      <c r="P894" s="148"/>
      <c r="Q894" s="148"/>
      <c r="R894" s="148"/>
      <c r="S894" s="148"/>
      <c r="T894" s="148"/>
      <c r="U894" s="148"/>
      <c r="V894" s="148"/>
      <c r="W894" s="148"/>
      <c r="X894" s="148"/>
      <c r="Y894" s="148"/>
      <c r="Z894" s="148"/>
      <c r="AA894" s="148"/>
      <c r="AB894" s="148"/>
      <c r="AC894" s="148"/>
      <c r="AD894" s="148"/>
      <c r="AE894" s="148"/>
      <c r="AF894" s="148"/>
      <c r="AG894" s="148"/>
      <c r="AH894" s="148"/>
      <c r="AI894" s="148"/>
      <c r="AJ894" s="148"/>
      <c r="AK894" s="148"/>
      <c r="AL894" s="148"/>
    </row>
    <row r="895" spans="1:38" ht="15.75" customHeight="1" x14ac:dyDescent="0.25">
      <c r="A895" s="6"/>
      <c r="B895" s="6"/>
      <c r="C895" s="6"/>
      <c r="D895" s="6"/>
      <c r="E895" s="6"/>
      <c r="F895" s="6"/>
      <c r="G895" s="6"/>
      <c r="H895" s="148"/>
      <c r="I895" s="148"/>
      <c r="J895" s="148"/>
      <c r="K895" s="148"/>
      <c r="L895" s="148"/>
      <c r="M895" s="148"/>
      <c r="N895" s="148"/>
      <c r="O895" s="148"/>
      <c r="P895" s="148"/>
      <c r="Q895" s="148"/>
      <c r="R895" s="148"/>
      <c r="S895" s="148"/>
      <c r="T895" s="148"/>
      <c r="U895" s="148"/>
      <c r="V895" s="148"/>
      <c r="W895" s="148"/>
      <c r="X895" s="148"/>
      <c r="Y895" s="148"/>
      <c r="Z895" s="148"/>
      <c r="AA895" s="148"/>
      <c r="AB895" s="148"/>
      <c r="AC895" s="148"/>
      <c r="AD895" s="148"/>
      <c r="AE895" s="148"/>
      <c r="AF895" s="148"/>
      <c r="AG895" s="148"/>
      <c r="AH895" s="148"/>
      <c r="AI895" s="148"/>
      <c r="AJ895" s="148"/>
      <c r="AK895" s="148"/>
      <c r="AL895" s="148"/>
    </row>
    <row r="896" spans="1:38" ht="15.75" customHeight="1" x14ac:dyDescent="0.25">
      <c r="A896" s="6"/>
      <c r="B896" s="6"/>
      <c r="C896" s="6"/>
      <c r="D896" s="6"/>
      <c r="E896" s="6"/>
      <c r="F896" s="6"/>
      <c r="G896" s="6"/>
      <c r="H896" s="148"/>
      <c r="I896" s="148"/>
      <c r="J896" s="148"/>
      <c r="K896" s="148"/>
      <c r="L896" s="148"/>
      <c r="M896" s="148"/>
      <c r="N896" s="148"/>
      <c r="O896" s="148"/>
      <c r="P896" s="148"/>
      <c r="Q896" s="148"/>
      <c r="R896" s="148"/>
      <c r="S896" s="148"/>
      <c r="T896" s="148"/>
      <c r="U896" s="148"/>
      <c r="V896" s="148"/>
      <c r="W896" s="148"/>
      <c r="X896" s="148"/>
      <c r="Y896" s="148"/>
      <c r="Z896" s="148"/>
      <c r="AA896" s="148"/>
      <c r="AB896" s="148"/>
      <c r="AC896" s="148"/>
      <c r="AD896" s="148"/>
      <c r="AE896" s="148"/>
      <c r="AF896" s="148"/>
      <c r="AG896" s="148"/>
      <c r="AH896" s="148"/>
      <c r="AI896" s="148"/>
      <c r="AJ896" s="148"/>
      <c r="AK896" s="148"/>
      <c r="AL896" s="148"/>
    </row>
    <row r="897" spans="1:38" ht="15.75" customHeight="1" x14ac:dyDescent="0.25">
      <c r="A897" s="6"/>
      <c r="B897" s="6"/>
      <c r="C897" s="6"/>
      <c r="D897" s="6"/>
      <c r="E897" s="6"/>
      <c r="F897" s="6"/>
      <c r="G897" s="6"/>
      <c r="H897" s="148"/>
      <c r="I897" s="148"/>
      <c r="J897" s="148"/>
      <c r="K897" s="148"/>
      <c r="L897" s="148"/>
      <c r="M897" s="148"/>
      <c r="N897" s="148"/>
      <c r="O897" s="148"/>
      <c r="P897" s="148"/>
      <c r="Q897" s="148"/>
      <c r="R897" s="148"/>
      <c r="S897" s="148"/>
      <c r="T897" s="148"/>
      <c r="U897" s="148"/>
      <c r="V897" s="148"/>
      <c r="W897" s="148"/>
      <c r="X897" s="148"/>
      <c r="Y897" s="148"/>
      <c r="Z897" s="148"/>
      <c r="AA897" s="148"/>
      <c r="AB897" s="148"/>
      <c r="AC897" s="148"/>
      <c r="AD897" s="148"/>
      <c r="AE897" s="148"/>
      <c r="AF897" s="148"/>
      <c r="AG897" s="148"/>
      <c r="AH897" s="148"/>
      <c r="AI897" s="148"/>
      <c r="AJ897" s="148"/>
      <c r="AK897" s="148"/>
      <c r="AL897" s="148"/>
    </row>
    <row r="898" spans="1:38" ht="15.75" customHeight="1" x14ac:dyDescent="0.25">
      <c r="A898" s="6"/>
      <c r="B898" s="6"/>
      <c r="C898" s="6"/>
      <c r="D898" s="6"/>
      <c r="E898" s="6"/>
      <c r="F898" s="6"/>
      <c r="G898" s="6"/>
      <c r="H898" s="148"/>
      <c r="I898" s="148"/>
      <c r="J898" s="148"/>
      <c r="K898" s="148"/>
      <c r="L898" s="148"/>
      <c r="M898" s="148"/>
      <c r="N898" s="148"/>
      <c r="O898" s="148"/>
      <c r="P898" s="148"/>
      <c r="Q898" s="148"/>
      <c r="R898" s="148"/>
      <c r="S898" s="148"/>
      <c r="T898" s="148"/>
      <c r="U898" s="148"/>
      <c r="V898" s="148"/>
      <c r="W898" s="148"/>
      <c r="X898" s="148"/>
      <c r="Y898" s="148"/>
      <c r="Z898" s="148"/>
      <c r="AA898" s="148"/>
      <c r="AB898" s="148"/>
      <c r="AC898" s="148"/>
      <c r="AD898" s="148"/>
      <c r="AE898" s="148"/>
      <c r="AF898" s="148"/>
      <c r="AG898" s="148"/>
      <c r="AH898" s="148"/>
      <c r="AI898" s="148"/>
      <c r="AJ898" s="148"/>
      <c r="AK898" s="148"/>
      <c r="AL898" s="148"/>
    </row>
    <row r="899" spans="1:38" ht="15.75" customHeight="1" x14ac:dyDescent="0.25">
      <c r="A899" s="6"/>
      <c r="B899" s="6"/>
      <c r="C899" s="6"/>
      <c r="D899" s="6"/>
      <c r="E899" s="6"/>
      <c r="F899" s="6"/>
      <c r="G899" s="6"/>
      <c r="H899" s="148"/>
      <c r="I899" s="148"/>
      <c r="J899" s="148"/>
      <c r="K899" s="148"/>
      <c r="L899" s="148"/>
      <c r="M899" s="148"/>
      <c r="N899" s="148"/>
      <c r="O899" s="148"/>
      <c r="P899" s="148"/>
      <c r="Q899" s="148"/>
      <c r="R899" s="148"/>
      <c r="S899" s="148"/>
      <c r="T899" s="148"/>
      <c r="U899" s="148"/>
      <c r="V899" s="148"/>
      <c r="W899" s="148"/>
      <c r="X899" s="148"/>
      <c r="Y899" s="148"/>
      <c r="Z899" s="148"/>
      <c r="AA899" s="148"/>
      <c r="AB899" s="148"/>
      <c r="AC899" s="148"/>
      <c r="AD899" s="148"/>
      <c r="AE899" s="148"/>
      <c r="AF899" s="148"/>
      <c r="AG899" s="148"/>
      <c r="AH899" s="148"/>
      <c r="AI899" s="148"/>
      <c r="AJ899" s="148"/>
      <c r="AK899" s="148"/>
      <c r="AL899" s="148"/>
    </row>
    <row r="900" spans="1:38" ht="15.75" customHeight="1" x14ac:dyDescent="0.25">
      <c r="A900" s="6"/>
      <c r="B900" s="6"/>
      <c r="C900" s="6"/>
      <c r="D900" s="6"/>
      <c r="E900" s="6"/>
      <c r="F900" s="6"/>
      <c r="G900" s="6"/>
      <c r="H900" s="148"/>
      <c r="I900" s="148"/>
      <c r="J900" s="148"/>
      <c r="K900" s="148"/>
      <c r="L900" s="148"/>
      <c r="M900" s="148"/>
      <c r="N900" s="148"/>
      <c r="O900" s="148"/>
      <c r="P900" s="148"/>
      <c r="Q900" s="148"/>
      <c r="R900" s="148"/>
      <c r="S900" s="148"/>
      <c r="T900" s="148"/>
      <c r="U900" s="148"/>
      <c r="V900" s="148"/>
      <c r="W900" s="148"/>
      <c r="X900" s="148"/>
      <c r="Y900" s="148"/>
      <c r="Z900" s="148"/>
      <c r="AA900" s="148"/>
      <c r="AB900" s="148"/>
      <c r="AC900" s="148"/>
      <c r="AD900" s="148"/>
      <c r="AE900" s="148"/>
      <c r="AF900" s="148"/>
      <c r="AG900" s="148"/>
      <c r="AH900" s="148"/>
      <c r="AI900" s="148"/>
      <c r="AJ900" s="148"/>
      <c r="AK900" s="148"/>
      <c r="AL900" s="148"/>
    </row>
    <row r="901" spans="1:38" ht="15.75" customHeight="1" x14ac:dyDescent="0.25">
      <c r="A901" s="6"/>
      <c r="B901" s="6"/>
      <c r="C901" s="6"/>
      <c r="D901" s="6"/>
      <c r="E901" s="6"/>
      <c r="F901" s="6"/>
      <c r="G901" s="6"/>
      <c r="H901" s="148"/>
      <c r="I901" s="148"/>
      <c r="J901" s="148"/>
      <c r="K901" s="148"/>
      <c r="L901" s="148"/>
      <c r="M901" s="148"/>
      <c r="N901" s="148"/>
      <c r="O901" s="148"/>
      <c r="P901" s="148"/>
      <c r="Q901" s="148"/>
      <c r="R901" s="148"/>
      <c r="S901" s="148"/>
      <c r="T901" s="148"/>
      <c r="U901" s="148"/>
      <c r="V901" s="148"/>
      <c r="W901" s="148"/>
      <c r="X901" s="148"/>
      <c r="Y901" s="148"/>
      <c r="Z901" s="148"/>
      <c r="AA901" s="148"/>
      <c r="AB901" s="148"/>
      <c r="AC901" s="148"/>
      <c r="AD901" s="148"/>
      <c r="AE901" s="148"/>
      <c r="AF901" s="148"/>
      <c r="AG901" s="148"/>
      <c r="AH901" s="148"/>
      <c r="AI901" s="148"/>
      <c r="AJ901" s="148"/>
      <c r="AK901" s="148"/>
      <c r="AL901" s="148"/>
    </row>
    <row r="902" spans="1:38" ht="15.75" customHeight="1" x14ac:dyDescent="0.25">
      <c r="A902" s="6"/>
      <c r="B902" s="6"/>
      <c r="C902" s="6"/>
      <c r="D902" s="6"/>
      <c r="E902" s="6"/>
      <c r="F902" s="6"/>
      <c r="G902" s="6"/>
      <c r="H902" s="148"/>
      <c r="I902" s="148"/>
      <c r="J902" s="148"/>
      <c r="K902" s="148"/>
      <c r="L902" s="148"/>
      <c r="M902" s="148"/>
      <c r="N902" s="148"/>
      <c r="O902" s="148"/>
      <c r="P902" s="148"/>
      <c r="Q902" s="148"/>
      <c r="R902" s="148"/>
      <c r="S902" s="148"/>
      <c r="T902" s="148"/>
      <c r="U902" s="148"/>
      <c r="V902" s="148"/>
      <c r="W902" s="148"/>
      <c r="X902" s="148"/>
      <c r="Y902" s="148"/>
      <c r="Z902" s="148"/>
      <c r="AA902" s="148"/>
      <c r="AB902" s="148"/>
      <c r="AC902" s="148"/>
      <c r="AD902" s="148"/>
      <c r="AE902" s="148"/>
      <c r="AF902" s="148"/>
      <c r="AG902" s="148"/>
      <c r="AH902" s="148"/>
      <c r="AI902" s="148"/>
      <c r="AJ902" s="148"/>
      <c r="AK902" s="148"/>
      <c r="AL902" s="148"/>
    </row>
    <row r="903" spans="1:38" ht="15.75" customHeight="1" x14ac:dyDescent="0.25">
      <c r="A903" s="6"/>
      <c r="B903" s="6"/>
      <c r="C903" s="6"/>
      <c r="D903" s="6"/>
      <c r="E903" s="6"/>
      <c r="F903" s="6"/>
      <c r="G903" s="6"/>
      <c r="H903" s="148"/>
      <c r="I903" s="148"/>
      <c r="J903" s="148"/>
      <c r="K903" s="148"/>
      <c r="L903" s="148"/>
      <c r="M903" s="148"/>
      <c r="N903" s="148"/>
      <c r="O903" s="148"/>
      <c r="P903" s="148"/>
      <c r="Q903" s="148"/>
      <c r="R903" s="148"/>
      <c r="S903" s="148"/>
      <c r="T903" s="148"/>
      <c r="U903" s="148"/>
      <c r="V903" s="148"/>
      <c r="W903" s="148"/>
      <c r="X903" s="148"/>
      <c r="Y903" s="148"/>
      <c r="Z903" s="148"/>
      <c r="AA903" s="148"/>
      <c r="AB903" s="148"/>
      <c r="AC903" s="148"/>
      <c r="AD903" s="148"/>
      <c r="AE903" s="148"/>
      <c r="AF903" s="148"/>
      <c r="AG903" s="148"/>
      <c r="AH903" s="148"/>
      <c r="AI903" s="148"/>
      <c r="AJ903" s="148"/>
      <c r="AK903" s="148"/>
      <c r="AL903" s="148"/>
    </row>
    <row r="904" spans="1:38" ht="15.75" customHeight="1" x14ac:dyDescent="0.25">
      <c r="A904" s="6"/>
      <c r="B904" s="6"/>
      <c r="C904" s="6"/>
      <c r="D904" s="6"/>
      <c r="E904" s="6"/>
      <c r="F904" s="6"/>
      <c r="G904" s="6"/>
      <c r="H904" s="148"/>
      <c r="I904" s="148"/>
      <c r="J904" s="148"/>
      <c r="K904" s="148"/>
      <c r="L904" s="148"/>
      <c r="M904" s="148"/>
      <c r="N904" s="148"/>
      <c r="O904" s="148"/>
      <c r="P904" s="148"/>
      <c r="Q904" s="148"/>
      <c r="R904" s="148"/>
      <c r="S904" s="148"/>
      <c r="T904" s="148"/>
      <c r="U904" s="148"/>
      <c r="V904" s="148"/>
      <c r="W904" s="148"/>
      <c r="X904" s="148"/>
      <c r="Y904" s="148"/>
      <c r="Z904" s="148"/>
      <c r="AA904" s="148"/>
      <c r="AB904" s="148"/>
      <c r="AC904" s="148"/>
      <c r="AD904" s="148"/>
      <c r="AE904" s="148"/>
      <c r="AF904" s="148"/>
      <c r="AG904" s="148"/>
      <c r="AH904" s="148"/>
      <c r="AI904" s="148"/>
      <c r="AJ904" s="148"/>
      <c r="AK904" s="148"/>
      <c r="AL904" s="148"/>
    </row>
    <row r="905" spans="1:38" ht="15.75" customHeight="1" x14ac:dyDescent="0.25">
      <c r="A905" s="6"/>
      <c r="B905" s="6"/>
      <c r="C905" s="6"/>
      <c r="D905" s="6"/>
      <c r="E905" s="6"/>
      <c r="F905" s="6"/>
      <c r="G905" s="6"/>
      <c r="H905" s="148"/>
      <c r="I905" s="148"/>
      <c r="J905" s="148"/>
      <c r="K905" s="148"/>
      <c r="L905" s="148"/>
      <c r="M905" s="148"/>
      <c r="N905" s="148"/>
      <c r="O905" s="148"/>
      <c r="P905" s="148"/>
      <c r="Q905" s="148"/>
      <c r="R905" s="148"/>
      <c r="S905" s="148"/>
      <c r="T905" s="148"/>
      <c r="U905" s="148"/>
      <c r="V905" s="148"/>
      <c r="W905" s="148"/>
      <c r="X905" s="148"/>
      <c r="Y905" s="148"/>
      <c r="Z905" s="148"/>
      <c r="AA905" s="148"/>
      <c r="AB905" s="148"/>
      <c r="AC905" s="148"/>
      <c r="AD905" s="148"/>
      <c r="AE905" s="148"/>
      <c r="AF905" s="148"/>
      <c r="AG905" s="148"/>
      <c r="AH905" s="148"/>
      <c r="AI905" s="148"/>
      <c r="AJ905" s="148"/>
      <c r="AK905" s="148"/>
      <c r="AL905" s="148"/>
    </row>
    <row r="906" spans="1:38" ht="15.75" customHeight="1" x14ac:dyDescent="0.25">
      <c r="A906" s="6"/>
      <c r="B906" s="6"/>
      <c r="C906" s="6"/>
      <c r="D906" s="6"/>
      <c r="E906" s="6"/>
      <c r="F906" s="6"/>
      <c r="G906" s="6"/>
      <c r="H906" s="148"/>
      <c r="I906" s="148"/>
      <c r="J906" s="148"/>
      <c r="K906" s="148"/>
      <c r="L906" s="148"/>
      <c r="M906" s="148"/>
      <c r="N906" s="148"/>
      <c r="O906" s="148"/>
      <c r="P906" s="148"/>
      <c r="Q906" s="148"/>
      <c r="R906" s="148"/>
      <c r="S906" s="148"/>
      <c r="T906" s="148"/>
      <c r="U906" s="148"/>
      <c r="V906" s="148"/>
      <c r="W906" s="148"/>
      <c r="X906" s="148"/>
      <c r="Y906" s="148"/>
      <c r="Z906" s="148"/>
      <c r="AA906" s="148"/>
      <c r="AB906" s="148"/>
      <c r="AC906" s="148"/>
      <c r="AD906" s="148"/>
      <c r="AE906" s="148"/>
      <c r="AF906" s="148"/>
      <c r="AG906" s="148"/>
      <c r="AH906" s="148"/>
      <c r="AI906" s="148"/>
      <c r="AJ906" s="148"/>
      <c r="AK906" s="148"/>
      <c r="AL906" s="148"/>
    </row>
    <row r="907" spans="1:38" ht="15.75" customHeight="1" x14ac:dyDescent="0.25">
      <c r="A907" s="6"/>
      <c r="B907" s="6"/>
      <c r="C907" s="6"/>
      <c r="D907" s="6"/>
      <c r="E907" s="6"/>
      <c r="F907" s="6"/>
      <c r="G907" s="6"/>
      <c r="H907" s="148"/>
      <c r="I907" s="148"/>
      <c r="J907" s="148"/>
      <c r="K907" s="148"/>
      <c r="L907" s="148"/>
      <c r="M907" s="148"/>
      <c r="N907" s="148"/>
      <c r="O907" s="148"/>
      <c r="P907" s="148"/>
      <c r="Q907" s="148"/>
      <c r="R907" s="148"/>
      <c r="S907" s="148"/>
      <c r="T907" s="148"/>
      <c r="U907" s="148"/>
      <c r="V907" s="148"/>
      <c r="W907" s="148"/>
      <c r="X907" s="148"/>
      <c r="Y907" s="148"/>
      <c r="Z907" s="148"/>
      <c r="AA907" s="148"/>
      <c r="AB907" s="148"/>
      <c r="AC907" s="148"/>
      <c r="AD907" s="148"/>
      <c r="AE907" s="148"/>
      <c r="AF907" s="148"/>
      <c r="AG907" s="148"/>
      <c r="AH907" s="148"/>
      <c r="AI907" s="148"/>
      <c r="AJ907" s="148"/>
      <c r="AK907" s="148"/>
      <c r="AL907" s="148"/>
    </row>
    <row r="908" spans="1:38" ht="15.75" customHeight="1" x14ac:dyDescent="0.25">
      <c r="A908" s="6"/>
      <c r="B908" s="6"/>
      <c r="C908" s="6"/>
      <c r="D908" s="6"/>
      <c r="E908" s="6"/>
      <c r="F908" s="6"/>
      <c r="G908" s="6"/>
      <c r="H908" s="148"/>
      <c r="I908" s="148"/>
      <c r="J908" s="148"/>
      <c r="K908" s="148"/>
      <c r="L908" s="148"/>
      <c r="M908" s="148"/>
      <c r="N908" s="148"/>
      <c r="O908" s="148"/>
      <c r="P908" s="148"/>
      <c r="Q908" s="148"/>
      <c r="R908" s="148"/>
      <c r="S908" s="148"/>
      <c r="T908" s="148"/>
      <c r="U908" s="148"/>
      <c r="V908" s="148"/>
      <c r="W908" s="148"/>
      <c r="X908" s="148"/>
      <c r="Y908" s="148"/>
      <c r="Z908" s="148"/>
      <c r="AA908" s="148"/>
      <c r="AB908" s="148"/>
      <c r="AC908" s="148"/>
      <c r="AD908" s="148"/>
      <c r="AE908" s="148"/>
      <c r="AF908" s="148"/>
      <c r="AG908" s="148"/>
      <c r="AH908" s="148"/>
      <c r="AI908" s="148"/>
      <c r="AJ908" s="148"/>
      <c r="AK908" s="148"/>
      <c r="AL908" s="148"/>
    </row>
    <row r="909" spans="1:38" ht="15.75" customHeight="1" x14ac:dyDescent="0.25">
      <c r="A909" s="6"/>
      <c r="B909" s="6"/>
      <c r="C909" s="6"/>
      <c r="D909" s="6"/>
      <c r="E909" s="6"/>
      <c r="F909" s="6"/>
      <c r="G909" s="6"/>
      <c r="H909" s="148"/>
      <c r="I909" s="148"/>
      <c r="J909" s="148"/>
      <c r="K909" s="148"/>
      <c r="L909" s="148"/>
      <c r="M909" s="148"/>
      <c r="N909" s="148"/>
      <c r="O909" s="148"/>
      <c r="P909" s="148"/>
      <c r="Q909" s="148"/>
      <c r="R909" s="148"/>
      <c r="S909" s="148"/>
      <c r="T909" s="148"/>
      <c r="U909" s="148"/>
      <c r="V909" s="148"/>
      <c r="W909" s="148"/>
      <c r="X909" s="148"/>
      <c r="Y909" s="148"/>
      <c r="Z909" s="148"/>
      <c r="AA909" s="148"/>
      <c r="AB909" s="148"/>
      <c r="AC909" s="148"/>
      <c r="AD909" s="148"/>
      <c r="AE909" s="148"/>
      <c r="AF909" s="148"/>
      <c r="AG909" s="148"/>
      <c r="AH909" s="148"/>
      <c r="AI909" s="148"/>
      <c r="AJ909" s="148"/>
      <c r="AK909" s="148"/>
      <c r="AL909" s="148"/>
    </row>
    <row r="910" spans="1:38" ht="15.75" customHeight="1" x14ac:dyDescent="0.25">
      <c r="A910" s="6"/>
      <c r="B910" s="6"/>
      <c r="C910" s="6"/>
      <c r="D910" s="6"/>
      <c r="E910" s="6"/>
      <c r="F910" s="6"/>
      <c r="G910" s="6"/>
      <c r="H910" s="148"/>
      <c r="I910" s="148"/>
      <c r="J910" s="148"/>
      <c r="K910" s="148"/>
      <c r="L910" s="148"/>
      <c r="M910" s="148"/>
      <c r="N910" s="148"/>
      <c r="O910" s="148"/>
      <c r="P910" s="148"/>
      <c r="Q910" s="148"/>
      <c r="R910" s="148"/>
      <c r="S910" s="148"/>
      <c r="T910" s="148"/>
      <c r="U910" s="148"/>
      <c r="V910" s="148"/>
      <c r="W910" s="148"/>
      <c r="X910" s="148"/>
      <c r="Y910" s="148"/>
      <c r="Z910" s="148"/>
      <c r="AA910" s="148"/>
      <c r="AB910" s="148"/>
      <c r="AC910" s="148"/>
      <c r="AD910" s="148"/>
      <c r="AE910" s="148"/>
      <c r="AF910" s="148"/>
      <c r="AG910" s="148"/>
      <c r="AH910" s="148"/>
      <c r="AI910" s="148"/>
      <c r="AJ910" s="148"/>
      <c r="AK910" s="148"/>
      <c r="AL910" s="148"/>
    </row>
    <row r="911" spans="1:38" ht="15.75" customHeight="1" x14ac:dyDescent="0.25">
      <c r="A911" s="6"/>
      <c r="B911" s="6"/>
      <c r="C911" s="6"/>
      <c r="D911" s="6"/>
      <c r="E911" s="6"/>
      <c r="F911" s="6"/>
      <c r="G911" s="6"/>
      <c r="H911" s="148"/>
      <c r="I911" s="148"/>
      <c r="J911" s="148"/>
      <c r="K911" s="148"/>
      <c r="L911" s="148"/>
      <c r="M911" s="148"/>
      <c r="N911" s="148"/>
      <c r="O911" s="148"/>
      <c r="P911" s="148"/>
      <c r="Q911" s="148"/>
      <c r="R911" s="148"/>
      <c r="S911" s="148"/>
      <c r="T911" s="148"/>
      <c r="U911" s="148"/>
      <c r="V911" s="148"/>
      <c r="W911" s="148"/>
      <c r="X911" s="148"/>
      <c r="Y911" s="148"/>
      <c r="Z911" s="148"/>
      <c r="AA911" s="148"/>
      <c r="AB911" s="148"/>
      <c r="AC911" s="148"/>
      <c r="AD911" s="148"/>
      <c r="AE911" s="148"/>
      <c r="AF911" s="148"/>
      <c r="AG911" s="148"/>
      <c r="AH911" s="148"/>
      <c r="AI911" s="148"/>
      <c r="AJ911" s="148"/>
      <c r="AK911" s="148"/>
      <c r="AL911" s="148"/>
    </row>
    <row r="912" spans="1:38" ht="15.75" customHeight="1" x14ac:dyDescent="0.25">
      <c r="A912" s="6"/>
      <c r="B912" s="6"/>
      <c r="C912" s="6"/>
      <c r="D912" s="6"/>
      <c r="E912" s="6"/>
      <c r="F912" s="6"/>
      <c r="G912" s="6"/>
      <c r="H912" s="148"/>
      <c r="I912" s="148"/>
      <c r="J912" s="148"/>
      <c r="K912" s="148"/>
      <c r="L912" s="148"/>
      <c r="M912" s="148"/>
      <c r="N912" s="148"/>
      <c r="O912" s="148"/>
      <c r="P912" s="148"/>
      <c r="Q912" s="148"/>
      <c r="R912" s="148"/>
      <c r="S912" s="148"/>
      <c r="T912" s="148"/>
      <c r="U912" s="148"/>
      <c r="V912" s="148"/>
      <c r="W912" s="148"/>
      <c r="X912" s="148"/>
      <c r="Y912" s="148"/>
      <c r="Z912" s="148"/>
      <c r="AA912" s="148"/>
      <c r="AB912" s="148"/>
      <c r="AC912" s="148"/>
      <c r="AD912" s="148"/>
      <c r="AE912" s="148"/>
      <c r="AF912" s="148"/>
      <c r="AG912" s="148"/>
      <c r="AH912" s="148"/>
      <c r="AI912" s="148"/>
      <c r="AJ912" s="148"/>
      <c r="AK912" s="148"/>
      <c r="AL912" s="148"/>
    </row>
    <row r="913" spans="1:38" ht="15.75" customHeight="1" x14ac:dyDescent="0.25">
      <c r="A913" s="6"/>
      <c r="B913" s="6"/>
      <c r="C913" s="6"/>
      <c r="D913" s="6"/>
      <c r="E913" s="6"/>
      <c r="F913" s="6"/>
      <c r="G913" s="6"/>
      <c r="H913" s="148"/>
      <c r="I913" s="148"/>
      <c r="J913" s="148"/>
      <c r="K913" s="148"/>
      <c r="L913" s="148"/>
      <c r="M913" s="148"/>
      <c r="N913" s="148"/>
      <c r="O913" s="148"/>
      <c r="P913" s="148"/>
      <c r="Q913" s="148"/>
      <c r="R913" s="148"/>
      <c r="S913" s="148"/>
      <c r="T913" s="148"/>
      <c r="U913" s="148"/>
      <c r="V913" s="148"/>
      <c r="W913" s="148"/>
      <c r="X913" s="148"/>
      <c r="Y913" s="148"/>
      <c r="Z913" s="148"/>
      <c r="AA913" s="148"/>
      <c r="AB913" s="148"/>
      <c r="AC913" s="148"/>
      <c r="AD913" s="148"/>
      <c r="AE913" s="148"/>
      <c r="AF913" s="148"/>
      <c r="AG913" s="148"/>
      <c r="AH913" s="148"/>
      <c r="AI913" s="148"/>
      <c r="AJ913" s="148"/>
      <c r="AK913" s="148"/>
      <c r="AL913" s="148"/>
    </row>
    <row r="914" spans="1:38" ht="15.75" customHeight="1" x14ac:dyDescent="0.25">
      <c r="A914" s="6"/>
      <c r="B914" s="6"/>
      <c r="C914" s="6"/>
      <c r="D914" s="6"/>
      <c r="E914" s="6"/>
      <c r="F914" s="6"/>
      <c r="G914" s="6"/>
      <c r="H914" s="148"/>
      <c r="I914" s="148"/>
      <c r="J914" s="148"/>
      <c r="K914" s="148"/>
      <c r="L914" s="148"/>
      <c r="M914" s="148"/>
      <c r="N914" s="148"/>
      <c r="O914" s="148"/>
      <c r="P914" s="148"/>
      <c r="Q914" s="148"/>
      <c r="R914" s="148"/>
      <c r="S914" s="148"/>
      <c r="T914" s="148"/>
      <c r="U914" s="148"/>
      <c r="V914" s="148"/>
      <c r="W914" s="148"/>
      <c r="X914" s="148"/>
      <c r="Y914" s="148"/>
      <c r="Z914" s="148"/>
      <c r="AA914" s="148"/>
      <c r="AB914" s="148"/>
      <c r="AC914" s="148"/>
      <c r="AD914" s="148"/>
      <c r="AE914" s="148"/>
      <c r="AF914" s="148"/>
      <c r="AG914" s="148"/>
      <c r="AH914" s="148"/>
      <c r="AI914" s="148"/>
      <c r="AJ914" s="148"/>
      <c r="AK914" s="148"/>
      <c r="AL914" s="148"/>
    </row>
    <row r="915" spans="1:38" ht="15.75" customHeight="1" x14ac:dyDescent="0.25">
      <c r="A915" s="6"/>
      <c r="B915" s="6"/>
      <c r="C915" s="6"/>
      <c r="D915" s="6"/>
      <c r="E915" s="6"/>
      <c r="F915" s="6"/>
      <c r="G915" s="6"/>
      <c r="H915" s="148"/>
      <c r="I915" s="148"/>
      <c r="J915" s="148"/>
      <c r="K915" s="148"/>
      <c r="L915" s="148"/>
      <c r="M915" s="148"/>
      <c r="N915" s="148"/>
      <c r="O915" s="148"/>
      <c r="P915" s="148"/>
      <c r="Q915" s="148"/>
      <c r="R915" s="148"/>
      <c r="S915" s="148"/>
      <c r="T915" s="148"/>
      <c r="U915" s="148"/>
      <c r="V915" s="148"/>
      <c r="W915" s="148"/>
      <c r="X915" s="148"/>
      <c r="Y915" s="148"/>
      <c r="Z915" s="148"/>
      <c r="AA915" s="148"/>
      <c r="AB915" s="148"/>
      <c r="AC915" s="148"/>
      <c r="AD915" s="148"/>
      <c r="AE915" s="148"/>
      <c r="AF915" s="148"/>
      <c r="AG915" s="148"/>
      <c r="AH915" s="148"/>
      <c r="AI915" s="148"/>
      <c r="AJ915" s="148"/>
      <c r="AK915" s="148"/>
      <c r="AL915" s="148"/>
    </row>
    <row r="916" spans="1:38" ht="15.75" customHeight="1" x14ac:dyDescent="0.25">
      <c r="A916" s="6"/>
      <c r="B916" s="6"/>
      <c r="C916" s="6"/>
      <c r="D916" s="6"/>
      <c r="E916" s="6"/>
      <c r="F916" s="6"/>
      <c r="G916" s="6"/>
      <c r="H916" s="148"/>
      <c r="I916" s="148"/>
      <c r="J916" s="148"/>
      <c r="K916" s="148"/>
      <c r="L916" s="148"/>
      <c r="M916" s="148"/>
      <c r="N916" s="148"/>
      <c r="O916" s="148"/>
      <c r="P916" s="148"/>
      <c r="Q916" s="148"/>
      <c r="R916" s="148"/>
      <c r="S916" s="148"/>
      <c r="T916" s="148"/>
      <c r="U916" s="148"/>
      <c r="V916" s="148"/>
      <c r="W916" s="148"/>
      <c r="X916" s="148"/>
      <c r="Y916" s="148"/>
      <c r="Z916" s="148"/>
      <c r="AA916" s="148"/>
      <c r="AB916" s="148"/>
      <c r="AC916" s="148"/>
      <c r="AD916" s="148"/>
      <c r="AE916" s="148"/>
      <c r="AF916" s="148"/>
      <c r="AG916" s="148"/>
      <c r="AH916" s="148"/>
      <c r="AI916" s="148"/>
      <c r="AJ916" s="148"/>
      <c r="AK916" s="148"/>
      <c r="AL916" s="148"/>
    </row>
    <row r="917" spans="1:38" ht="15.75" customHeight="1" x14ac:dyDescent="0.25">
      <c r="A917" s="6"/>
      <c r="B917" s="6"/>
      <c r="C917" s="6"/>
      <c r="D917" s="6"/>
      <c r="E917" s="6"/>
      <c r="F917" s="6"/>
      <c r="G917" s="6"/>
      <c r="H917" s="148"/>
      <c r="I917" s="148"/>
      <c r="J917" s="148"/>
      <c r="K917" s="148"/>
      <c r="L917" s="148"/>
      <c r="M917" s="148"/>
      <c r="N917" s="148"/>
      <c r="O917" s="148"/>
      <c r="P917" s="148"/>
      <c r="Q917" s="148"/>
      <c r="R917" s="148"/>
      <c r="S917" s="148"/>
      <c r="T917" s="148"/>
      <c r="U917" s="148"/>
      <c r="V917" s="148"/>
      <c r="W917" s="148"/>
      <c r="X917" s="148"/>
      <c r="Y917" s="148"/>
      <c r="Z917" s="148"/>
      <c r="AA917" s="148"/>
      <c r="AB917" s="148"/>
      <c r="AC917" s="148"/>
      <c r="AD917" s="148"/>
      <c r="AE917" s="148"/>
      <c r="AF917" s="148"/>
      <c r="AG917" s="148"/>
      <c r="AH917" s="148"/>
      <c r="AI917" s="148"/>
      <c r="AJ917" s="148"/>
      <c r="AK917" s="148"/>
      <c r="AL917" s="148"/>
    </row>
    <row r="918" spans="1:38" ht="15.75" customHeight="1" x14ac:dyDescent="0.25">
      <c r="A918" s="6"/>
      <c r="B918" s="6"/>
      <c r="C918" s="6"/>
      <c r="D918" s="6"/>
      <c r="E918" s="6"/>
      <c r="F918" s="6"/>
      <c r="G918" s="6"/>
      <c r="H918" s="148"/>
      <c r="I918" s="148"/>
      <c r="J918" s="148"/>
      <c r="K918" s="148"/>
      <c r="L918" s="148"/>
      <c r="M918" s="148"/>
      <c r="N918" s="148"/>
      <c r="O918" s="148"/>
      <c r="P918" s="148"/>
      <c r="Q918" s="148"/>
      <c r="R918" s="148"/>
      <c r="S918" s="148"/>
      <c r="T918" s="148"/>
      <c r="U918" s="148"/>
      <c r="V918" s="148"/>
      <c r="W918" s="148"/>
      <c r="X918" s="148"/>
      <c r="Y918" s="148"/>
      <c r="Z918" s="148"/>
      <c r="AA918" s="148"/>
      <c r="AB918" s="148"/>
      <c r="AC918" s="148"/>
      <c r="AD918" s="148"/>
      <c r="AE918" s="148"/>
      <c r="AF918" s="148"/>
      <c r="AG918" s="148"/>
      <c r="AH918" s="148"/>
      <c r="AI918" s="148"/>
      <c r="AJ918" s="148"/>
      <c r="AK918" s="148"/>
      <c r="AL918" s="148"/>
    </row>
    <row r="919" spans="1:38" ht="15.75" customHeight="1" x14ac:dyDescent="0.25">
      <c r="A919" s="6"/>
      <c r="B919" s="6"/>
      <c r="C919" s="6"/>
      <c r="D919" s="6"/>
      <c r="E919" s="6"/>
      <c r="F919" s="6"/>
      <c r="G919" s="6"/>
      <c r="H919" s="148"/>
      <c r="I919" s="148"/>
      <c r="J919" s="148"/>
      <c r="K919" s="148"/>
      <c r="L919" s="148"/>
      <c r="M919" s="148"/>
      <c r="N919" s="148"/>
      <c r="O919" s="148"/>
      <c r="P919" s="148"/>
      <c r="Q919" s="148"/>
      <c r="R919" s="148"/>
      <c r="S919" s="148"/>
      <c r="T919" s="148"/>
      <c r="U919" s="148"/>
      <c r="V919" s="148"/>
      <c r="W919" s="148"/>
      <c r="X919" s="148"/>
      <c r="Y919" s="148"/>
      <c r="Z919" s="148"/>
      <c r="AA919" s="148"/>
      <c r="AB919" s="148"/>
      <c r="AC919" s="148"/>
      <c r="AD919" s="148"/>
      <c r="AE919" s="148"/>
      <c r="AF919" s="148"/>
      <c r="AG919" s="148"/>
      <c r="AH919" s="148"/>
      <c r="AI919" s="148"/>
      <c r="AJ919" s="148"/>
      <c r="AK919" s="148"/>
      <c r="AL919" s="148"/>
    </row>
    <row r="920" spans="1:38" ht="15.75" customHeight="1" x14ac:dyDescent="0.25">
      <c r="A920" s="6"/>
      <c r="B920" s="6"/>
      <c r="C920" s="6"/>
      <c r="D920" s="6"/>
      <c r="E920" s="6"/>
      <c r="F920" s="6"/>
      <c r="G920" s="6"/>
      <c r="H920" s="148"/>
      <c r="I920" s="148"/>
      <c r="J920" s="148"/>
      <c r="K920" s="148"/>
      <c r="L920" s="148"/>
      <c r="M920" s="148"/>
      <c r="N920" s="148"/>
      <c r="O920" s="148"/>
      <c r="P920" s="148"/>
      <c r="Q920" s="148"/>
      <c r="R920" s="148"/>
      <c r="S920" s="148"/>
      <c r="T920" s="148"/>
      <c r="U920" s="148"/>
      <c r="V920" s="148"/>
      <c r="W920" s="148"/>
      <c r="X920" s="148"/>
      <c r="Y920" s="148"/>
      <c r="Z920" s="148"/>
      <c r="AA920" s="148"/>
      <c r="AB920" s="148"/>
      <c r="AC920" s="148"/>
      <c r="AD920" s="148"/>
      <c r="AE920" s="148"/>
      <c r="AF920" s="148"/>
      <c r="AG920" s="148"/>
      <c r="AH920" s="148"/>
      <c r="AI920" s="148"/>
      <c r="AJ920" s="148"/>
      <c r="AK920" s="148"/>
      <c r="AL920" s="148"/>
    </row>
    <row r="921" spans="1:38" ht="15.75" customHeight="1" x14ac:dyDescent="0.25">
      <c r="A921" s="6"/>
      <c r="B921" s="6"/>
      <c r="C921" s="6"/>
      <c r="D921" s="6"/>
      <c r="E921" s="6"/>
      <c r="F921" s="6"/>
      <c r="G921" s="6"/>
      <c r="H921" s="148"/>
      <c r="I921" s="148"/>
      <c r="J921" s="148"/>
      <c r="K921" s="148"/>
      <c r="L921" s="148"/>
      <c r="M921" s="148"/>
      <c r="N921" s="148"/>
      <c r="O921" s="148"/>
      <c r="P921" s="148"/>
      <c r="Q921" s="148"/>
      <c r="R921" s="148"/>
      <c r="S921" s="148"/>
      <c r="T921" s="148"/>
      <c r="U921" s="148"/>
      <c r="V921" s="148"/>
      <c r="W921" s="148"/>
      <c r="X921" s="148"/>
      <c r="Y921" s="148"/>
      <c r="Z921" s="148"/>
      <c r="AA921" s="148"/>
      <c r="AB921" s="148"/>
      <c r="AC921" s="148"/>
      <c r="AD921" s="148"/>
      <c r="AE921" s="148"/>
      <c r="AF921" s="148"/>
      <c r="AG921" s="148"/>
      <c r="AH921" s="148"/>
      <c r="AI921" s="148"/>
      <c r="AJ921" s="148"/>
      <c r="AK921" s="148"/>
      <c r="AL921" s="148"/>
    </row>
    <row r="922" spans="1:38" ht="15.75" customHeight="1" x14ac:dyDescent="0.25">
      <c r="A922" s="6"/>
      <c r="B922" s="6"/>
      <c r="C922" s="6"/>
      <c r="D922" s="6"/>
      <c r="E922" s="6"/>
      <c r="F922" s="6"/>
      <c r="G922" s="6"/>
      <c r="H922" s="148"/>
      <c r="I922" s="148"/>
      <c r="J922" s="148"/>
      <c r="K922" s="148"/>
      <c r="L922" s="148"/>
      <c r="M922" s="148"/>
      <c r="N922" s="148"/>
      <c r="O922" s="148"/>
      <c r="P922" s="148"/>
      <c r="Q922" s="148"/>
      <c r="R922" s="148"/>
      <c r="S922" s="148"/>
      <c r="T922" s="148"/>
      <c r="U922" s="148"/>
      <c r="V922" s="148"/>
      <c r="W922" s="148"/>
      <c r="X922" s="148"/>
      <c r="Y922" s="148"/>
      <c r="Z922" s="148"/>
      <c r="AA922" s="148"/>
      <c r="AB922" s="148"/>
      <c r="AC922" s="148"/>
      <c r="AD922" s="148"/>
      <c r="AE922" s="148"/>
      <c r="AF922" s="148"/>
      <c r="AG922" s="148"/>
      <c r="AH922" s="148"/>
      <c r="AI922" s="148"/>
      <c r="AJ922" s="148"/>
      <c r="AK922" s="148"/>
      <c r="AL922" s="148"/>
    </row>
    <row r="923" spans="1:38" ht="15.75" customHeight="1" x14ac:dyDescent="0.25">
      <c r="A923" s="6"/>
      <c r="B923" s="6"/>
      <c r="C923" s="6"/>
      <c r="D923" s="6"/>
      <c r="E923" s="6"/>
      <c r="F923" s="6"/>
      <c r="G923" s="6"/>
      <c r="H923" s="148"/>
      <c r="I923" s="148"/>
      <c r="J923" s="148"/>
      <c r="K923" s="148"/>
      <c r="L923" s="148"/>
      <c r="M923" s="148"/>
      <c r="N923" s="148"/>
      <c r="O923" s="148"/>
      <c r="P923" s="148"/>
      <c r="Q923" s="148"/>
      <c r="R923" s="148"/>
      <c r="S923" s="148"/>
      <c r="T923" s="148"/>
      <c r="U923" s="148"/>
      <c r="V923" s="148"/>
      <c r="W923" s="148"/>
      <c r="X923" s="148"/>
      <c r="Y923" s="148"/>
      <c r="Z923" s="148"/>
      <c r="AA923" s="148"/>
      <c r="AB923" s="148"/>
      <c r="AC923" s="148"/>
      <c r="AD923" s="148"/>
      <c r="AE923" s="148"/>
      <c r="AF923" s="148"/>
      <c r="AG923" s="148"/>
      <c r="AH923" s="148"/>
      <c r="AI923" s="148"/>
      <c r="AJ923" s="148"/>
      <c r="AK923" s="148"/>
      <c r="AL923" s="148"/>
    </row>
    <row r="924" spans="1:38" ht="15.75" customHeight="1" x14ac:dyDescent="0.25">
      <c r="A924" s="6"/>
      <c r="B924" s="6"/>
      <c r="C924" s="6"/>
      <c r="D924" s="6"/>
      <c r="E924" s="6"/>
      <c r="F924" s="6"/>
      <c r="G924" s="6"/>
      <c r="H924" s="148"/>
      <c r="I924" s="148"/>
      <c r="J924" s="148"/>
      <c r="K924" s="148"/>
      <c r="L924" s="148"/>
      <c r="M924" s="148"/>
      <c r="N924" s="148"/>
      <c r="O924" s="148"/>
      <c r="P924" s="148"/>
      <c r="Q924" s="148"/>
      <c r="R924" s="148"/>
      <c r="S924" s="148"/>
      <c r="T924" s="148"/>
      <c r="U924" s="148"/>
      <c r="V924" s="148"/>
      <c r="W924" s="148"/>
      <c r="X924" s="148"/>
      <c r="Y924" s="148"/>
      <c r="Z924" s="148"/>
      <c r="AA924" s="148"/>
      <c r="AB924" s="148"/>
      <c r="AC924" s="148"/>
      <c r="AD924" s="148"/>
      <c r="AE924" s="148"/>
      <c r="AF924" s="148"/>
      <c r="AG924" s="148"/>
      <c r="AH924" s="148"/>
      <c r="AI924" s="148"/>
      <c r="AJ924" s="148"/>
      <c r="AK924" s="148"/>
      <c r="AL924" s="148"/>
    </row>
    <row r="925" spans="1:38" ht="15.75" customHeight="1" x14ac:dyDescent="0.25">
      <c r="A925" s="6"/>
      <c r="B925" s="6"/>
      <c r="C925" s="6"/>
      <c r="D925" s="6"/>
      <c r="E925" s="6"/>
      <c r="F925" s="6"/>
      <c r="G925" s="6"/>
      <c r="H925" s="148"/>
      <c r="I925" s="148"/>
      <c r="J925" s="148"/>
      <c r="K925" s="148"/>
      <c r="L925" s="148"/>
      <c r="M925" s="148"/>
      <c r="N925" s="148"/>
      <c r="O925" s="148"/>
      <c r="P925" s="148"/>
      <c r="Q925" s="148"/>
      <c r="R925" s="148"/>
      <c r="S925" s="148"/>
      <c r="T925" s="148"/>
      <c r="U925" s="148"/>
      <c r="V925" s="148"/>
      <c r="W925" s="148"/>
      <c r="X925" s="148"/>
      <c r="Y925" s="148"/>
      <c r="Z925" s="148"/>
      <c r="AA925" s="148"/>
      <c r="AB925" s="148"/>
      <c r="AC925" s="148"/>
      <c r="AD925" s="148"/>
      <c r="AE925" s="148"/>
      <c r="AF925" s="148"/>
      <c r="AG925" s="148"/>
      <c r="AH925" s="148"/>
      <c r="AI925" s="148"/>
      <c r="AJ925" s="148"/>
      <c r="AK925" s="148"/>
      <c r="AL925" s="148"/>
    </row>
    <row r="926" spans="1:38" ht="15.75" customHeight="1" x14ac:dyDescent="0.25">
      <c r="A926" s="6"/>
      <c r="B926" s="6"/>
      <c r="C926" s="6"/>
      <c r="D926" s="6"/>
      <c r="E926" s="6"/>
      <c r="F926" s="6"/>
      <c r="G926" s="6"/>
      <c r="H926" s="148"/>
      <c r="I926" s="148"/>
      <c r="J926" s="148"/>
      <c r="K926" s="148"/>
      <c r="L926" s="148"/>
      <c r="M926" s="148"/>
      <c r="N926" s="148"/>
      <c r="O926" s="148"/>
      <c r="P926" s="148"/>
      <c r="Q926" s="148"/>
      <c r="R926" s="148"/>
      <c r="S926" s="148"/>
      <c r="T926" s="148"/>
      <c r="U926" s="148"/>
      <c r="V926" s="148"/>
      <c r="W926" s="148"/>
      <c r="X926" s="148"/>
      <c r="Y926" s="148"/>
      <c r="Z926" s="148"/>
      <c r="AA926" s="148"/>
      <c r="AB926" s="148"/>
      <c r="AC926" s="148"/>
      <c r="AD926" s="148"/>
      <c r="AE926" s="148"/>
      <c r="AF926" s="148"/>
      <c r="AG926" s="148"/>
      <c r="AH926" s="148"/>
      <c r="AI926" s="148"/>
      <c r="AJ926" s="148"/>
      <c r="AK926" s="148"/>
      <c r="AL926" s="148"/>
    </row>
    <row r="927" spans="1:38" ht="15.75" customHeight="1" x14ac:dyDescent="0.25">
      <c r="A927" s="6"/>
      <c r="B927" s="6"/>
      <c r="C927" s="6"/>
      <c r="D927" s="6"/>
      <c r="E927" s="6"/>
      <c r="F927" s="6"/>
      <c r="G927" s="6"/>
      <c r="H927" s="148"/>
      <c r="I927" s="148"/>
      <c r="J927" s="148"/>
      <c r="K927" s="148"/>
      <c r="L927" s="148"/>
      <c r="M927" s="148"/>
      <c r="N927" s="148"/>
      <c r="O927" s="148"/>
      <c r="P927" s="148"/>
      <c r="Q927" s="148"/>
      <c r="R927" s="148"/>
      <c r="S927" s="148"/>
      <c r="T927" s="148"/>
      <c r="U927" s="148"/>
      <c r="V927" s="148"/>
      <c r="W927" s="148"/>
      <c r="X927" s="148"/>
      <c r="Y927" s="148"/>
      <c r="Z927" s="148"/>
      <c r="AA927" s="148"/>
      <c r="AB927" s="148"/>
      <c r="AC927" s="148"/>
      <c r="AD927" s="148"/>
      <c r="AE927" s="148"/>
      <c r="AF927" s="148"/>
      <c r="AG927" s="148"/>
      <c r="AH927" s="148"/>
      <c r="AI927" s="148"/>
      <c r="AJ927" s="148"/>
      <c r="AK927" s="148"/>
      <c r="AL927" s="148"/>
    </row>
    <row r="928" spans="1:38" ht="15.75" customHeight="1" x14ac:dyDescent="0.25">
      <c r="A928" s="6"/>
      <c r="B928" s="6"/>
      <c r="C928" s="6"/>
      <c r="D928" s="6"/>
      <c r="E928" s="6"/>
      <c r="F928" s="6"/>
      <c r="G928" s="6"/>
      <c r="H928" s="148"/>
      <c r="I928" s="148"/>
      <c r="J928" s="148"/>
      <c r="K928" s="148"/>
      <c r="L928" s="148"/>
      <c r="M928" s="148"/>
      <c r="N928" s="148"/>
      <c r="O928" s="148"/>
      <c r="P928" s="148"/>
      <c r="Q928" s="148"/>
      <c r="R928" s="148"/>
      <c r="S928" s="148"/>
      <c r="T928" s="148"/>
      <c r="U928" s="148"/>
      <c r="V928" s="148"/>
      <c r="W928" s="148"/>
      <c r="X928" s="148"/>
      <c r="Y928" s="148"/>
      <c r="Z928" s="148"/>
      <c r="AA928" s="148"/>
      <c r="AB928" s="148"/>
      <c r="AC928" s="148"/>
      <c r="AD928" s="148"/>
      <c r="AE928" s="148"/>
      <c r="AF928" s="148"/>
      <c r="AG928" s="148"/>
      <c r="AH928" s="148"/>
      <c r="AI928" s="148"/>
      <c r="AJ928" s="148"/>
      <c r="AK928" s="148"/>
      <c r="AL928" s="148"/>
    </row>
    <row r="929" spans="1:38" ht="15.75" customHeight="1" x14ac:dyDescent="0.25">
      <c r="A929" s="6"/>
      <c r="B929" s="6"/>
      <c r="C929" s="6"/>
      <c r="D929" s="6"/>
      <c r="E929" s="6"/>
      <c r="F929" s="6"/>
      <c r="G929" s="6"/>
      <c r="H929" s="148"/>
      <c r="I929" s="148"/>
      <c r="J929" s="148"/>
      <c r="K929" s="148"/>
      <c r="L929" s="148"/>
      <c r="M929" s="148"/>
      <c r="N929" s="148"/>
      <c r="O929" s="148"/>
      <c r="P929" s="148"/>
      <c r="Q929" s="148"/>
      <c r="R929" s="148"/>
      <c r="S929" s="148"/>
      <c r="T929" s="148"/>
      <c r="U929" s="148"/>
      <c r="V929" s="148"/>
      <c r="W929" s="148"/>
      <c r="X929" s="148"/>
      <c r="Y929" s="148"/>
      <c r="Z929" s="148"/>
      <c r="AA929" s="148"/>
      <c r="AB929" s="148"/>
      <c r="AC929" s="148"/>
      <c r="AD929" s="148"/>
      <c r="AE929" s="148"/>
      <c r="AF929" s="148"/>
      <c r="AG929" s="148"/>
      <c r="AH929" s="148"/>
      <c r="AI929" s="148"/>
      <c r="AJ929" s="148"/>
      <c r="AK929" s="148"/>
      <c r="AL929" s="148"/>
    </row>
    <row r="930" spans="1:38" ht="15.75" customHeight="1" x14ac:dyDescent="0.25">
      <c r="A930" s="6"/>
      <c r="B930" s="6"/>
      <c r="C930" s="6"/>
      <c r="D930" s="6"/>
      <c r="E930" s="6"/>
      <c r="F930" s="6"/>
      <c r="G930" s="6"/>
      <c r="H930" s="148"/>
      <c r="I930" s="148"/>
      <c r="J930" s="148"/>
      <c r="K930" s="148"/>
      <c r="L930" s="148"/>
      <c r="M930" s="148"/>
      <c r="N930" s="148"/>
      <c r="O930" s="148"/>
      <c r="P930" s="148"/>
      <c r="Q930" s="148"/>
      <c r="R930" s="148"/>
      <c r="S930" s="148"/>
      <c r="T930" s="148"/>
      <c r="U930" s="148"/>
      <c r="V930" s="148"/>
      <c r="W930" s="148"/>
      <c r="X930" s="148"/>
      <c r="Y930" s="148"/>
      <c r="Z930" s="148"/>
      <c r="AA930" s="148"/>
      <c r="AB930" s="148"/>
      <c r="AC930" s="148"/>
      <c r="AD930" s="148"/>
      <c r="AE930" s="148"/>
      <c r="AF930" s="148"/>
      <c r="AG930" s="148"/>
      <c r="AH930" s="148"/>
      <c r="AI930" s="148"/>
      <c r="AJ930" s="148"/>
      <c r="AK930" s="148"/>
      <c r="AL930" s="148"/>
    </row>
    <row r="931" spans="1:38" ht="15.75" customHeight="1" x14ac:dyDescent="0.25">
      <c r="A931" s="6"/>
      <c r="B931" s="6"/>
      <c r="C931" s="6"/>
      <c r="D931" s="6"/>
      <c r="E931" s="6"/>
      <c r="F931" s="6"/>
      <c r="G931" s="6"/>
      <c r="H931" s="148"/>
      <c r="I931" s="148"/>
      <c r="J931" s="148"/>
      <c r="K931" s="148"/>
      <c r="L931" s="148"/>
      <c r="M931" s="148"/>
      <c r="N931" s="148"/>
      <c r="O931" s="148"/>
      <c r="P931" s="148"/>
      <c r="Q931" s="148"/>
      <c r="R931" s="148"/>
      <c r="S931" s="148"/>
      <c r="T931" s="148"/>
      <c r="U931" s="148"/>
      <c r="V931" s="148"/>
      <c r="W931" s="148"/>
      <c r="X931" s="148"/>
      <c r="Y931" s="148"/>
      <c r="Z931" s="148"/>
      <c r="AA931" s="148"/>
      <c r="AB931" s="148"/>
      <c r="AC931" s="148"/>
      <c r="AD931" s="148"/>
      <c r="AE931" s="148"/>
      <c r="AF931" s="148"/>
      <c r="AG931" s="148"/>
      <c r="AH931" s="148"/>
      <c r="AI931" s="148"/>
      <c r="AJ931" s="148"/>
      <c r="AK931" s="148"/>
      <c r="AL931" s="148"/>
    </row>
    <row r="932" spans="1:38" ht="15.75" customHeight="1" x14ac:dyDescent="0.25">
      <c r="A932" s="6"/>
      <c r="B932" s="6"/>
      <c r="C932" s="6"/>
      <c r="D932" s="6"/>
      <c r="E932" s="6"/>
      <c r="F932" s="6"/>
      <c r="G932" s="6"/>
      <c r="H932" s="148"/>
      <c r="I932" s="148"/>
      <c r="J932" s="148"/>
      <c r="K932" s="148"/>
      <c r="L932" s="148"/>
      <c r="M932" s="148"/>
      <c r="N932" s="148"/>
      <c r="O932" s="148"/>
      <c r="P932" s="148"/>
      <c r="Q932" s="148"/>
      <c r="R932" s="148"/>
      <c r="S932" s="148"/>
      <c r="T932" s="148"/>
      <c r="U932" s="148"/>
      <c r="V932" s="148"/>
      <c r="W932" s="148"/>
      <c r="X932" s="148"/>
      <c r="Y932" s="148"/>
      <c r="Z932" s="148"/>
      <c r="AA932" s="148"/>
      <c r="AB932" s="148"/>
      <c r="AC932" s="148"/>
      <c r="AD932" s="148"/>
      <c r="AE932" s="148"/>
      <c r="AF932" s="148"/>
      <c r="AG932" s="148"/>
      <c r="AH932" s="148"/>
      <c r="AI932" s="148"/>
      <c r="AJ932" s="148"/>
      <c r="AK932" s="148"/>
      <c r="AL932" s="148"/>
    </row>
    <row r="933" spans="1:38" ht="15.75" customHeight="1" x14ac:dyDescent="0.25">
      <c r="A933" s="6"/>
      <c r="B933" s="6"/>
      <c r="C933" s="6"/>
      <c r="D933" s="6"/>
      <c r="E933" s="6"/>
      <c r="F933" s="6"/>
      <c r="G933" s="6"/>
      <c r="H933" s="148"/>
      <c r="I933" s="148"/>
      <c r="J933" s="148"/>
      <c r="K933" s="148"/>
      <c r="L933" s="148"/>
      <c r="M933" s="148"/>
      <c r="N933" s="148"/>
      <c r="O933" s="148"/>
      <c r="P933" s="148"/>
      <c r="Q933" s="148"/>
      <c r="R933" s="148"/>
      <c r="S933" s="148"/>
      <c r="T933" s="148"/>
      <c r="U933" s="148"/>
      <c r="V933" s="148"/>
      <c r="W933" s="148"/>
      <c r="X933" s="148"/>
      <c r="Y933" s="148"/>
      <c r="Z933" s="148"/>
      <c r="AA933" s="148"/>
      <c r="AB933" s="148"/>
      <c r="AC933" s="148"/>
      <c r="AD933" s="148"/>
      <c r="AE933" s="148"/>
      <c r="AF933" s="148"/>
      <c r="AG933" s="148"/>
      <c r="AH933" s="148"/>
      <c r="AI933" s="148"/>
      <c r="AJ933" s="148"/>
      <c r="AK933" s="148"/>
      <c r="AL933" s="148"/>
    </row>
    <row r="934" spans="1:38" ht="15.75" customHeight="1" x14ac:dyDescent="0.25">
      <c r="A934" s="6"/>
      <c r="B934" s="6"/>
      <c r="C934" s="6"/>
      <c r="D934" s="6"/>
      <c r="E934" s="6"/>
      <c r="F934" s="6"/>
      <c r="G934" s="6"/>
      <c r="H934" s="148"/>
      <c r="I934" s="148"/>
      <c r="J934" s="148"/>
      <c r="K934" s="148"/>
      <c r="L934" s="148"/>
      <c r="M934" s="148"/>
      <c r="N934" s="148"/>
      <c r="O934" s="148"/>
      <c r="P934" s="148"/>
      <c r="Q934" s="148"/>
      <c r="R934" s="148"/>
      <c r="S934" s="148"/>
      <c r="T934" s="148"/>
      <c r="U934" s="148"/>
      <c r="V934" s="148"/>
      <c r="W934" s="148"/>
      <c r="X934" s="148"/>
      <c r="Y934" s="148"/>
      <c r="Z934" s="148"/>
      <c r="AA934" s="148"/>
      <c r="AB934" s="148"/>
      <c r="AC934" s="148"/>
      <c r="AD934" s="148"/>
      <c r="AE934" s="148"/>
      <c r="AF934" s="148"/>
      <c r="AG934" s="148"/>
      <c r="AH934" s="148"/>
      <c r="AI934" s="148"/>
      <c r="AJ934" s="148"/>
      <c r="AK934" s="148"/>
      <c r="AL934" s="148"/>
    </row>
    <row r="935" spans="1:38" ht="15.75" customHeight="1" x14ac:dyDescent="0.25">
      <c r="A935" s="6"/>
      <c r="B935" s="6"/>
      <c r="C935" s="6"/>
      <c r="D935" s="6"/>
      <c r="E935" s="6"/>
      <c r="F935" s="6"/>
      <c r="G935" s="6"/>
      <c r="H935" s="148"/>
      <c r="I935" s="148"/>
      <c r="J935" s="148"/>
      <c r="K935" s="148"/>
      <c r="L935" s="148"/>
      <c r="M935" s="148"/>
      <c r="N935" s="148"/>
      <c r="O935" s="148"/>
      <c r="P935" s="148"/>
      <c r="Q935" s="148"/>
      <c r="R935" s="148"/>
      <c r="S935" s="148"/>
      <c r="T935" s="148"/>
      <c r="U935" s="148"/>
      <c r="V935" s="148"/>
      <c r="W935" s="148"/>
      <c r="X935" s="148"/>
      <c r="Y935" s="148"/>
      <c r="Z935" s="148"/>
      <c r="AA935" s="148"/>
      <c r="AB935" s="148"/>
      <c r="AC935" s="148"/>
      <c r="AD935" s="148"/>
      <c r="AE935" s="148"/>
      <c r="AF935" s="148"/>
      <c r="AG935" s="148"/>
      <c r="AH935" s="148"/>
      <c r="AI935" s="148"/>
      <c r="AJ935" s="148"/>
      <c r="AK935" s="148"/>
      <c r="AL935" s="148"/>
    </row>
    <row r="936" spans="1:38" ht="15.75" customHeight="1" x14ac:dyDescent="0.25">
      <c r="A936" s="6"/>
      <c r="B936" s="6"/>
      <c r="C936" s="6"/>
      <c r="D936" s="6"/>
      <c r="E936" s="6"/>
      <c r="F936" s="6"/>
      <c r="G936" s="6"/>
      <c r="H936" s="148"/>
      <c r="I936" s="148"/>
      <c r="J936" s="148"/>
      <c r="K936" s="148"/>
      <c r="L936" s="148"/>
      <c r="M936" s="148"/>
      <c r="N936" s="148"/>
      <c r="O936" s="148"/>
      <c r="P936" s="148"/>
      <c r="Q936" s="148"/>
      <c r="R936" s="148"/>
      <c r="S936" s="148"/>
      <c r="T936" s="148"/>
      <c r="U936" s="148"/>
      <c r="V936" s="148"/>
      <c r="W936" s="148"/>
      <c r="X936" s="148"/>
      <c r="Y936" s="148"/>
      <c r="Z936" s="148"/>
      <c r="AA936" s="148"/>
      <c r="AB936" s="148"/>
      <c r="AC936" s="148"/>
      <c r="AD936" s="148"/>
      <c r="AE936" s="148"/>
      <c r="AF936" s="148"/>
      <c r="AG936" s="148"/>
      <c r="AH936" s="148"/>
      <c r="AI936" s="148"/>
      <c r="AJ936" s="148"/>
      <c r="AK936" s="148"/>
      <c r="AL936" s="148"/>
    </row>
    <row r="937" spans="1:38" ht="15.75" customHeight="1" x14ac:dyDescent="0.25">
      <c r="A937" s="6"/>
      <c r="B937" s="6"/>
      <c r="C937" s="6"/>
      <c r="D937" s="6"/>
      <c r="E937" s="6"/>
      <c r="F937" s="6"/>
      <c r="G937" s="6"/>
      <c r="H937" s="148"/>
      <c r="I937" s="148"/>
      <c r="J937" s="148"/>
      <c r="K937" s="148"/>
      <c r="L937" s="148"/>
      <c r="M937" s="148"/>
      <c r="N937" s="148"/>
      <c r="O937" s="148"/>
      <c r="P937" s="148"/>
      <c r="Q937" s="148"/>
      <c r="R937" s="148"/>
      <c r="S937" s="148"/>
      <c r="T937" s="148"/>
      <c r="U937" s="148"/>
      <c r="V937" s="148"/>
      <c r="W937" s="148"/>
      <c r="X937" s="148"/>
      <c r="Y937" s="148"/>
      <c r="Z937" s="148"/>
      <c r="AA937" s="148"/>
      <c r="AB937" s="148"/>
      <c r="AC937" s="148"/>
      <c r="AD937" s="148"/>
      <c r="AE937" s="148"/>
      <c r="AF937" s="148"/>
      <c r="AG937" s="148"/>
      <c r="AH937" s="148"/>
      <c r="AI937" s="148"/>
      <c r="AJ937" s="148"/>
      <c r="AK937" s="148"/>
      <c r="AL937" s="148"/>
    </row>
    <row r="938" spans="1:38" ht="15.75" customHeight="1" x14ac:dyDescent="0.25">
      <c r="A938" s="6"/>
      <c r="B938" s="6"/>
      <c r="C938" s="6"/>
      <c r="D938" s="6"/>
      <c r="E938" s="6"/>
      <c r="F938" s="6"/>
      <c r="G938" s="6"/>
      <c r="H938" s="148"/>
      <c r="I938" s="148"/>
      <c r="J938" s="148"/>
      <c r="K938" s="148"/>
      <c r="L938" s="148"/>
      <c r="M938" s="148"/>
      <c r="N938" s="148"/>
      <c r="O938" s="148"/>
      <c r="P938" s="148"/>
      <c r="Q938" s="148"/>
      <c r="R938" s="148"/>
      <c r="S938" s="148"/>
      <c r="T938" s="148"/>
      <c r="U938" s="148"/>
      <c r="V938" s="148"/>
      <c r="W938" s="148"/>
      <c r="X938" s="148"/>
      <c r="Y938" s="148"/>
      <c r="Z938" s="148"/>
      <c r="AA938" s="148"/>
      <c r="AB938" s="148"/>
      <c r="AC938" s="148"/>
      <c r="AD938" s="148"/>
      <c r="AE938" s="148"/>
      <c r="AF938" s="148"/>
      <c r="AG938" s="148"/>
      <c r="AH938" s="148"/>
      <c r="AI938" s="148"/>
      <c r="AJ938" s="148"/>
      <c r="AK938" s="148"/>
      <c r="AL938" s="148"/>
    </row>
    <row r="939" spans="1:38" ht="15.75" customHeight="1" x14ac:dyDescent="0.25">
      <c r="A939" s="6"/>
      <c r="B939" s="6"/>
      <c r="C939" s="6"/>
      <c r="D939" s="6"/>
      <c r="E939" s="6"/>
      <c r="F939" s="6"/>
      <c r="G939" s="6"/>
      <c r="H939" s="148"/>
      <c r="I939" s="148"/>
      <c r="J939" s="148"/>
      <c r="K939" s="148"/>
      <c r="L939" s="148"/>
      <c r="M939" s="148"/>
      <c r="N939" s="148"/>
      <c r="O939" s="148"/>
      <c r="P939" s="148"/>
      <c r="Q939" s="148"/>
      <c r="R939" s="148"/>
      <c r="S939" s="148"/>
      <c r="T939" s="148"/>
      <c r="U939" s="148"/>
      <c r="V939" s="148"/>
      <c r="W939" s="148"/>
      <c r="X939" s="148"/>
      <c r="Y939" s="148"/>
      <c r="Z939" s="148"/>
      <c r="AA939" s="148"/>
      <c r="AB939" s="148"/>
      <c r="AC939" s="148"/>
      <c r="AD939" s="148"/>
      <c r="AE939" s="148"/>
      <c r="AF939" s="148"/>
      <c r="AG939" s="148"/>
      <c r="AH939" s="148"/>
      <c r="AI939" s="148"/>
      <c r="AJ939" s="148"/>
      <c r="AK939" s="148"/>
      <c r="AL939" s="148"/>
    </row>
    <row r="940" spans="1:38" ht="15.75" customHeight="1" x14ac:dyDescent="0.25">
      <c r="A940" s="6"/>
      <c r="B940" s="6"/>
      <c r="C940" s="6"/>
      <c r="D940" s="6"/>
      <c r="E940" s="6"/>
      <c r="F940" s="6"/>
      <c r="G940" s="6"/>
      <c r="H940" s="148"/>
      <c r="I940" s="148"/>
      <c r="J940" s="148"/>
      <c r="K940" s="148"/>
      <c r="L940" s="148"/>
      <c r="M940" s="148"/>
      <c r="N940" s="148"/>
      <c r="O940" s="148"/>
      <c r="P940" s="148"/>
      <c r="Q940" s="148"/>
      <c r="R940" s="148"/>
      <c r="S940" s="148"/>
      <c r="T940" s="148"/>
      <c r="U940" s="148"/>
      <c r="V940" s="148"/>
      <c r="W940" s="148"/>
      <c r="X940" s="148"/>
      <c r="Y940" s="148"/>
      <c r="Z940" s="148"/>
      <c r="AA940" s="148"/>
      <c r="AB940" s="148"/>
      <c r="AC940" s="148"/>
      <c r="AD940" s="148"/>
      <c r="AE940" s="148"/>
      <c r="AF940" s="148"/>
      <c r="AG940" s="148"/>
      <c r="AH940" s="148"/>
      <c r="AI940" s="148"/>
      <c r="AJ940" s="148"/>
      <c r="AK940" s="148"/>
      <c r="AL940" s="148"/>
    </row>
    <row r="941" spans="1:38" ht="15.75" customHeight="1" x14ac:dyDescent="0.25">
      <c r="A941" s="6"/>
      <c r="B941" s="6"/>
      <c r="C941" s="6"/>
      <c r="D941" s="6"/>
      <c r="E941" s="6"/>
      <c r="F941" s="6"/>
      <c r="G941" s="6"/>
      <c r="H941" s="148"/>
      <c r="I941" s="148"/>
      <c r="J941" s="148"/>
      <c r="K941" s="148"/>
      <c r="L941" s="148"/>
      <c r="M941" s="148"/>
      <c r="N941" s="148"/>
      <c r="O941" s="148"/>
      <c r="P941" s="148"/>
      <c r="Q941" s="148"/>
      <c r="R941" s="148"/>
      <c r="S941" s="148"/>
      <c r="T941" s="148"/>
      <c r="U941" s="148"/>
      <c r="V941" s="148"/>
      <c r="W941" s="148"/>
      <c r="X941" s="148"/>
      <c r="Y941" s="148"/>
      <c r="Z941" s="148"/>
      <c r="AA941" s="148"/>
      <c r="AB941" s="148"/>
      <c r="AC941" s="148"/>
      <c r="AD941" s="148"/>
      <c r="AE941" s="148"/>
      <c r="AF941" s="148"/>
      <c r="AG941" s="148"/>
      <c r="AH941" s="148"/>
      <c r="AI941" s="148"/>
      <c r="AJ941" s="148"/>
      <c r="AK941" s="148"/>
      <c r="AL941" s="148"/>
    </row>
    <row r="942" spans="1:38" ht="15.75" customHeight="1" x14ac:dyDescent="0.25">
      <c r="A942" s="6"/>
      <c r="B942" s="6"/>
      <c r="C942" s="6"/>
      <c r="D942" s="6"/>
      <c r="E942" s="6"/>
      <c r="F942" s="6"/>
      <c r="G942" s="6"/>
      <c r="H942" s="148"/>
      <c r="I942" s="148"/>
      <c r="J942" s="148"/>
      <c r="K942" s="148"/>
      <c r="L942" s="148"/>
      <c r="M942" s="148"/>
      <c r="N942" s="148"/>
      <c r="O942" s="148"/>
      <c r="P942" s="148"/>
      <c r="Q942" s="148"/>
      <c r="R942" s="148"/>
      <c r="S942" s="148"/>
      <c r="T942" s="148"/>
      <c r="U942" s="148"/>
      <c r="V942" s="148"/>
      <c r="W942" s="148"/>
      <c r="X942" s="148"/>
      <c r="Y942" s="148"/>
      <c r="Z942" s="148"/>
      <c r="AA942" s="148"/>
      <c r="AB942" s="148"/>
      <c r="AC942" s="148"/>
      <c r="AD942" s="148"/>
      <c r="AE942" s="148"/>
      <c r="AF942" s="148"/>
      <c r="AG942" s="148"/>
      <c r="AH942" s="148"/>
      <c r="AI942" s="148"/>
      <c r="AJ942" s="148"/>
      <c r="AK942" s="148"/>
      <c r="AL942" s="148"/>
    </row>
    <row r="943" spans="1:38" ht="15.75" customHeight="1" x14ac:dyDescent="0.25">
      <c r="A943" s="6"/>
      <c r="B943" s="6"/>
      <c r="C943" s="6"/>
      <c r="D943" s="6"/>
      <c r="E943" s="6"/>
      <c r="F943" s="6"/>
      <c r="G943" s="6"/>
      <c r="H943" s="148"/>
      <c r="I943" s="148"/>
      <c r="J943" s="148"/>
      <c r="K943" s="148"/>
      <c r="L943" s="148"/>
      <c r="M943" s="148"/>
      <c r="N943" s="148"/>
      <c r="O943" s="148"/>
      <c r="P943" s="148"/>
      <c r="Q943" s="148"/>
      <c r="R943" s="148"/>
      <c r="S943" s="148"/>
      <c r="T943" s="148"/>
      <c r="U943" s="148"/>
      <c r="V943" s="148"/>
      <c r="W943" s="148"/>
      <c r="X943" s="148"/>
      <c r="Y943" s="148"/>
      <c r="Z943" s="148"/>
      <c r="AA943" s="148"/>
      <c r="AB943" s="148"/>
      <c r="AC943" s="148"/>
      <c r="AD943" s="148"/>
      <c r="AE943" s="148"/>
      <c r="AF943" s="148"/>
      <c r="AG943" s="148"/>
      <c r="AH943" s="148"/>
      <c r="AI943" s="148"/>
      <c r="AJ943" s="148"/>
      <c r="AK943" s="148"/>
      <c r="AL943" s="148"/>
    </row>
    <row r="944" spans="1:38" ht="15.75" customHeight="1" x14ac:dyDescent="0.25">
      <c r="A944" s="6"/>
      <c r="B944" s="6"/>
      <c r="C944" s="6"/>
      <c r="D944" s="6"/>
      <c r="E944" s="6"/>
      <c r="F944" s="6"/>
      <c r="G944" s="6"/>
      <c r="H944" s="148"/>
      <c r="I944" s="148"/>
      <c r="J944" s="148"/>
      <c r="K944" s="148"/>
      <c r="L944" s="148"/>
      <c r="M944" s="148"/>
      <c r="N944" s="148"/>
      <c r="O944" s="148"/>
      <c r="P944" s="148"/>
      <c r="Q944" s="148"/>
      <c r="R944" s="148"/>
      <c r="S944" s="148"/>
      <c r="T944" s="148"/>
      <c r="U944" s="148"/>
      <c r="V944" s="148"/>
      <c r="W944" s="148"/>
      <c r="X944" s="148"/>
      <c r="Y944" s="148"/>
      <c r="Z944" s="148"/>
      <c r="AA944" s="148"/>
      <c r="AB944" s="148"/>
      <c r="AC944" s="148"/>
      <c r="AD944" s="148"/>
      <c r="AE944" s="148"/>
      <c r="AF944" s="148"/>
      <c r="AG944" s="148"/>
      <c r="AH944" s="148"/>
      <c r="AI944" s="148"/>
      <c r="AJ944" s="148"/>
      <c r="AK944" s="148"/>
      <c r="AL944" s="148"/>
    </row>
    <row r="945" spans="1:38" ht="15.75" customHeight="1" x14ac:dyDescent="0.25">
      <c r="A945" s="6"/>
      <c r="B945" s="6"/>
      <c r="C945" s="6"/>
      <c r="D945" s="6"/>
      <c r="E945" s="6"/>
      <c r="F945" s="6"/>
      <c r="G945" s="6"/>
      <c r="H945" s="148"/>
      <c r="I945" s="148"/>
      <c r="J945" s="148"/>
      <c r="K945" s="148"/>
      <c r="L945" s="148"/>
      <c r="M945" s="148"/>
      <c r="N945" s="148"/>
      <c r="O945" s="148"/>
      <c r="P945" s="148"/>
      <c r="Q945" s="148"/>
      <c r="R945" s="148"/>
      <c r="S945" s="148"/>
      <c r="T945" s="148"/>
      <c r="U945" s="148"/>
      <c r="V945" s="148"/>
      <c r="W945" s="148"/>
      <c r="X945" s="148"/>
      <c r="Y945" s="148"/>
      <c r="Z945" s="148"/>
      <c r="AA945" s="148"/>
      <c r="AB945" s="148"/>
      <c r="AC945" s="148"/>
      <c r="AD945" s="148"/>
      <c r="AE945" s="148"/>
      <c r="AF945" s="148"/>
      <c r="AG945" s="148"/>
      <c r="AH945" s="148"/>
      <c r="AI945" s="148"/>
      <c r="AJ945" s="148"/>
      <c r="AK945" s="148"/>
      <c r="AL945" s="148"/>
    </row>
    <row r="946" spans="1:38" ht="15.75" customHeight="1" x14ac:dyDescent="0.25">
      <c r="A946" s="6"/>
      <c r="B946" s="6"/>
      <c r="C946" s="6"/>
      <c r="D946" s="6"/>
      <c r="E946" s="6"/>
      <c r="F946" s="6"/>
      <c r="G946" s="6"/>
      <c r="H946" s="148"/>
      <c r="I946" s="148"/>
      <c r="J946" s="148"/>
      <c r="K946" s="148"/>
      <c r="L946" s="148"/>
      <c r="M946" s="148"/>
      <c r="N946" s="148"/>
      <c r="O946" s="148"/>
      <c r="P946" s="148"/>
      <c r="Q946" s="148"/>
      <c r="R946" s="148"/>
      <c r="S946" s="148"/>
      <c r="T946" s="148"/>
      <c r="U946" s="148"/>
      <c r="V946" s="148"/>
      <c r="W946" s="148"/>
      <c r="X946" s="148"/>
      <c r="Y946" s="148"/>
      <c r="Z946" s="148"/>
      <c r="AA946" s="148"/>
      <c r="AB946" s="148"/>
      <c r="AC946" s="148"/>
      <c r="AD946" s="148"/>
      <c r="AE946" s="148"/>
      <c r="AF946" s="148"/>
      <c r="AG946" s="148"/>
      <c r="AH946" s="148"/>
      <c r="AI946" s="148"/>
      <c r="AJ946" s="148"/>
      <c r="AK946" s="148"/>
      <c r="AL946" s="148"/>
    </row>
    <row r="947" spans="1:38" ht="15.75" customHeight="1" x14ac:dyDescent="0.25">
      <c r="A947" s="6"/>
      <c r="B947" s="6"/>
      <c r="C947" s="6"/>
      <c r="D947" s="6"/>
      <c r="E947" s="6"/>
      <c r="F947" s="6"/>
      <c r="G947" s="6"/>
      <c r="H947" s="148"/>
      <c r="I947" s="148"/>
      <c r="J947" s="148"/>
      <c r="K947" s="148"/>
      <c r="L947" s="148"/>
      <c r="M947" s="148"/>
      <c r="N947" s="148"/>
      <c r="O947" s="148"/>
      <c r="P947" s="148"/>
      <c r="Q947" s="148"/>
      <c r="R947" s="148"/>
      <c r="S947" s="148"/>
      <c r="T947" s="148"/>
      <c r="U947" s="148"/>
      <c r="V947" s="148"/>
      <c r="W947" s="148"/>
      <c r="X947" s="148"/>
      <c r="Y947" s="148"/>
      <c r="Z947" s="148"/>
      <c r="AA947" s="148"/>
      <c r="AB947" s="148"/>
      <c r="AC947" s="148"/>
      <c r="AD947" s="148"/>
      <c r="AE947" s="148"/>
      <c r="AF947" s="148"/>
      <c r="AG947" s="148"/>
      <c r="AH947" s="148"/>
      <c r="AI947" s="148"/>
      <c r="AJ947" s="148"/>
      <c r="AK947" s="148"/>
      <c r="AL947" s="148"/>
    </row>
    <row r="948" spans="1:38" ht="15.75" customHeight="1" x14ac:dyDescent="0.25">
      <c r="A948" s="6"/>
      <c r="B948" s="6"/>
      <c r="C948" s="6"/>
      <c r="D948" s="6"/>
      <c r="E948" s="6"/>
      <c r="F948" s="6"/>
      <c r="G948" s="6"/>
      <c r="H948" s="148"/>
      <c r="I948" s="148"/>
      <c r="J948" s="148"/>
      <c r="K948" s="148"/>
      <c r="L948" s="148"/>
      <c r="M948" s="148"/>
      <c r="N948" s="148"/>
      <c r="O948" s="148"/>
      <c r="P948" s="148"/>
      <c r="Q948" s="148"/>
      <c r="R948" s="148"/>
      <c r="S948" s="148"/>
      <c r="T948" s="148"/>
      <c r="U948" s="148"/>
      <c r="V948" s="148"/>
      <c r="W948" s="148"/>
      <c r="X948" s="148"/>
      <c r="Y948" s="148"/>
      <c r="Z948" s="148"/>
      <c r="AA948" s="148"/>
      <c r="AB948" s="148"/>
      <c r="AC948" s="148"/>
      <c r="AD948" s="148"/>
      <c r="AE948" s="148"/>
      <c r="AF948" s="148"/>
      <c r="AG948" s="148"/>
      <c r="AH948" s="148"/>
      <c r="AI948" s="148"/>
      <c r="AJ948" s="148"/>
      <c r="AK948" s="148"/>
      <c r="AL948" s="148"/>
    </row>
    <row r="949" spans="1:38" ht="15.75" customHeight="1" x14ac:dyDescent="0.25">
      <c r="A949" s="6"/>
      <c r="B949" s="6"/>
      <c r="C949" s="6"/>
      <c r="D949" s="6"/>
      <c r="E949" s="6"/>
      <c r="F949" s="6"/>
      <c r="G949" s="6"/>
      <c r="H949" s="148"/>
      <c r="I949" s="148"/>
      <c r="J949" s="148"/>
      <c r="K949" s="148"/>
      <c r="L949" s="148"/>
      <c r="M949" s="148"/>
      <c r="N949" s="148"/>
      <c r="O949" s="148"/>
      <c r="P949" s="148"/>
      <c r="Q949" s="148"/>
      <c r="R949" s="148"/>
      <c r="S949" s="148"/>
      <c r="T949" s="148"/>
      <c r="U949" s="148"/>
      <c r="V949" s="148"/>
      <c r="W949" s="148"/>
      <c r="X949" s="148"/>
      <c r="Y949" s="148"/>
      <c r="Z949" s="148"/>
      <c r="AA949" s="148"/>
      <c r="AB949" s="148"/>
      <c r="AC949" s="148"/>
      <c r="AD949" s="148"/>
      <c r="AE949" s="148"/>
      <c r="AF949" s="148"/>
      <c r="AG949" s="148"/>
      <c r="AH949" s="148"/>
      <c r="AI949" s="148"/>
      <c r="AJ949" s="148"/>
      <c r="AK949" s="148"/>
      <c r="AL949" s="148"/>
    </row>
    <row r="950" spans="1:38" ht="15.75" customHeight="1" x14ac:dyDescent="0.25">
      <c r="A950" s="6"/>
      <c r="B950" s="6"/>
      <c r="C950" s="6"/>
      <c r="D950" s="6"/>
      <c r="E950" s="6"/>
      <c r="F950" s="6"/>
      <c r="G950" s="6"/>
      <c r="H950" s="148"/>
      <c r="I950" s="148"/>
      <c r="J950" s="148"/>
      <c r="K950" s="148"/>
      <c r="L950" s="148"/>
      <c r="M950" s="148"/>
      <c r="N950" s="148"/>
      <c r="O950" s="148"/>
      <c r="P950" s="148"/>
      <c r="Q950" s="148"/>
      <c r="R950" s="148"/>
      <c r="S950" s="148"/>
      <c r="T950" s="148"/>
      <c r="U950" s="148"/>
      <c r="V950" s="148"/>
      <c r="W950" s="148"/>
      <c r="X950" s="148"/>
      <c r="Y950" s="148"/>
      <c r="Z950" s="148"/>
      <c r="AA950" s="148"/>
      <c r="AB950" s="148"/>
      <c r="AC950" s="148"/>
      <c r="AD950" s="148"/>
      <c r="AE950" s="148"/>
      <c r="AF950" s="148"/>
      <c r="AG950" s="148"/>
      <c r="AH950" s="148"/>
      <c r="AI950" s="148"/>
      <c r="AJ950" s="148"/>
      <c r="AK950" s="148"/>
      <c r="AL950" s="148"/>
    </row>
    <row r="951" spans="1:38" ht="15.75" customHeight="1" x14ac:dyDescent="0.25">
      <c r="A951" s="6"/>
      <c r="B951" s="6"/>
      <c r="C951" s="6"/>
      <c r="D951" s="6"/>
      <c r="E951" s="6"/>
      <c r="F951" s="6"/>
      <c r="G951" s="6"/>
      <c r="H951" s="148"/>
      <c r="I951" s="148"/>
      <c r="J951" s="148"/>
      <c r="K951" s="148"/>
      <c r="L951" s="148"/>
      <c r="M951" s="148"/>
      <c r="N951" s="148"/>
      <c r="O951" s="148"/>
      <c r="P951" s="148"/>
      <c r="Q951" s="148"/>
      <c r="R951" s="148"/>
      <c r="S951" s="148"/>
      <c r="T951" s="148"/>
      <c r="U951" s="148"/>
      <c r="V951" s="148"/>
      <c r="W951" s="148"/>
      <c r="X951" s="148"/>
      <c r="Y951" s="148"/>
      <c r="Z951" s="148"/>
      <c r="AA951" s="148"/>
      <c r="AB951" s="148"/>
      <c r="AC951" s="148"/>
      <c r="AD951" s="148"/>
      <c r="AE951" s="148"/>
      <c r="AF951" s="148"/>
      <c r="AG951" s="148"/>
      <c r="AH951" s="148"/>
      <c r="AI951" s="148"/>
      <c r="AJ951" s="148"/>
      <c r="AK951" s="148"/>
      <c r="AL951" s="148"/>
    </row>
    <row r="952" spans="1:38" ht="15.75" customHeight="1" x14ac:dyDescent="0.25">
      <c r="A952" s="6"/>
      <c r="B952" s="6"/>
      <c r="C952" s="6"/>
      <c r="D952" s="6"/>
      <c r="E952" s="6"/>
      <c r="F952" s="6"/>
      <c r="G952" s="6"/>
      <c r="H952" s="148"/>
      <c r="I952" s="148"/>
      <c r="J952" s="148"/>
      <c r="K952" s="148"/>
      <c r="L952" s="148"/>
      <c r="M952" s="148"/>
      <c r="N952" s="148"/>
      <c r="O952" s="148"/>
      <c r="P952" s="148"/>
      <c r="Q952" s="148"/>
      <c r="R952" s="148"/>
      <c r="S952" s="148"/>
      <c r="T952" s="148"/>
      <c r="U952" s="148"/>
      <c r="V952" s="148"/>
      <c r="W952" s="148"/>
      <c r="X952" s="148"/>
      <c r="Y952" s="148"/>
      <c r="Z952" s="148"/>
      <c r="AA952" s="148"/>
      <c r="AB952" s="148"/>
      <c r="AC952" s="148"/>
      <c r="AD952" s="148"/>
      <c r="AE952" s="148"/>
      <c r="AF952" s="148"/>
      <c r="AG952" s="148"/>
      <c r="AH952" s="148"/>
      <c r="AI952" s="148"/>
      <c r="AJ952" s="148"/>
      <c r="AK952" s="148"/>
      <c r="AL952" s="148"/>
    </row>
    <row r="953" spans="1:38" ht="15.75" customHeight="1" x14ac:dyDescent="0.25">
      <c r="A953" s="6"/>
      <c r="B953" s="6"/>
      <c r="C953" s="6"/>
      <c r="D953" s="6"/>
      <c r="E953" s="6"/>
      <c r="F953" s="6"/>
      <c r="G953" s="6"/>
      <c r="H953" s="148"/>
      <c r="I953" s="148"/>
      <c r="J953" s="148"/>
      <c r="K953" s="148"/>
      <c r="L953" s="148"/>
      <c r="M953" s="148"/>
      <c r="N953" s="148"/>
      <c r="O953" s="148"/>
      <c r="P953" s="148"/>
      <c r="Q953" s="148"/>
      <c r="R953" s="148"/>
      <c r="S953" s="148"/>
      <c r="T953" s="148"/>
      <c r="U953" s="148"/>
      <c r="V953" s="148"/>
      <c r="W953" s="148"/>
      <c r="X953" s="148"/>
      <c r="Y953" s="148"/>
      <c r="Z953" s="148"/>
      <c r="AA953" s="148"/>
      <c r="AB953" s="148"/>
      <c r="AC953" s="148"/>
      <c r="AD953" s="148"/>
      <c r="AE953" s="148"/>
      <c r="AF953" s="148"/>
      <c r="AG953" s="148"/>
      <c r="AH953" s="148"/>
      <c r="AI953" s="148"/>
      <c r="AJ953" s="148"/>
      <c r="AK953" s="148"/>
      <c r="AL953" s="148"/>
    </row>
    <row r="954" spans="1:38" ht="15.75" customHeight="1" x14ac:dyDescent="0.25">
      <c r="A954" s="6"/>
      <c r="B954" s="6"/>
      <c r="C954" s="6"/>
      <c r="D954" s="6"/>
      <c r="E954" s="6"/>
      <c r="F954" s="6"/>
      <c r="G954" s="6"/>
      <c r="H954" s="148"/>
      <c r="I954" s="148"/>
      <c r="J954" s="148"/>
      <c r="K954" s="148"/>
      <c r="L954" s="148"/>
      <c r="M954" s="148"/>
      <c r="N954" s="148"/>
      <c r="O954" s="148"/>
      <c r="P954" s="148"/>
      <c r="Q954" s="148"/>
      <c r="R954" s="148"/>
      <c r="S954" s="148"/>
      <c r="T954" s="148"/>
      <c r="U954" s="148"/>
      <c r="V954" s="148"/>
      <c r="W954" s="148"/>
      <c r="X954" s="148"/>
      <c r="Y954" s="148"/>
      <c r="Z954" s="148"/>
      <c r="AA954" s="148"/>
      <c r="AB954" s="148"/>
      <c r="AC954" s="148"/>
      <c r="AD954" s="148"/>
      <c r="AE954" s="148"/>
      <c r="AF954" s="148"/>
      <c r="AG954" s="148"/>
      <c r="AH954" s="148"/>
      <c r="AI954" s="148"/>
      <c r="AJ954" s="148"/>
      <c r="AK954" s="148"/>
      <c r="AL954" s="148"/>
    </row>
    <row r="955" spans="1:38" ht="15.75" customHeight="1" x14ac:dyDescent="0.25">
      <c r="A955" s="6"/>
      <c r="B955" s="6"/>
      <c r="C955" s="6"/>
      <c r="D955" s="6"/>
      <c r="E955" s="6"/>
      <c r="F955" s="6"/>
      <c r="G955" s="6"/>
      <c r="H955" s="148"/>
      <c r="I955" s="148"/>
      <c r="J955" s="148"/>
      <c r="K955" s="148"/>
      <c r="L955" s="148"/>
      <c r="M955" s="148"/>
      <c r="N955" s="148"/>
      <c r="O955" s="148"/>
      <c r="P955" s="148"/>
      <c r="Q955" s="148"/>
      <c r="R955" s="148"/>
      <c r="S955" s="148"/>
      <c r="T955" s="148"/>
      <c r="U955" s="148"/>
      <c r="V955" s="148"/>
      <c r="W955" s="148"/>
      <c r="X955" s="148"/>
      <c r="Y955" s="148"/>
      <c r="Z955" s="148"/>
      <c r="AA955" s="148"/>
      <c r="AB955" s="148"/>
      <c r="AC955" s="148"/>
      <c r="AD955" s="148"/>
      <c r="AE955" s="148"/>
      <c r="AF955" s="148"/>
      <c r="AG955" s="148"/>
      <c r="AH955" s="148"/>
      <c r="AI955" s="148"/>
      <c r="AJ955" s="148"/>
      <c r="AK955" s="148"/>
      <c r="AL955" s="148"/>
    </row>
    <row r="956" spans="1:38" ht="15.75" customHeight="1" x14ac:dyDescent="0.25">
      <c r="A956" s="6"/>
      <c r="B956" s="6"/>
      <c r="C956" s="6"/>
      <c r="D956" s="6"/>
      <c r="E956" s="6"/>
      <c r="F956" s="6"/>
      <c r="G956" s="6"/>
      <c r="H956" s="148"/>
      <c r="I956" s="148"/>
      <c r="J956" s="148"/>
      <c r="K956" s="148"/>
      <c r="L956" s="148"/>
      <c r="M956" s="148"/>
      <c r="N956" s="148"/>
      <c r="O956" s="148"/>
      <c r="P956" s="148"/>
      <c r="Q956" s="148"/>
      <c r="R956" s="148"/>
      <c r="S956" s="148"/>
      <c r="T956" s="148"/>
      <c r="U956" s="148"/>
      <c r="V956" s="148"/>
      <c r="W956" s="148"/>
      <c r="X956" s="148"/>
      <c r="Y956" s="148"/>
      <c r="Z956" s="148"/>
      <c r="AA956" s="148"/>
      <c r="AB956" s="148"/>
      <c r="AC956" s="148"/>
      <c r="AD956" s="148"/>
      <c r="AE956" s="148"/>
      <c r="AF956" s="148"/>
      <c r="AG956" s="148"/>
      <c r="AH956" s="148"/>
      <c r="AI956" s="148"/>
      <c r="AJ956" s="148"/>
      <c r="AK956" s="148"/>
      <c r="AL956" s="148"/>
    </row>
    <row r="957" spans="1:38" ht="15.75" customHeight="1" x14ac:dyDescent="0.25">
      <c r="A957" s="6"/>
      <c r="B957" s="6"/>
      <c r="C957" s="6"/>
      <c r="D957" s="6"/>
      <c r="E957" s="6"/>
      <c r="F957" s="6"/>
      <c r="G957" s="6"/>
      <c r="H957" s="148"/>
      <c r="I957" s="148"/>
      <c r="J957" s="148"/>
      <c r="K957" s="148"/>
      <c r="L957" s="148"/>
      <c r="M957" s="148"/>
      <c r="N957" s="148"/>
      <c r="O957" s="148"/>
      <c r="P957" s="148"/>
      <c r="Q957" s="148"/>
      <c r="R957" s="148"/>
      <c r="S957" s="148"/>
      <c r="T957" s="148"/>
      <c r="U957" s="148"/>
      <c r="V957" s="148"/>
      <c r="W957" s="148"/>
      <c r="X957" s="148"/>
      <c r="Y957" s="148"/>
      <c r="Z957" s="148"/>
      <c r="AA957" s="148"/>
      <c r="AB957" s="148"/>
      <c r="AC957" s="148"/>
      <c r="AD957" s="148"/>
      <c r="AE957" s="148"/>
      <c r="AF957" s="148"/>
      <c r="AG957" s="148"/>
      <c r="AH957" s="148"/>
      <c r="AI957" s="148"/>
      <c r="AJ957" s="148"/>
      <c r="AK957" s="148"/>
      <c r="AL957" s="148"/>
    </row>
    <row r="958" spans="1:38" ht="15.75" customHeight="1" x14ac:dyDescent="0.25">
      <c r="A958" s="6"/>
      <c r="B958" s="6"/>
      <c r="C958" s="6"/>
      <c r="D958" s="6"/>
      <c r="E958" s="6"/>
      <c r="F958" s="6"/>
      <c r="G958" s="6"/>
      <c r="H958" s="148"/>
      <c r="I958" s="148"/>
      <c r="J958" s="148"/>
      <c r="K958" s="148"/>
      <c r="L958" s="148"/>
      <c r="M958" s="148"/>
      <c r="N958" s="148"/>
      <c r="O958" s="148"/>
      <c r="P958" s="148"/>
      <c r="Q958" s="148"/>
      <c r="R958" s="148"/>
      <c r="S958" s="148"/>
      <c r="T958" s="148"/>
      <c r="U958" s="148"/>
      <c r="V958" s="148"/>
      <c r="W958" s="148"/>
      <c r="X958" s="148"/>
      <c r="Y958" s="148"/>
      <c r="Z958" s="148"/>
      <c r="AA958" s="148"/>
      <c r="AB958" s="148"/>
      <c r="AC958" s="148"/>
      <c r="AD958" s="148"/>
      <c r="AE958" s="148"/>
      <c r="AF958" s="148"/>
      <c r="AG958" s="148"/>
      <c r="AH958" s="148"/>
      <c r="AI958" s="148"/>
      <c r="AJ958" s="148"/>
      <c r="AK958" s="148"/>
      <c r="AL958" s="148"/>
    </row>
    <row r="959" spans="1:38" ht="15.75" customHeight="1" x14ac:dyDescent="0.25">
      <c r="A959" s="6"/>
      <c r="B959" s="6"/>
      <c r="C959" s="6"/>
      <c r="D959" s="6"/>
      <c r="E959" s="6"/>
      <c r="F959" s="6"/>
      <c r="G959" s="6"/>
      <c r="H959" s="148"/>
      <c r="I959" s="148"/>
      <c r="J959" s="148"/>
      <c r="K959" s="148"/>
      <c r="L959" s="148"/>
      <c r="M959" s="148"/>
      <c r="N959" s="148"/>
      <c r="O959" s="148"/>
      <c r="P959" s="148"/>
      <c r="Q959" s="148"/>
      <c r="R959" s="148"/>
      <c r="S959" s="148"/>
      <c r="T959" s="148"/>
      <c r="U959" s="148"/>
      <c r="V959" s="148"/>
      <c r="W959" s="148"/>
      <c r="X959" s="148"/>
      <c r="Y959" s="148"/>
      <c r="Z959" s="148"/>
      <c r="AA959" s="148"/>
      <c r="AB959" s="148"/>
      <c r="AC959" s="148"/>
      <c r="AD959" s="148"/>
      <c r="AE959" s="148"/>
      <c r="AF959" s="148"/>
      <c r="AG959" s="148"/>
      <c r="AH959" s="148"/>
      <c r="AI959" s="148"/>
      <c r="AJ959" s="148"/>
      <c r="AK959" s="148"/>
      <c r="AL959" s="148"/>
    </row>
    <row r="960" spans="1:38" ht="15.75" customHeight="1" x14ac:dyDescent="0.25">
      <c r="A960" s="6"/>
      <c r="B960" s="6"/>
      <c r="C960" s="6"/>
      <c r="D960" s="6"/>
      <c r="E960" s="6"/>
      <c r="F960" s="6"/>
      <c r="G960" s="6"/>
      <c r="H960" s="148"/>
      <c r="I960" s="148"/>
      <c r="J960" s="148"/>
      <c r="K960" s="148"/>
      <c r="L960" s="148"/>
      <c r="M960" s="148"/>
      <c r="N960" s="148"/>
      <c r="O960" s="148"/>
      <c r="P960" s="148"/>
      <c r="Q960" s="148"/>
      <c r="R960" s="148"/>
      <c r="S960" s="148"/>
      <c r="T960" s="148"/>
      <c r="U960" s="148"/>
      <c r="V960" s="148"/>
      <c r="W960" s="148"/>
      <c r="X960" s="148"/>
      <c r="Y960" s="148"/>
      <c r="Z960" s="148"/>
      <c r="AA960" s="148"/>
      <c r="AB960" s="148"/>
      <c r="AC960" s="148"/>
      <c r="AD960" s="148"/>
      <c r="AE960" s="148"/>
      <c r="AF960" s="148"/>
      <c r="AG960" s="148"/>
      <c r="AH960" s="148"/>
      <c r="AI960" s="148"/>
      <c r="AJ960" s="148"/>
      <c r="AK960" s="148"/>
      <c r="AL960" s="148"/>
    </row>
    <row r="961" spans="1:38" ht="15.75" customHeight="1" x14ac:dyDescent="0.25">
      <c r="A961" s="6"/>
      <c r="B961" s="6"/>
      <c r="C961" s="6"/>
      <c r="D961" s="6"/>
      <c r="E961" s="6"/>
      <c r="F961" s="6"/>
      <c r="G961" s="6"/>
      <c r="H961" s="148"/>
      <c r="I961" s="148"/>
      <c r="J961" s="148"/>
      <c r="K961" s="148"/>
      <c r="L961" s="148"/>
      <c r="M961" s="148"/>
      <c r="N961" s="148"/>
      <c r="O961" s="148"/>
      <c r="P961" s="148"/>
      <c r="Q961" s="148"/>
      <c r="R961" s="148"/>
      <c r="S961" s="148"/>
      <c r="T961" s="148"/>
      <c r="U961" s="148"/>
      <c r="V961" s="148"/>
      <c r="W961" s="148"/>
      <c r="X961" s="148"/>
      <c r="Y961" s="148"/>
      <c r="Z961" s="148"/>
      <c r="AA961" s="148"/>
      <c r="AB961" s="148"/>
      <c r="AC961" s="148"/>
      <c r="AD961" s="148"/>
      <c r="AE961" s="148"/>
      <c r="AF961" s="148"/>
      <c r="AG961" s="148"/>
      <c r="AH961" s="148"/>
      <c r="AI961" s="148"/>
      <c r="AJ961" s="148"/>
      <c r="AK961" s="148"/>
      <c r="AL961" s="148"/>
    </row>
    <row r="962" spans="1:38" ht="15.75" customHeight="1" x14ac:dyDescent="0.25">
      <c r="A962" s="6"/>
      <c r="B962" s="6"/>
      <c r="C962" s="6"/>
      <c r="D962" s="6"/>
      <c r="E962" s="6"/>
      <c r="F962" s="6"/>
      <c r="G962" s="6"/>
      <c r="H962" s="148"/>
      <c r="I962" s="148"/>
      <c r="J962" s="148"/>
      <c r="K962" s="148"/>
      <c r="L962" s="148"/>
      <c r="M962" s="148"/>
      <c r="N962" s="148"/>
      <c r="O962" s="148"/>
      <c r="P962" s="148"/>
      <c r="Q962" s="148"/>
      <c r="R962" s="148"/>
      <c r="S962" s="148"/>
      <c r="T962" s="148"/>
      <c r="U962" s="148"/>
      <c r="V962" s="148"/>
      <c r="W962" s="148"/>
      <c r="X962" s="148"/>
      <c r="Y962" s="148"/>
      <c r="Z962" s="148"/>
      <c r="AA962" s="148"/>
      <c r="AB962" s="148"/>
      <c r="AC962" s="148"/>
      <c r="AD962" s="148"/>
      <c r="AE962" s="148"/>
      <c r="AF962" s="148"/>
      <c r="AG962" s="148"/>
      <c r="AH962" s="148"/>
      <c r="AI962" s="148"/>
      <c r="AJ962" s="148"/>
      <c r="AK962" s="148"/>
      <c r="AL962" s="148"/>
    </row>
    <row r="963" spans="1:38" ht="15.75" customHeight="1" x14ac:dyDescent="0.25">
      <c r="A963" s="6"/>
      <c r="B963" s="6"/>
      <c r="C963" s="6"/>
      <c r="D963" s="6"/>
      <c r="E963" s="6"/>
      <c r="F963" s="6"/>
      <c r="G963" s="6"/>
      <c r="H963" s="148"/>
      <c r="I963" s="148"/>
      <c r="J963" s="148"/>
      <c r="K963" s="148"/>
      <c r="L963" s="148"/>
      <c r="M963" s="148"/>
      <c r="N963" s="148"/>
      <c r="O963" s="148"/>
      <c r="P963" s="148"/>
      <c r="Q963" s="148"/>
      <c r="R963" s="148"/>
      <c r="S963" s="148"/>
      <c r="T963" s="148"/>
      <c r="U963" s="148"/>
      <c r="V963" s="148"/>
      <c r="W963" s="148"/>
      <c r="X963" s="148"/>
      <c r="Y963" s="148"/>
      <c r="Z963" s="148"/>
      <c r="AA963" s="148"/>
      <c r="AB963" s="148"/>
      <c r="AC963" s="148"/>
      <c r="AD963" s="148"/>
      <c r="AE963" s="148"/>
      <c r="AF963" s="148"/>
      <c r="AG963" s="148"/>
      <c r="AH963" s="148"/>
      <c r="AI963" s="148"/>
      <c r="AJ963" s="148"/>
      <c r="AK963" s="148"/>
      <c r="AL963" s="148"/>
    </row>
    <row r="964" spans="1:38" ht="15.75" customHeight="1" x14ac:dyDescent="0.25">
      <c r="A964" s="6"/>
      <c r="B964" s="6"/>
      <c r="C964" s="6"/>
      <c r="D964" s="6"/>
      <c r="E964" s="6"/>
      <c r="F964" s="6"/>
      <c r="G964" s="6"/>
      <c r="H964" s="148"/>
      <c r="I964" s="148"/>
      <c r="J964" s="148"/>
      <c r="K964" s="148"/>
      <c r="L964" s="148"/>
      <c r="M964" s="148"/>
      <c r="N964" s="148"/>
      <c r="O964" s="148"/>
      <c r="P964" s="148"/>
      <c r="Q964" s="148"/>
      <c r="R964" s="148"/>
      <c r="S964" s="148"/>
      <c r="T964" s="148"/>
      <c r="U964" s="148"/>
      <c r="V964" s="148"/>
      <c r="W964" s="148"/>
      <c r="X964" s="148"/>
      <c r="Y964" s="148"/>
      <c r="Z964" s="148"/>
      <c r="AA964" s="148"/>
      <c r="AB964" s="148"/>
      <c r="AC964" s="148"/>
      <c r="AD964" s="148"/>
      <c r="AE964" s="148"/>
      <c r="AF964" s="148"/>
      <c r="AG964" s="148"/>
      <c r="AH964" s="148"/>
      <c r="AI964" s="148"/>
      <c r="AJ964" s="148"/>
      <c r="AK964" s="148"/>
      <c r="AL964" s="148"/>
    </row>
    <row r="965" spans="1:38" ht="15.75" customHeight="1" x14ac:dyDescent="0.25">
      <c r="A965" s="6"/>
      <c r="B965" s="6"/>
      <c r="C965" s="6"/>
      <c r="D965" s="6"/>
      <c r="E965" s="6"/>
      <c r="F965" s="6"/>
      <c r="G965" s="6"/>
      <c r="H965" s="148"/>
      <c r="I965" s="148"/>
      <c r="J965" s="148"/>
      <c r="K965" s="148"/>
      <c r="L965" s="148"/>
      <c r="M965" s="148"/>
      <c r="N965" s="148"/>
      <c r="O965" s="148"/>
      <c r="P965" s="148"/>
      <c r="Q965" s="148"/>
      <c r="R965" s="148"/>
      <c r="S965" s="148"/>
      <c r="T965" s="148"/>
      <c r="U965" s="148"/>
      <c r="V965" s="148"/>
      <c r="W965" s="148"/>
      <c r="X965" s="148"/>
      <c r="Y965" s="148"/>
      <c r="Z965" s="148"/>
      <c r="AA965" s="148"/>
      <c r="AB965" s="148"/>
      <c r="AC965" s="148"/>
      <c r="AD965" s="148"/>
      <c r="AE965" s="148"/>
      <c r="AF965" s="148"/>
      <c r="AG965" s="148"/>
      <c r="AH965" s="148"/>
      <c r="AI965" s="148"/>
      <c r="AJ965" s="148"/>
      <c r="AK965" s="148"/>
      <c r="AL965" s="148"/>
    </row>
    <row r="966" spans="1:38" ht="15.75" customHeight="1" x14ac:dyDescent="0.25">
      <c r="A966" s="6"/>
      <c r="B966" s="6"/>
      <c r="C966" s="6"/>
      <c r="D966" s="6"/>
      <c r="E966" s="6"/>
      <c r="F966" s="6"/>
      <c r="G966" s="6"/>
      <c r="H966" s="148"/>
      <c r="I966" s="148"/>
      <c r="J966" s="148"/>
      <c r="K966" s="148"/>
      <c r="L966" s="148"/>
      <c r="M966" s="148"/>
      <c r="N966" s="148"/>
      <c r="O966" s="148"/>
      <c r="P966" s="148"/>
      <c r="Q966" s="148"/>
      <c r="R966" s="148"/>
      <c r="S966" s="148"/>
      <c r="T966" s="148"/>
      <c r="U966" s="148"/>
      <c r="V966" s="148"/>
      <c r="W966" s="148"/>
      <c r="X966" s="148"/>
      <c r="Y966" s="148"/>
      <c r="Z966" s="148"/>
      <c r="AA966" s="148"/>
      <c r="AB966" s="148"/>
      <c r="AC966" s="148"/>
      <c r="AD966" s="148"/>
      <c r="AE966" s="148"/>
      <c r="AF966" s="148"/>
      <c r="AG966" s="148"/>
      <c r="AH966" s="148"/>
      <c r="AI966" s="148"/>
      <c r="AJ966" s="148"/>
      <c r="AK966" s="148"/>
      <c r="AL966" s="148"/>
    </row>
    <row r="967" spans="1:38" ht="15.75" customHeight="1" x14ac:dyDescent="0.25">
      <c r="A967" s="6"/>
      <c r="B967" s="6"/>
      <c r="C967" s="6"/>
      <c r="D967" s="6"/>
      <c r="E967" s="6"/>
      <c r="F967" s="6"/>
      <c r="G967" s="6"/>
      <c r="H967" s="148"/>
      <c r="I967" s="148"/>
      <c r="J967" s="148"/>
      <c r="K967" s="148"/>
      <c r="L967" s="148"/>
      <c r="M967" s="148"/>
      <c r="N967" s="148"/>
      <c r="O967" s="148"/>
      <c r="P967" s="148"/>
      <c r="Q967" s="148"/>
      <c r="R967" s="148"/>
      <c r="S967" s="148"/>
      <c r="T967" s="148"/>
      <c r="U967" s="148"/>
      <c r="V967" s="148"/>
      <c r="W967" s="148"/>
      <c r="X967" s="148"/>
      <c r="Y967" s="148"/>
      <c r="Z967" s="148"/>
      <c r="AA967" s="148"/>
      <c r="AB967" s="148"/>
      <c r="AC967" s="148"/>
      <c r="AD967" s="148"/>
      <c r="AE967" s="148"/>
      <c r="AF967" s="148"/>
      <c r="AG967" s="148"/>
      <c r="AH967" s="148"/>
      <c r="AI967" s="148"/>
      <c r="AJ967" s="148"/>
      <c r="AK967" s="148"/>
      <c r="AL967" s="148"/>
    </row>
    <row r="968" spans="1:38" ht="15.75" customHeight="1" x14ac:dyDescent="0.25">
      <c r="A968" s="6"/>
      <c r="B968" s="6"/>
      <c r="C968" s="6"/>
      <c r="D968" s="6"/>
      <c r="E968" s="6"/>
      <c r="F968" s="6"/>
      <c r="G968" s="6"/>
      <c r="H968" s="148"/>
      <c r="I968" s="148"/>
      <c r="J968" s="148"/>
      <c r="K968" s="148"/>
      <c r="L968" s="148"/>
      <c r="M968" s="148"/>
      <c r="N968" s="148"/>
      <c r="O968" s="148"/>
      <c r="P968" s="148"/>
      <c r="Q968" s="148"/>
      <c r="R968" s="148"/>
      <c r="S968" s="148"/>
      <c r="T968" s="148"/>
      <c r="U968" s="148"/>
      <c r="V968" s="148"/>
      <c r="W968" s="148"/>
      <c r="X968" s="148"/>
      <c r="Y968" s="148"/>
      <c r="Z968" s="148"/>
      <c r="AA968" s="148"/>
      <c r="AB968" s="148"/>
      <c r="AC968" s="148"/>
      <c r="AD968" s="148"/>
      <c r="AE968" s="148"/>
      <c r="AF968" s="148"/>
      <c r="AG968" s="148"/>
      <c r="AH968" s="148"/>
      <c r="AI968" s="148"/>
      <c r="AJ968" s="148"/>
      <c r="AK968" s="148"/>
      <c r="AL968" s="148"/>
    </row>
    <row r="969" spans="1:38" ht="15.75" customHeight="1" x14ac:dyDescent="0.25">
      <c r="A969" s="6"/>
      <c r="B969" s="6"/>
      <c r="C969" s="6"/>
      <c r="D969" s="6"/>
      <c r="E969" s="6"/>
      <c r="F969" s="6"/>
      <c r="G969" s="6"/>
      <c r="H969" s="148"/>
      <c r="I969" s="148"/>
      <c r="J969" s="148"/>
      <c r="K969" s="148"/>
      <c r="L969" s="148"/>
      <c r="M969" s="148"/>
      <c r="N969" s="148"/>
      <c r="O969" s="148"/>
      <c r="P969" s="148"/>
      <c r="Q969" s="148"/>
      <c r="R969" s="148"/>
      <c r="S969" s="148"/>
      <c r="T969" s="148"/>
      <c r="U969" s="148"/>
      <c r="V969" s="148"/>
      <c r="W969" s="148"/>
      <c r="X969" s="148"/>
      <c r="Y969" s="148"/>
      <c r="Z969" s="148"/>
      <c r="AA969" s="148"/>
      <c r="AB969" s="148"/>
      <c r="AC969" s="148"/>
      <c r="AD969" s="148"/>
      <c r="AE969" s="148"/>
      <c r="AF969" s="148"/>
      <c r="AG969" s="148"/>
      <c r="AH969" s="148"/>
      <c r="AI969" s="148"/>
      <c r="AJ969" s="148"/>
      <c r="AK969" s="148"/>
      <c r="AL969" s="148"/>
    </row>
    <row r="970" spans="1:38" ht="15.75" customHeight="1" x14ac:dyDescent="0.25">
      <c r="A970" s="6"/>
      <c r="B970" s="6"/>
      <c r="C970" s="6"/>
      <c r="D970" s="6"/>
      <c r="E970" s="6"/>
      <c r="F970" s="6"/>
      <c r="G970" s="6"/>
      <c r="H970" s="148"/>
      <c r="I970" s="148"/>
      <c r="J970" s="148"/>
      <c r="K970" s="148"/>
      <c r="L970" s="148"/>
      <c r="M970" s="148"/>
      <c r="N970" s="148"/>
      <c r="O970" s="148"/>
      <c r="P970" s="148"/>
      <c r="Q970" s="148"/>
      <c r="R970" s="148"/>
      <c r="S970" s="148"/>
      <c r="T970" s="148"/>
      <c r="U970" s="148"/>
      <c r="V970" s="148"/>
      <c r="W970" s="148"/>
      <c r="X970" s="148"/>
      <c r="Y970" s="148"/>
      <c r="Z970" s="148"/>
      <c r="AA970" s="148"/>
      <c r="AB970" s="148"/>
      <c r="AC970" s="148"/>
      <c r="AD970" s="148"/>
      <c r="AE970" s="148"/>
      <c r="AF970" s="148"/>
      <c r="AG970" s="148"/>
      <c r="AH970" s="148"/>
      <c r="AI970" s="148"/>
      <c r="AJ970" s="148"/>
      <c r="AK970" s="148"/>
      <c r="AL970" s="148"/>
    </row>
    <row r="971" spans="1:38" ht="15.75" customHeight="1" x14ac:dyDescent="0.25">
      <c r="A971" s="6"/>
      <c r="B971" s="6"/>
      <c r="C971" s="6"/>
      <c r="D971" s="6"/>
      <c r="E971" s="6"/>
      <c r="F971" s="6"/>
      <c r="G971" s="6"/>
      <c r="H971" s="148"/>
      <c r="I971" s="148"/>
      <c r="J971" s="148"/>
      <c r="K971" s="148"/>
      <c r="L971" s="148"/>
      <c r="M971" s="148"/>
      <c r="N971" s="148"/>
      <c r="O971" s="148"/>
      <c r="P971" s="148"/>
      <c r="Q971" s="148"/>
      <c r="R971" s="148"/>
      <c r="S971" s="148"/>
      <c r="T971" s="148"/>
      <c r="U971" s="148"/>
      <c r="V971" s="148"/>
      <c r="W971" s="148"/>
      <c r="X971" s="148"/>
      <c r="Y971" s="148"/>
      <c r="Z971" s="148"/>
      <c r="AA971" s="148"/>
      <c r="AB971" s="148"/>
      <c r="AC971" s="148"/>
      <c r="AD971" s="148"/>
      <c r="AE971" s="148"/>
      <c r="AF971" s="148"/>
      <c r="AG971" s="148"/>
      <c r="AH971" s="148"/>
      <c r="AI971" s="148"/>
      <c r="AJ971" s="148"/>
      <c r="AK971" s="148"/>
      <c r="AL971" s="148"/>
    </row>
    <row r="972" spans="1:38" ht="15.75" customHeight="1" x14ac:dyDescent="0.25">
      <c r="A972" s="6"/>
      <c r="B972" s="6"/>
      <c r="C972" s="6"/>
      <c r="D972" s="6"/>
      <c r="E972" s="6"/>
      <c r="F972" s="6"/>
      <c r="G972" s="6"/>
      <c r="H972" s="148"/>
      <c r="I972" s="148"/>
      <c r="J972" s="148"/>
      <c r="K972" s="148"/>
      <c r="L972" s="148"/>
      <c r="M972" s="148"/>
      <c r="N972" s="148"/>
      <c r="O972" s="148"/>
      <c r="P972" s="148"/>
      <c r="Q972" s="148"/>
      <c r="R972" s="148"/>
      <c r="S972" s="148"/>
      <c r="T972" s="148"/>
      <c r="U972" s="148"/>
      <c r="V972" s="148"/>
      <c r="W972" s="148"/>
      <c r="X972" s="148"/>
      <c r="Y972" s="148"/>
      <c r="Z972" s="148"/>
      <c r="AA972" s="148"/>
      <c r="AB972" s="148"/>
      <c r="AC972" s="148"/>
      <c r="AD972" s="148"/>
      <c r="AE972" s="148"/>
      <c r="AF972" s="148"/>
      <c r="AG972" s="148"/>
      <c r="AH972" s="148"/>
      <c r="AI972" s="148"/>
      <c r="AJ972" s="148"/>
      <c r="AK972" s="148"/>
      <c r="AL972" s="148"/>
    </row>
    <row r="973" spans="1:38" ht="15.75" customHeight="1" x14ac:dyDescent="0.25">
      <c r="A973" s="6"/>
      <c r="B973" s="6"/>
      <c r="C973" s="6"/>
      <c r="D973" s="6"/>
      <c r="E973" s="6"/>
      <c r="F973" s="6"/>
      <c r="G973" s="6"/>
      <c r="H973" s="148"/>
      <c r="I973" s="148"/>
      <c r="J973" s="148"/>
      <c r="K973" s="148"/>
      <c r="L973" s="148"/>
      <c r="M973" s="148"/>
      <c r="N973" s="148"/>
      <c r="O973" s="148"/>
      <c r="P973" s="148"/>
      <c r="Q973" s="148"/>
      <c r="R973" s="148"/>
      <c r="S973" s="148"/>
      <c r="T973" s="148"/>
      <c r="U973" s="148"/>
      <c r="V973" s="148"/>
      <c r="W973" s="148"/>
      <c r="X973" s="148"/>
      <c r="Y973" s="148"/>
      <c r="Z973" s="148"/>
      <c r="AA973" s="148"/>
      <c r="AB973" s="148"/>
      <c r="AC973" s="148"/>
      <c r="AD973" s="148"/>
      <c r="AE973" s="148"/>
      <c r="AF973" s="148"/>
      <c r="AG973" s="148"/>
      <c r="AH973" s="148"/>
      <c r="AI973" s="148"/>
      <c r="AJ973" s="148"/>
      <c r="AK973" s="148"/>
      <c r="AL973" s="148"/>
    </row>
    <row r="974" spans="1:38" ht="15.75" customHeight="1" x14ac:dyDescent="0.25">
      <c r="A974" s="6"/>
      <c r="B974" s="6"/>
      <c r="C974" s="6"/>
      <c r="D974" s="6"/>
      <c r="E974" s="6"/>
      <c r="F974" s="6"/>
      <c r="G974" s="6"/>
      <c r="H974" s="148"/>
      <c r="I974" s="148"/>
      <c r="J974" s="148"/>
      <c r="K974" s="148"/>
      <c r="L974" s="148"/>
      <c r="M974" s="148"/>
      <c r="N974" s="148"/>
      <c r="O974" s="148"/>
      <c r="P974" s="148"/>
      <c r="Q974" s="148"/>
      <c r="R974" s="148"/>
      <c r="S974" s="148"/>
      <c r="T974" s="148"/>
      <c r="U974" s="148"/>
      <c r="V974" s="148"/>
      <c r="W974" s="148"/>
      <c r="X974" s="148"/>
      <c r="Y974" s="148"/>
      <c r="Z974" s="148"/>
      <c r="AA974" s="148"/>
      <c r="AB974" s="148"/>
      <c r="AC974" s="148"/>
      <c r="AD974" s="148"/>
      <c r="AE974" s="148"/>
      <c r="AF974" s="148"/>
      <c r="AG974" s="148"/>
      <c r="AH974" s="148"/>
      <c r="AI974" s="148"/>
      <c r="AJ974" s="148"/>
      <c r="AK974" s="148"/>
      <c r="AL974" s="148"/>
    </row>
    <row r="975" spans="1:38" ht="15.75" customHeight="1" x14ac:dyDescent="0.25">
      <c r="A975" s="6"/>
      <c r="B975" s="6"/>
      <c r="C975" s="6"/>
      <c r="D975" s="6"/>
      <c r="E975" s="6"/>
      <c r="F975" s="6"/>
      <c r="G975" s="6"/>
      <c r="H975" s="148"/>
      <c r="I975" s="148"/>
      <c r="J975" s="148"/>
      <c r="K975" s="148"/>
      <c r="L975" s="148"/>
      <c r="M975" s="148"/>
      <c r="N975" s="148"/>
      <c r="O975" s="148"/>
      <c r="P975" s="148"/>
      <c r="Q975" s="148"/>
      <c r="R975" s="148"/>
      <c r="S975" s="148"/>
      <c r="T975" s="148"/>
      <c r="U975" s="148"/>
      <c r="V975" s="148"/>
      <c r="W975" s="148"/>
      <c r="X975" s="148"/>
      <c r="Y975" s="148"/>
      <c r="Z975" s="148"/>
      <c r="AA975" s="148"/>
      <c r="AB975" s="148"/>
      <c r="AC975" s="148"/>
      <c r="AD975" s="148"/>
      <c r="AE975" s="148"/>
      <c r="AF975" s="148"/>
      <c r="AG975" s="148"/>
      <c r="AH975" s="148"/>
      <c r="AI975" s="148"/>
      <c r="AJ975" s="148"/>
      <c r="AK975" s="148"/>
      <c r="AL975" s="148"/>
    </row>
    <row r="976" spans="1:38" ht="15.75" customHeight="1" x14ac:dyDescent="0.25">
      <c r="A976" s="6"/>
      <c r="B976" s="6"/>
      <c r="C976" s="6"/>
      <c r="D976" s="6"/>
      <c r="E976" s="6"/>
      <c r="F976" s="6"/>
      <c r="G976" s="6"/>
      <c r="H976" s="148"/>
      <c r="I976" s="148"/>
      <c r="J976" s="148"/>
      <c r="K976" s="148"/>
      <c r="L976" s="148"/>
      <c r="M976" s="148"/>
      <c r="N976" s="148"/>
      <c r="O976" s="148"/>
      <c r="P976" s="148"/>
      <c r="Q976" s="148"/>
      <c r="R976" s="148"/>
      <c r="S976" s="148"/>
      <c r="T976" s="148"/>
      <c r="U976" s="148"/>
      <c r="V976" s="148"/>
      <c r="W976" s="148"/>
      <c r="X976" s="148"/>
      <c r="Y976" s="148"/>
      <c r="Z976" s="148"/>
      <c r="AA976" s="148"/>
      <c r="AB976" s="148"/>
      <c r="AC976" s="148"/>
      <c r="AD976" s="148"/>
      <c r="AE976" s="148"/>
      <c r="AF976" s="148"/>
      <c r="AG976" s="148"/>
      <c r="AH976" s="148"/>
      <c r="AI976" s="148"/>
      <c r="AJ976" s="148"/>
      <c r="AK976" s="148"/>
      <c r="AL976" s="148"/>
    </row>
    <row r="977" spans="1:38" ht="15.75" customHeight="1" x14ac:dyDescent="0.25">
      <c r="A977" s="6"/>
      <c r="B977" s="6"/>
      <c r="C977" s="6"/>
      <c r="D977" s="6"/>
      <c r="E977" s="6"/>
      <c r="F977" s="6"/>
      <c r="G977" s="6"/>
      <c r="H977" s="148"/>
      <c r="I977" s="148"/>
      <c r="J977" s="148"/>
      <c r="K977" s="148"/>
      <c r="L977" s="148"/>
      <c r="M977" s="148"/>
      <c r="N977" s="148"/>
      <c r="O977" s="148"/>
      <c r="P977" s="148"/>
      <c r="Q977" s="148"/>
      <c r="R977" s="148"/>
      <c r="S977" s="148"/>
      <c r="T977" s="148"/>
      <c r="U977" s="148"/>
      <c r="V977" s="148"/>
      <c r="W977" s="148"/>
      <c r="X977" s="148"/>
      <c r="Y977" s="148"/>
      <c r="Z977" s="148"/>
      <c r="AA977" s="148"/>
      <c r="AB977" s="148"/>
      <c r="AC977" s="148"/>
      <c r="AD977" s="148"/>
      <c r="AE977" s="148"/>
      <c r="AF977" s="148"/>
      <c r="AG977" s="148"/>
      <c r="AH977" s="148"/>
      <c r="AI977" s="148"/>
      <c r="AJ977" s="148"/>
      <c r="AK977" s="148"/>
      <c r="AL977" s="148"/>
    </row>
    <row r="978" spans="1:38" ht="15.75" customHeight="1" x14ac:dyDescent="0.25">
      <c r="A978" s="6"/>
      <c r="B978" s="6"/>
      <c r="C978" s="6"/>
      <c r="D978" s="6"/>
      <c r="E978" s="6"/>
      <c r="F978" s="6"/>
      <c r="G978" s="6"/>
      <c r="H978" s="148"/>
      <c r="I978" s="148"/>
      <c r="J978" s="148"/>
      <c r="K978" s="148"/>
      <c r="L978" s="148"/>
      <c r="M978" s="148"/>
      <c r="N978" s="148"/>
      <c r="O978" s="148"/>
      <c r="P978" s="148"/>
      <c r="Q978" s="148"/>
      <c r="R978" s="148"/>
      <c r="S978" s="148"/>
      <c r="T978" s="148"/>
      <c r="U978" s="148"/>
      <c r="V978" s="148"/>
      <c r="W978" s="148"/>
      <c r="X978" s="148"/>
      <c r="Y978" s="148"/>
      <c r="Z978" s="148"/>
      <c r="AA978" s="148"/>
      <c r="AB978" s="148"/>
      <c r="AC978" s="148"/>
      <c r="AD978" s="148"/>
      <c r="AE978" s="148"/>
      <c r="AF978" s="148"/>
      <c r="AG978" s="148"/>
      <c r="AH978" s="148"/>
      <c r="AI978" s="148"/>
      <c r="AJ978" s="148"/>
      <c r="AK978" s="148"/>
      <c r="AL978" s="148"/>
    </row>
    <row r="979" spans="1:38" ht="15.75" customHeight="1" x14ac:dyDescent="0.25">
      <c r="A979" s="6"/>
      <c r="B979" s="6"/>
      <c r="C979" s="6"/>
      <c r="D979" s="6"/>
      <c r="E979" s="6"/>
      <c r="F979" s="6"/>
      <c r="G979" s="6"/>
      <c r="H979" s="148"/>
      <c r="I979" s="148"/>
      <c r="J979" s="148"/>
      <c r="K979" s="148"/>
      <c r="L979" s="148"/>
      <c r="M979" s="148"/>
      <c r="N979" s="148"/>
      <c r="O979" s="148"/>
      <c r="P979" s="148"/>
      <c r="Q979" s="148"/>
      <c r="R979" s="148"/>
      <c r="S979" s="148"/>
      <c r="T979" s="148"/>
      <c r="U979" s="148"/>
      <c r="V979" s="148"/>
      <c r="W979" s="148"/>
      <c r="X979" s="148"/>
      <c r="Y979" s="148"/>
      <c r="Z979" s="148"/>
      <c r="AA979" s="148"/>
      <c r="AB979" s="148"/>
      <c r="AC979" s="148"/>
      <c r="AD979" s="148"/>
      <c r="AE979" s="148"/>
      <c r="AF979" s="148"/>
      <c r="AG979" s="148"/>
      <c r="AH979" s="148"/>
      <c r="AI979" s="148"/>
      <c r="AJ979" s="148"/>
      <c r="AK979" s="148"/>
      <c r="AL979" s="148"/>
    </row>
    <row r="980" spans="1:38" ht="15.75" customHeight="1" x14ac:dyDescent="0.25">
      <c r="A980" s="6"/>
      <c r="B980" s="6"/>
      <c r="C980" s="6"/>
      <c r="D980" s="6"/>
      <c r="E980" s="6"/>
      <c r="F980" s="6"/>
      <c r="G980" s="6"/>
      <c r="H980" s="148"/>
      <c r="I980" s="148"/>
      <c r="J980" s="148"/>
      <c r="K980" s="148"/>
      <c r="L980" s="148"/>
      <c r="M980" s="148"/>
      <c r="N980" s="148"/>
      <c r="O980" s="148"/>
      <c r="P980" s="148"/>
      <c r="Q980" s="148"/>
      <c r="R980" s="148"/>
      <c r="S980" s="148"/>
      <c r="T980" s="148"/>
      <c r="U980" s="148"/>
      <c r="V980" s="148"/>
      <c r="W980" s="148"/>
      <c r="X980" s="148"/>
      <c r="Y980" s="148"/>
      <c r="Z980" s="148"/>
      <c r="AA980" s="148"/>
      <c r="AB980" s="148"/>
      <c r="AC980" s="148"/>
      <c r="AD980" s="148"/>
      <c r="AE980" s="148"/>
      <c r="AF980" s="148"/>
      <c r="AG980" s="148"/>
      <c r="AH980" s="148"/>
      <c r="AI980" s="148"/>
      <c r="AJ980" s="148"/>
      <c r="AK980" s="148"/>
      <c r="AL980" s="148"/>
    </row>
    <row r="981" spans="1:38" ht="15.75" customHeight="1" x14ac:dyDescent="0.25">
      <c r="A981" s="6"/>
      <c r="B981" s="6"/>
      <c r="C981" s="6"/>
      <c r="D981" s="6"/>
      <c r="E981" s="6"/>
      <c r="F981" s="6"/>
      <c r="G981" s="6"/>
      <c r="H981" s="148"/>
      <c r="I981" s="148"/>
      <c r="J981" s="148"/>
      <c r="K981" s="148"/>
      <c r="L981" s="148"/>
      <c r="M981" s="148"/>
      <c r="N981" s="148"/>
      <c r="O981" s="148"/>
      <c r="P981" s="148"/>
      <c r="Q981" s="148"/>
      <c r="R981" s="148"/>
      <c r="S981" s="148"/>
      <c r="T981" s="148"/>
      <c r="U981" s="148"/>
      <c r="V981" s="148"/>
      <c r="W981" s="148"/>
      <c r="X981" s="148"/>
      <c r="Y981" s="148"/>
      <c r="Z981" s="148"/>
      <c r="AA981" s="148"/>
      <c r="AB981" s="148"/>
      <c r="AC981" s="148"/>
      <c r="AD981" s="148"/>
      <c r="AE981" s="148"/>
      <c r="AF981" s="148"/>
      <c r="AG981" s="148"/>
      <c r="AH981" s="148"/>
      <c r="AI981" s="148"/>
      <c r="AJ981" s="148"/>
      <c r="AK981" s="148"/>
      <c r="AL981" s="148"/>
    </row>
    <row r="982" spans="1:38" ht="15.75" customHeight="1" x14ac:dyDescent="0.25">
      <c r="A982" s="6"/>
      <c r="B982" s="6"/>
      <c r="C982" s="6"/>
      <c r="D982" s="6"/>
      <c r="E982" s="6"/>
      <c r="F982" s="6"/>
      <c r="G982" s="6"/>
      <c r="H982" s="148"/>
      <c r="I982" s="148"/>
      <c r="J982" s="148"/>
      <c r="K982" s="148"/>
      <c r="L982" s="148"/>
      <c r="M982" s="148"/>
      <c r="N982" s="148"/>
      <c r="O982" s="148"/>
      <c r="P982" s="148"/>
      <c r="Q982" s="148"/>
      <c r="R982" s="148"/>
      <c r="S982" s="148"/>
      <c r="T982" s="148"/>
      <c r="U982" s="148"/>
      <c r="V982" s="148"/>
      <c r="W982" s="148"/>
      <c r="X982" s="148"/>
      <c r="Y982" s="148"/>
      <c r="Z982" s="148"/>
      <c r="AA982" s="148"/>
      <c r="AB982" s="148"/>
      <c r="AC982" s="148"/>
      <c r="AD982" s="148"/>
      <c r="AE982" s="148"/>
      <c r="AF982" s="148"/>
      <c r="AG982" s="148"/>
      <c r="AH982" s="148"/>
      <c r="AI982" s="148"/>
      <c r="AJ982" s="148"/>
      <c r="AK982" s="148"/>
      <c r="AL982" s="148"/>
    </row>
    <row r="983" spans="1:38" ht="15.75" customHeight="1" x14ac:dyDescent="0.25">
      <c r="A983" s="6"/>
      <c r="B983" s="6"/>
      <c r="C983" s="6"/>
      <c r="D983" s="6"/>
      <c r="E983" s="6"/>
      <c r="F983" s="6"/>
      <c r="G983" s="6"/>
      <c r="H983" s="148"/>
      <c r="I983" s="148"/>
      <c r="J983" s="148"/>
      <c r="K983" s="148"/>
      <c r="L983" s="148"/>
      <c r="M983" s="148"/>
      <c r="N983" s="148"/>
      <c r="O983" s="148"/>
      <c r="P983" s="148"/>
      <c r="Q983" s="148"/>
      <c r="R983" s="148"/>
      <c r="S983" s="148"/>
      <c r="T983" s="148"/>
      <c r="U983" s="148"/>
      <c r="V983" s="148"/>
      <c r="W983" s="148"/>
      <c r="X983" s="148"/>
      <c r="Y983" s="148"/>
      <c r="Z983" s="148"/>
      <c r="AA983" s="148"/>
      <c r="AB983" s="148"/>
      <c r="AC983" s="148"/>
      <c r="AD983" s="148"/>
      <c r="AE983" s="148"/>
      <c r="AF983" s="148"/>
      <c r="AG983" s="148"/>
      <c r="AH983" s="148"/>
      <c r="AI983" s="148"/>
      <c r="AJ983" s="148"/>
      <c r="AK983" s="148"/>
      <c r="AL983" s="148"/>
    </row>
    <row r="984" spans="1:38" ht="15.75" customHeight="1" x14ac:dyDescent="0.25">
      <c r="A984" s="6"/>
      <c r="B984" s="6"/>
      <c r="C984" s="6"/>
      <c r="D984" s="6"/>
      <c r="E984" s="6"/>
      <c r="F984" s="6"/>
      <c r="G984" s="6"/>
      <c r="H984" s="148"/>
      <c r="I984" s="148"/>
      <c r="J984" s="148"/>
      <c r="K984" s="148"/>
      <c r="L984" s="148"/>
      <c r="M984" s="148"/>
      <c r="N984" s="148"/>
      <c r="O984" s="148"/>
      <c r="P984" s="148"/>
      <c r="Q984" s="148"/>
      <c r="R984" s="148"/>
      <c r="S984" s="148"/>
      <c r="T984" s="148"/>
      <c r="U984" s="148"/>
      <c r="V984" s="148"/>
      <c r="W984" s="148"/>
      <c r="X984" s="148"/>
      <c r="Y984" s="148"/>
      <c r="Z984" s="148"/>
      <c r="AA984" s="148"/>
      <c r="AB984" s="148"/>
      <c r="AC984" s="148"/>
      <c r="AD984" s="148"/>
      <c r="AE984" s="148"/>
      <c r="AF984" s="148"/>
      <c r="AG984" s="148"/>
      <c r="AH984" s="148"/>
      <c r="AI984" s="148"/>
      <c r="AJ984" s="148"/>
      <c r="AK984" s="148"/>
      <c r="AL984" s="148"/>
    </row>
    <row r="985" spans="1:38" ht="15.75" customHeight="1" x14ac:dyDescent="0.25">
      <c r="A985" s="6"/>
      <c r="B985" s="6"/>
      <c r="C985" s="6"/>
      <c r="D985" s="6"/>
      <c r="E985" s="6"/>
      <c r="F985" s="6"/>
      <c r="G985" s="6"/>
      <c r="H985" s="148"/>
      <c r="I985" s="148"/>
      <c r="J985" s="148"/>
      <c r="K985" s="148"/>
      <c r="L985" s="148"/>
      <c r="M985" s="148"/>
      <c r="N985" s="148"/>
      <c r="O985" s="148"/>
      <c r="P985" s="148"/>
      <c r="Q985" s="148"/>
      <c r="R985" s="148"/>
      <c r="S985" s="148"/>
      <c r="T985" s="148"/>
      <c r="U985" s="148"/>
      <c r="V985" s="148"/>
      <c r="W985" s="148"/>
      <c r="X985" s="148"/>
      <c r="Y985" s="148"/>
      <c r="Z985" s="148"/>
      <c r="AA985" s="148"/>
      <c r="AB985" s="148"/>
      <c r="AC985" s="148"/>
      <c r="AD985" s="148"/>
      <c r="AE985" s="148"/>
      <c r="AF985" s="148"/>
      <c r="AG985" s="148"/>
      <c r="AH985" s="148"/>
      <c r="AI985" s="148"/>
      <c r="AJ985" s="148"/>
      <c r="AK985" s="148"/>
      <c r="AL985" s="148"/>
    </row>
    <row r="986" spans="1:38" ht="15.75" customHeight="1" x14ac:dyDescent="0.25">
      <c r="A986" s="6"/>
      <c r="B986" s="6"/>
      <c r="C986" s="6"/>
      <c r="D986" s="6"/>
      <c r="E986" s="6"/>
      <c r="F986" s="6"/>
      <c r="G986" s="6"/>
      <c r="H986" s="148"/>
      <c r="I986" s="148"/>
      <c r="J986" s="148"/>
      <c r="K986" s="148"/>
      <c r="L986" s="148"/>
      <c r="M986" s="148"/>
      <c r="N986" s="148"/>
      <c r="O986" s="148"/>
      <c r="P986" s="148"/>
      <c r="Q986" s="148"/>
      <c r="R986" s="148"/>
      <c r="S986" s="148"/>
      <c r="T986" s="148"/>
      <c r="U986" s="148"/>
      <c r="V986" s="148"/>
      <c r="W986" s="148"/>
      <c r="X986" s="148"/>
      <c r="Y986" s="148"/>
      <c r="Z986" s="148"/>
      <c r="AA986" s="148"/>
      <c r="AB986" s="148"/>
      <c r="AC986" s="148"/>
      <c r="AD986" s="148"/>
      <c r="AE986" s="148"/>
      <c r="AF986" s="148"/>
      <c r="AG986" s="148"/>
      <c r="AH986" s="148"/>
      <c r="AI986" s="148"/>
      <c r="AJ986" s="148"/>
      <c r="AK986" s="148"/>
      <c r="AL986" s="148"/>
    </row>
    <row r="987" spans="1:38" ht="15.75" customHeight="1" x14ac:dyDescent="0.25">
      <c r="A987" s="6"/>
      <c r="B987" s="6"/>
      <c r="C987" s="6"/>
      <c r="D987" s="6"/>
      <c r="E987" s="6"/>
      <c r="F987" s="6"/>
      <c r="G987" s="6"/>
      <c r="H987" s="148"/>
      <c r="I987" s="148"/>
      <c r="J987" s="148"/>
      <c r="K987" s="148"/>
      <c r="L987" s="148"/>
      <c r="M987" s="148"/>
      <c r="N987" s="148"/>
      <c r="O987" s="148"/>
      <c r="P987" s="148"/>
      <c r="Q987" s="148"/>
      <c r="R987" s="148"/>
      <c r="S987" s="148"/>
      <c r="T987" s="148"/>
      <c r="U987" s="148"/>
      <c r="V987" s="148"/>
      <c r="W987" s="148"/>
      <c r="X987" s="148"/>
      <c r="Y987" s="148"/>
      <c r="Z987" s="148"/>
      <c r="AA987" s="148"/>
      <c r="AB987" s="148"/>
      <c r="AC987" s="148"/>
      <c r="AD987" s="148"/>
      <c r="AE987" s="148"/>
      <c r="AF987" s="148"/>
      <c r="AG987" s="148"/>
      <c r="AH987" s="148"/>
      <c r="AI987" s="148"/>
      <c r="AJ987" s="148"/>
      <c r="AK987" s="148"/>
      <c r="AL987" s="148"/>
    </row>
    <row r="988" spans="1:38" ht="15.75" customHeight="1" x14ac:dyDescent="0.25">
      <c r="A988" s="6"/>
      <c r="B988" s="6"/>
      <c r="C988" s="6"/>
      <c r="D988" s="6"/>
      <c r="E988" s="6"/>
      <c r="F988" s="6"/>
      <c r="G988" s="6"/>
      <c r="H988" s="148"/>
      <c r="I988" s="148"/>
      <c r="J988" s="148"/>
      <c r="K988" s="148"/>
      <c r="L988" s="148"/>
      <c r="M988" s="148"/>
      <c r="N988" s="148"/>
      <c r="O988" s="148"/>
      <c r="P988" s="148"/>
      <c r="Q988" s="148"/>
      <c r="R988" s="148"/>
      <c r="S988" s="148"/>
      <c r="T988" s="148"/>
      <c r="U988" s="148"/>
      <c r="V988" s="148"/>
      <c r="W988" s="148"/>
      <c r="X988" s="148"/>
      <c r="Y988" s="148"/>
      <c r="Z988" s="148"/>
      <c r="AA988" s="148"/>
      <c r="AB988" s="148"/>
      <c r="AC988" s="148"/>
      <c r="AD988" s="148"/>
      <c r="AE988" s="148"/>
      <c r="AF988" s="148"/>
      <c r="AG988" s="148"/>
      <c r="AH988" s="148"/>
      <c r="AI988" s="148"/>
      <c r="AJ988" s="148"/>
      <c r="AK988" s="148"/>
      <c r="AL988" s="148"/>
    </row>
    <row r="989" spans="1:38" ht="15.75" customHeight="1" x14ac:dyDescent="0.25">
      <c r="A989" s="6"/>
      <c r="B989" s="6"/>
      <c r="C989" s="6"/>
      <c r="D989" s="6"/>
      <c r="E989" s="6"/>
      <c r="F989" s="6"/>
      <c r="G989" s="6"/>
      <c r="H989" s="148"/>
      <c r="I989" s="148"/>
      <c r="J989" s="148"/>
      <c r="K989" s="148"/>
      <c r="L989" s="148"/>
      <c r="M989" s="148"/>
      <c r="N989" s="148"/>
      <c r="O989" s="148"/>
      <c r="P989" s="148"/>
      <c r="Q989" s="148"/>
      <c r="R989" s="148"/>
      <c r="S989" s="148"/>
      <c r="T989" s="148"/>
      <c r="U989" s="148"/>
      <c r="V989" s="148"/>
      <c r="W989" s="148"/>
      <c r="X989" s="148"/>
      <c r="Y989" s="148"/>
      <c r="Z989" s="148"/>
      <c r="AA989" s="148"/>
      <c r="AB989" s="148"/>
      <c r="AC989" s="148"/>
      <c r="AD989" s="148"/>
      <c r="AE989" s="148"/>
      <c r="AF989" s="148"/>
      <c r="AG989" s="148"/>
      <c r="AH989" s="148"/>
      <c r="AI989" s="148"/>
      <c r="AJ989" s="148"/>
      <c r="AK989" s="148"/>
      <c r="AL989" s="148"/>
    </row>
    <row r="990" spans="1:38" ht="15.75" customHeight="1" x14ac:dyDescent="0.25">
      <c r="A990" s="6"/>
      <c r="B990" s="6"/>
      <c r="C990" s="6"/>
      <c r="D990" s="6"/>
      <c r="E990" s="6"/>
      <c r="F990" s="6"/>
      <c r="G990" s="6"/>
      <c r="H990" s="148"/>
      <c r="I990" s="148"/>
      <c r="J990" s="148"/>
      <c r="K990" s="148"/>
      <c r="L990" s="148"/>
      <c r="M990" s="148"/>
      <c r="N990" s="148"/>
      <c r="O990" s="148"/>
      <c r="P990" s="148"/>
      <c r="Q990" s="148"/>
      <c r="R990" s="148"/>
      <c r="S990" s="148"/>
      <c r="T990" s="148"/>
      <c r="U990" s="148"/>
      <c r="V990" s="148"/>
      <c r="W990" s="148"/>
      <c r="X990" s="148"/>
      <c r="Y990" s="148"/>
      <c r="Z990" s="148"/>
      <c r="AA990" s="148"/>
      <c r="AB990" s="148"/>
      <c r="AC990" s="148"/>
      <c r="AD990" s="148"/>
      <c r="AE990" s="148"/>
      <c r="AF990" s="148"/>
      <c r="AG990" s="148"/>
      <c r="AH990" s="148"/>
      <c r="AI990" s="148"/>
      <c r="AJ990" s="148"/>
      <c r="AK990" s="148"/>
      <c r="AL990" s="148"/>
    </row>
    <row r="991" spans="1:38" ht="15.75" customHeight="1" x14ac:dyDescent="0.25">
      <c r="A991" s="6"/>
      <c r="B991" s="6"/>
      <c r="C991" s="6"/>
      <c r="D991" s="6"/>
      <c r="E991" s="6"/>
      <c r="F991" s="6"/>
      <c r="G991" s="6"/>
      <c r="H991" s="148"/>
      <c r="I991" s="148"/>
      <c r="J991" s="148"/>
      <c r="K991" s="148"/>
      <c r="L991" s="148"/>
      <c r="M991" s="148"/>
      <c r="N991" s="148"/>
      <c r="O991" s="148"/>
      <c r="P991" s="148"/>
      <c r="Q991" s="148"/>
      <c r="R991" s="148"/>
      <c r="S991" s="148"/>
      <c r="T991" s="148"/>
      <c r="U991" s="148"/>
      <c r="V991" s="148"/>
      <c r="W991" s="148"/>
      <c r="X991" s="148"/>
      <c r="Y991" s="148"/>
      <c r="Z991" s="148"/>
      <c r="AA991" s="148"/>
      <c r="AB991" s="148"/>
      <c r="AC991" s="148"/>
      <c r="AD991" s="148"/>
      <c r="AE991" s="148"/>
      <c r="AF991" s="148"/>
      <c r="AG991" s="148"/>
      <c r="AH991" s="148"/>
      <c r="AI991" s="148"/>
      <c r="AJ991" s="148"/>
      <c r="AK991" s="148"/>
      <c r="AL991" s="148"/>
    </row>
    <row r="992" spans="1:38" ht="15.75" customHeight="1" x14ac:dyDescent="0.25">
      <c r="A992" s="6"/>
      <c r="B992" s="6"/>
      <c r="C992" s="6"/>
      <c r="D992" s="6"/>
      <c r="E992" s="6"/>
      <c r="F992" s="6"/>
      <c r="G992" s="6"/>
      <c r="H992" s="148"/>
      <c r="I992" s="148"/>
      <c r="J992" s="148"/>
      <c r="K992" s="148"/>
      <c r="L992" s="148"/>
      <c r="M992" s="148"/>
      <c r="N992" s="148"/>
      <c r="O992" s="148"/>
      <c r="P992" s="148"/>
      <c r="Q992" s="148"/>
      <c r="R992" s="148"/>
      <c r="S992" s="148"/>
      <c r="T992" s="148"/>
      <c r="U992" s="148"/>
      <c r="V992" s="148"/>
      <c r="W992" s="148"/>
      <c r="X992" s="148"/>
      <c r="Y992" s="148"/>
      <c r="Z992" s="148"/>
      <c r="AA992" s="148"/>
      <c r="AB992" s="148"/>
      <c r="AC992" s="148"/>
      <c r="AD992" s="148"/>
      <c r="AE992" s="148"/>
      <c r="AF992" s="148"/>
      <c r="AG992" s="148"/>
      <c r="AH992" s="148"/>
      <c r="AI992" s="148"/>
      <c r="AJ992" s="148"/>
      <c r="AK992" s="148"/>
      <c r="AL992" s="148"/>
    </row>
    <row r="993" spans="1:38" ht="15.75" customHeight="1" x14ac:dyDescent="0.25">
      <c r="A993" s="6"/>
      <c r="B993" s="6"/>
      <c r="C993" s="6"/>
      <c r="D993" s="6"/>
      <c r="E993" s="6"/>
      <c r="F993" s="6"/>
      <c r="G993" s="6"/>
      <c r="H993" s="148"/>
      <c r="I993" s="148"/>
      <c r="J993" s="148"/>
      <c r="K993" s="148"/>
      <c r="L993" s="148"/>
      <c r="M993" s="148"/>
      <c r="N993" s="148"/>
      <c r="O993" s="148"/>
      <c r="P993" s="148"/>
      <c r="Q993" s="148"/>
      <c r="R993" s="148"/>
      <c r="S993" s="148"/>
      <c r="T993" s="148"/>
      <c r="U993" s="148"/>
      <c r="V993" s="148"/>
      <c r="W993" s="148"/>
      <c r="X993" s="148"/>
      <c r="Y993" s="148"/>
      <c r="Z993" s="148"/>
      <c r="AA993" s="148"/>
      <c r="AB993" s="148"/>
      <c r="AC993" s="148"/>
      <c r="AD993" s="148"/>
      <c r="AE993" s="148"/>
      <c r="AF993" s="148"/>
      <c r="AG993" s="148"/>
      <c r="AH993" s="148"/>
      <c r="AI993" s="148"/>
      <c r="AJ993" s="148"/>
      <c r="AK993" s="148"/>
      <c r="AL993" s="148"/>
    </row>
    <row r="994" spans="1:38" ht="15.75" customHeight="1" x14ac:dyDescent="0.25">
      <c r="A994" s="6"/>
      <c r="B994" s="6"/>
      <c r="C994" s="6"/>
      <c r="D994" s="6"/>
      <c r="E994" s="6"/>
      <c r="F994" s="6"/>
      <c r="G994" s="6"/>
      <c r="H994" s="148"/>
      <c r="I994" s="148"/>
      <c r="J994" s="148"/>
      <c r="K994" s="148"/>
      <c r="L994" s="148"/>
      <c r="M994" s="148"/>
      <c r="N994" s="148"/>
      <c r="O994" s="148"/>
      <c r="P994" s="148"/>
      <c r="Q994" s="148"/>
      <c r="R994" s="148"/>
      <c r="S994" s="148"/>
      <c r="T994" s="148"/>
      <c r="U994" s="148"/>
      <c r="V994" s="148"/>
      <c r="W994" s="148"/>
      <c r="X994" s="148"/>
      <c r="Y994" s="148"/>
      <c r="Z994" s="148"/>
      <c r="AA994" s="148"/>
      <c r="AB994" s="148"/>
      <c r="AC994" s="148"/>
      <c r="AD994" s="148"/>
      <c r="AE994" s="148"/>
      <c r="AF994" s="148"/>
      <c r="AG994" s="148"/>
      <c r="AH994" s="148"/>
      <c r="AI994" s="148"/>
      <c r="AJ994" s="148"/>
      <c r="AK994" s="148"/>
      <c r="AL994" s="148"/>
    </row>
    <row r="995" spans="1:38" ht="15.75" customHeight="1" x14ac:dyDescent="0.25">
      <c r="A995" s="6"/>
      <c r="B995" s="6"/>
      <c r="C995" s="6"/>
      <c r="D995" s="6"/>
      <c r="E995" s="6"/>
      <c r="F995" s="6"/>
      <c r="G995" s="6"/>
      <c r="H995" s="148"/>
      <c r="I995" s="148"/>
      <c r="J995" s="148"/>
      <c r="K995" s="148"/>
      <c r="L995" s="148"/>
      <c r="M995" s="148"/>
      <c r="N995" s="148"/>
      <c r="O995" s="148"/>
      <c r="P995" s="148"/>
      <c r="Q995" s="148"/>
      <c r="R995" s="148"/>
      <c r="S995" s="148"/>
      <c r="T995" s="148"/>
      <c r="U995" s="148"/>
      <c r="V995" s="148"/>
      <c r="W995" s="148"/>
      <c r="X995" s="148"/>
      <c r="Y995" s="148"/>
      <c r="Z995" s="148"/>
      <c r="AA995" s="148"/>
      <c r="AB995" s="148"/>
      <c r="AC995" s="148"/>
      <c r="AD995" s="148"/>
      <c r="AE995" s="148"/>
      <c r="AF995" s="148"/>
      <c r="AG995" s="148"/>
      <c r="AH995" s="148"/>
      <c r="AI995" s="148"/>
      <c r="AJ995" s="148"/>
      <c r="AK995" s="148"/>
      <c r="AL995" s="148"/>
    </row>
    <row r="996" spans="1:38" ht="15.75" customHeight="1" x14ac:dyDescent="0.25">
      <c r="A996" s="6"/>
      <c r="B996" s="6"/>
      <c r="C996" s="6"/>
      <c r="D996" s="6"/>
      <c r="E996" s="6"/>
      <c r="F996" s="6"/>
      <c r="G996" s="6"/>
      <c r="H996" s="148"/>
      <c r="I996" s="148"/>
      <c r="J996" s="148"/>
      <c r="K996" s="148"/>
      <c r="L996" s="148"/>
      <c r="M996" s="148"/>
      <c r="N996" s="148"/>
      <c r="O996" s="148"/>
      <c r="P996" s="148"/>
      <c r="Q996" s="148"/>
      <c r="R996" s="148"/>
      <c r="S996" s="148"/>
      <c r="T996" s="148"/>
      <c r="U996" s="148"/>
      <c r="V996" s="148"/>
      <c r="W996" s="148"/>
      <c r="X996" s="148"/>
      <c r="Y996" s="148"/>
      <c r="Z996" s="148"/>
      <c r="AA996" s="148"/>
      <c r="AB996" s="148"/>
      <c r="AC996" s="148"/>
      <c r="AD996" s="148"/>
      <c r="AE996" s="148"/>
      <c r="AF996" s="148"/>
      <c r="AG996" s="148"/>
      <c r="AH996" s="148"/>
      <c r="AI996" s="148"/>
      <c r="AJ996" s="148"/>
      <c r="AK996" s="148"/>
      <c r="AL996" s="148"/>
    </row>
    <row r="997" spans="1:38" ht="15.75" customHeight="1" x14ac:dyDescent="0.25">
      <c r="A997" s="6"/>
      <c r="B997" s="6"/>
      <c r="C997" s="6"/>
      <c r="D997" s="6"/>
      <c r="E997" s="6"/>
      <c r="F997" s="6"/>
      <c r="G997" s="6"/>
      <c r="H997" s="148"/>
      <c r="I997" s="148"/>
      <c r="J997" s="148"/>
      <c r="K997" s="148"/>
      <c r="L997" s="148"/>
      <c r="M997" s="148"/>
      <c r="N997" s="148"/>
      <c r="O997" s="148"/>
      <c r="P997" s="148"/>
      <c r="Q997" s="148"/>
      <c r="R997" s="148"/>
      <c r="S997" s="148"/>
      <c r="T997" s="148"/>
      <c r="U997" s="148"/>
      <c r="V997" s="148"/>
      <c r="W997" s="148"/>
      <c r="X997" s="148"/>
      <c r="Y997" s="148"/>
      <c r="Z997" s="148"/>
      <c r="AA997" s="148"/>
      <c r="AB997" s="148"/>
      <c r="AC997" s="148"/>
      <c r="AD997" s="148"/>
      <c r="AE997" s="148"/>
      <c r="AF997" s="148"/>
      <c r="AG997" s="148"/>
      <c r="AH997" s="148"/>
      <c r="AI997" s="148"/>
      <c r="AJ997" s="148"/>
      <c r="AK997" s="148"/>
      <c r="AL997" s="148"/>
    </row>
    <row r="998" spans="1:38" ht="15.75" customHeight="1" x14ac:dyDescent="0.25">
      <c r="A998" s="6"/>
      <c r="B998" s="6"/>
      <c r="C998" s="6"/>
      <c r="D998" s="6"/>
      <c r="E998" s="6"/>
      <c r="F998" s="6"/>
      <c r="G998" s="6"/>
      <c r="H998" s="148"/>
      <c r="I998" s="148"/>
      <c r="J998" s="148"/>
      <c r="K998" s="148"/>
      <c r="L998" s="148"/>
      <c r="M998" s="148"/>
      <c r="N998" s="148"/>
      <c r="O998" s="148"/>
      <c r="P998" s="148"/>
      <c r="Q998" s="148"/>
      <c r="R998" s="148"/>
      <c r="S998" s="148"/>
      <c r="T998" s="148"/>
      <c r="U998" s="148"/>
      <c r="V998" s="148"/>
      <c r="W998" s="148"/>
      <c r="X998" s="148"/>
      <c r="Y998" s="148"/>
      <c r="Z998" s="148"/>
      <c r="AA998" s="148"/>
      <c r="AB998" s="148"/>
      <c r="AC998" s="148"/>
      <c r="AD998" s="148"/>
      <c r="AE998" s="148"/>
      <c r="AF998" s="148"/>
      <c r="AG998" s="148"/>
      <c r="AH998" s="148"/>
      <c r="AI998" s="148"/>
      <c r="AJ998" s="148"/>
      <c r="AK998" s="148"/>
      <c r="AL998" s="148"/>
    </row>
    <row r="999" spans="1:38" ht="15.75" customHeight="1" x14ac:dyDescent="0.25">
      <c r="A999" s="6"/>
      <c r="B999" s="6"/>
      <c r="C999" s="6"/>
      <c r="D999" s="6"/>
      <c r="E999" s="6"/>
      <c r="F999" s="6"/>
      <c r="G999" s="6"/>
      <c r="H999" s="148"/>
      <c r="I999" s="148"/>
      <c r="J999" s="148"/>
      <c r="K999" s="148"/>
      <c r="L999" s="148"/>
      <c r="M999" s="148"/>
      <c r="N999" s="148"/>
      <c r="O999" s="148"/>
      <c r="P999" s="148"/>
      <c r="Q999" s="148"/>
      <c r="R999" s="148"/>
      <c r="S999" s="148"/>
      <c r="T999" s="148"/>
      <c r="U999" s="148"/>
      <c r="V999" s="148"/>
      <c r="W999" s="148"/>
      <c r="X999" s="148"/>
      <c r="Y999" s="148"/>
      <c r="Z999" s="148"/>
      <c r="AA999" s="148"/>
      <c r="AB999" s="148"/>
      <c r="AC999" s="148"/>
      <c r="AD999" s="148"/>
      <c r="AE999" s="148"/>
      <c r="AF999" s="148"/>
      <c r="AG999" s="148"/>
      <c r="AH999" s="148"/>
      <c r="AI999" s="148"/>
      <c r="AJ999" s="148"/>
      <c r="AK999" s="148"/>
      <c r="AL999" s="148"/>
    </row>
    <row r="1000" spans="1:38" ht="15.75" customHeight="1" x14ac:dyDescent="0.25">
      <c r="A1000" s="6"/>
      <c r="B1000" s="6"/>
      <c r="C1000" s="6"/>
      <c r="D1000" s="6"/>
      <c r="E1000" s="6"/>
      <c r="F1000" s="6"/>
      <c r="G1000" s="6"/>
      <c r="H1000" s="148"/>
      <c r="I1000" s="148"/>
      <c r="J1000" s="148"/>
      <c r="K1000" s="148"/>
      <c r="L1000" s="148"/>
      <c r="M1000" s="148"/>
      <c r="N1000" s="148"/>
      <c r="O1000" s="148"/>
      <c r="P1000" s="148"/>
      <c r="Q1000" s="148"/>
      <c r="R1000" s="148"/>
      <c r="S1000" s="148"/>
      <c r="T1000" s="148"/>
      <c r="U1000" s="148"/>
      <c r="V1000" s="148"/>
      <c r="W1000" s="148"/>
      <c r="X1000" s="148"/>
      <c r="Y1000" s="148"/>
      <c r="Z1000" s="148"/>
      <c r="AA1000" s="148"/>
      <c r="AB1000" s="148"/>
      <c r="AC1000" s="148"/>
      <c r="AD1000" s="148"/>
      <c r="AE1000" s="148"/>
      <c r="AF1000" s="148"/>
      <c r="AG1000" s="148"/>
      <c r="AH1000" s="148"/>
      <c r="AI1000" s="148"/>
      <c r="AJ1000" s="148"/>
      <c r="AK1000" s="148"/>
      <c r="AL1000" s="148"/>
    </row>
    <row r="1001" spans="1:38" ht="15.75" customHeight="1" x14ac:dyDescent="0.25">
      <c r="A1001" s="6"/>
      <c r="B1001" s="6"/>
      <c r="C1001" s="6"/>
      <c r="D1001" s="6"/>
      <c r="E1001" s="6"/>
      <c r="F1001" s="6"/>
      <c r="G1001" s="6"/>
      <c r="H1001" s="148"/>
      <c r="I1001" s="148"/>
      <c r="J1001" s="148"/>
      <c r="K1001" s="148"/>
      <c r="L1001" s="148"/>
      <c r="M1001" s="148"/>
      <c r="N1001" s="148"/>
      <c r="O1001" s="148"/>
      <c r="P1001" s="148"/>
      <c r="Q1001" s="148"/>
      <c r="R1001" s="148"/>
      <c r="S1001" s="148"/>
      <c r="T1001" s="148"/>
      <c r="U1001" s="148"/>
      <c r="V1001" s="148"/>
      <c r="W1001" s="148"/>
      <c r="X1001" s="148"/>
      <c r="Y1001" s="148"/>
      <c r="Z1001" s="148"/>
      <c r="AA1001" s="148"/>
      <c r="AB1001" s="148"/>
      <c r="AC1001" s="148"/>
      <c r="AD1001" s="148"/>
      <c r="AE1001" s="148"/>
      <c r="AF1001" s="148"/>
      <c r="AG1001" s="148"/>
      <c r="AH1001" s="148"/>
      <c r="AI1001" s="148"/>
      <c r="AJ1001" s="148"/>
      <c r="AK1001" s="148"/>
      <c r="AL1001" s="148"/>
    </row>
    <row r="1002" spans="1:38" ht="15.75" customHeight="1" x14ac:dyDescent="0.25">
      <c r="A1002" s="6"/>
      <c r="B1002" s="6"/>
      <c r="C1002" s="6"/>
      <c r="D1002" s="6"/>
      <c r="E1002" s="6"/>
      <c r="F1002" s="6"/>
      <c r="G1002" s="6"/>
      <c r="H1002" s="148"/>
      <c r="I1002" s="148"/>
      <c r="J1002" s="148"/>
      <c r="K1002" s="148"/>
      <c r="L1002" s="148"/>
      <c r="M1002" s="148"/>
      <c r="N1002" s="148"/>
      <c r="O1002" s="148"/>
      <c r="P1002" s="148"/>
      <c r="Q1002" s="148"/>
      <c r="R1002" s="148"/>
      <c r="S1002" s="148"/>
      <c r="T1002" s="148"/>
      <c r="U1002" s="148"/>
      <c r="V1002" s="148"/>
      <c r="W1002" s="148"/>
      <c r="X1002" s="148"/>
      <c r="Y1002" s="148"/>
      <c r="Z1002" s="148"/>
      <c r="AA1002" s="148"/>
      <c r="AB1002" s="148"/>
      <c r="AC1002" s="148"/>
      <c r="AD1002" s="148"/>
      <c r="AE1002" s="148"/>
      <c r="AF1002" s="148"/>
      <c r="AG1002" s="148"/>
      <c r="AH1002" s="148"/>
      <c r="AI1002" s="148"/>
      <c r="AJ1002" s="148"/>
      <c r="AK1002" s="148"/>
      <c r="AL1002" s="148"/>
    </row>
  </sheetData>
  <mergeCells count="175">
    <mergeCell ref="AC13:AC15"/>
    <mergeCell ref="AE13:AE15"/>
    <mergeCell ref="AG13:AG15"/>
    <mergeCell ref="AI13:AI15"/>
    <mergeCell ref="AK20:AK21"/>
    <mergeCell ref="V13:V15"/>
    <mergeCell ref="AA13:AA15"/>
    <mergeCell ref="W13:W15"/>
    <mergeCell ref="X13:X15"/>
    <mergeCell ref="Y13:Y15"/>
    <mergeCell ref="Z13:Z15"/>
    <mergeCell ref="AB13:AB15"/>
    <mergeCell ref="AB18:AB19"/>
    <mergeCell ref="V18:V19"/>
    <mergeCell ref="W18:W19"/>
    <mergeCell ref="X18:X19"/>
    <mergeCell ref="Y18:Y19"/>
    <mergeCell ref="Z18:Z19"/>
    <mergeCell ref="AL14:AL21"/>
    <mergeCell ref="AK18:AK19"/>
    <mergeCell ref="AJ13:AJ15"/>
    <mergeCell ref="AK13:AK15"/>
    <mergeCell ref="AH13:AH15"/>
    <mergeCell ref="AF13:AF15"/>
    <mergeCell ref="AD13:AD15"/>
    <mergeCell ref="AF18:AF19"/>
    <mergeCell ref="AG18:AG19"/>
    <mergeCell ref="AH18:AH19"/>
    <mergeCell ref="AI18:AI19"/>
    <mergeCell ref="AJ18:AJ19"/>
    <mergeCell ref="AI16:AI17"/>
    <mergeCell ref="AI20:AI21"/>
    <mergeCell ref="AJ20:AJ21"/>
    <mergeCell ref="AE18:AE19"/>
    <mergeCell ref="N16:N17"/>
    <mergeCell ref="O16:O17"/>
    <mergeCell ref="P16:P17"/>
    <mergeCell ref="Q16:Q17"/>
    <mergeCell ref="R16:R17"/>
    <mergeCell ref="S16:S17"/>
    <mergeCell ref="T16:T17"/>
    <mergeCell ref="U13:U15"/>
    <mergeCell ref="R18:R19"/>
    <mergeCell ref="S18:S19"/>
    <mergeCell ref="T18:T19"/>
    <mergeCell ref="U18:U19"/>
    <mergeCell ref="Q18:Q19"/>
    <mergeCell ref="R20:R21"/>
    <mergeCell ref="S20:S21"/>
    <mergeCell ref="T20:T21"/>
    <mergeCell ref="AD18:AD19"/>
    <mergeCell ref="AC18:AC19"/>
    <mergeCell ref="AA18:AA19"/>
    <mergeCell ref="B20:B21"/>
    <mergeCell ref="C20:C21"/>
    <mergeCell ref="D20:D21"/>
    <mergeCell ref="E20:E21"/>
    <mergeCell ref="F20:F21"/>
    <mergeCell ref="H20:H21"/>
    <mergeCell ref="P20:P21"/>
    <mergeCell ref="J25:J26"/>
    <mergeCell ref="K25:K26"/>
    <mergeCell ref="L25:L26"/>
    <mergeCell ref="M25:M26"/>
    <mergeCell ref="I20:I21"/>
    <mergeCell ref="J20:J21"/>
    <mergeCell ref="K20:K21"/>
    <mergeCell ref="L20:L21"/>
    <mergeCell ref="M20:M21"/>
    <mergeCell ref="A11:A12"/>
    <mergeCell ref="B11:B12"/>
    <mergeCell ref="C11:C12"/>
    <mergeCell ref="D11:D12"/>
    <mergeCell ref="E11:E12"/>
    <mergeCell ref="F11:F12"/>
    <mergeCell ref="Q20:Q21"/>
    <mergeCell ref="N20:N21"/>
    <mergeCell ref="O20:O21"/>
    <mergeCell ref="H16:H19"/>
    <mergeCell ref="I16:I17"/>
    <mergeCell ref="J16:J17"/>
    <mergeCell ref="K16:K17"/>
    <mergeCell ref="L16:L17"/>
    <mergeCell ref="M16:M17"/>
    <mergeCell ref="I18:I19"/>
    <mergeCell ref="J18:J19"/>
    <mergeCell ref="K18:K19"/>
    <mergeCell ref="L18:L19"/>
    <mergeCell ref="M18:M19"/>
    <mergeCell ref="N18:N19"/>
    <mergeCell ref="O18:O19"/>
    <mergeCell ref="P18:P19"/>
    <mergeCell ref="A20:A21"/>
    <mergeCell ref="A16:A17"/>
    <mergeCell ref="B16:B17"/>
    <mergeCell ref="C16:C17"/>
    <mergeCell ref="D16:D17"/>
    <mergeCell ref="E16:E17"/>
    <mergeCell ref="F16:F17"/>
    <mergeCell ref="H13:H15"/>
    <mergeCell ref="B18:B19"/>
    <mergeCell ref="C18:C19"/>
    <mergeCell ref="D18:D19"/>
    <mergeCell ref="E18:E19"/>
    <mergeCell ref="F18:F19"/>
    <mergeCell ref="G18:G19"/>
    <mergeCell ref="A14:A15"/>
    <mergeCell ref="B14:B15"/>
    <mergeCell ref="C14:C15"/>
    <mergeCell ref="D14:D15"/>
    <mergeCell ref="E14:E15"/>
    <mergeCell ref="F14:F15"/>
    <mergeCell ref="G13:G15"/>
    <mergeCell ref="A18:A19"/>
    <mergeCell ref="P11:P12"/>
    <mergeCell ref="Q11:Q12"/>
    <mergeCell ref="R11:R12"/>
    <mergeCell ref="S11:S12"/>
    <mergeCell ref="AH9:AH10"/>
    <mergeCell ref="AI9:AI10"/>
    <mergeCell ref="T11:T12"/>
    <mergeCell ref="H9:H10"/>
    <mergeCell ref="I11:I12"/>
    <mergeCell ref="J11:J12"/>
    <mergeCell ref="K11:K12"/>
    <mergeCell ref="L11:L12"/>
    <mergeCell ref="M11:M12"/>
    <mergeCell ref="N11:N12"/>
    <mergeCell ref="O11:O12"/>
    <mergeCell ref="H11:H12"/>
    <mergeCell ref="AL9:AL10"/>
    <mergeCell ref="A4:F4"/>
    <mergeCell ref="H4:O4"/>
    <mergeCell ref="P4:R4"/>
    <mergeCell ref="U4:Z4"/>
    <mergeCell ref="A5:F6"/>
    <mergeCell ref="L7:O7"/>
    <mergeCell ref="Z7:Z8"/>
    <mergeCell ref="A7:A8"/>
    <mergeCell ref="B7:B8"/>
    <mergeCell ref="C7:C8"/>
    <mergeCell ref="D7:D8"/>
    <mergeCell ref="V6:V8"/>
    <mergeCell ref="W7:W8"/>
    <mergeCell ref="X7:X8"/>
    <mergeCell ref="Y7:Y8"/>
    <mergeCell ref="AB9:AB10"/>
    <mergeCell ref="AD9:AD10"/>
    <mergeCell ref="AF9:AF10"/>
    <mergeCell ref="U6:U8"/>
    <mergeCell ref="AC7:AD8"/>
    <mergeCell ref="AE7:AF8"/>
    <mergeCell ref="AA4:AH4"/>
    <mergeCell ref="AA5:AH5"/>
    <mergeCell ref="AI5:AI8"/>
    <mergeCell ref="AJ5:AJ8"/>
    <mergeCell ref="AK5:AK8"/>
    <mergeCell ref="AL5:AL8"/>
    <mergeCell ref="AA7:AB8"/>
    <mergeCell ref="AG7:AH8"/>
    <mergeCell ref="U5:Z5"/>
    <mergeCell ref="W6:Z6"/>
    <mergeCell ref="H5:O5"/>
    <mergeCell ref="P5:R5"/>
    <mergeCell ref="S5:S8"/>
    <mergeCell ref="T5:T8"/>
    <mergeCell ref="H6:H8"/>
    <mergeCell ref="I6:I8"/>
    <mergeCell ref="J6:K6"/>
    <mergeCell ref="L6:O6"/>
    <mergeCell ref="P6:P8"/>
    <mergeCell ref="Q6:Q8"/>
    <mergeCell ref="R6:R8"/>
    <mergeCell ref="J7:J8"/>
    <mergeCell ref="K7:K8"/>
  </mergeCells>
  <pageMargins left="0.7" right="0.7" top="0.75" bottom="0.75" header="0" footer="0"/>
  <pageSetup paperSize="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03"/>
  <sheetViews>
    <sheetView topLeftCell="Y16" zoomScale="60" zoomScaleNormal="60" workbookViewId="0">
      <selection activeCell="AA19" sqref="AA19"/>
    </sheetView>
  </sheetViews>
  <sheetFormatPr baseColWidth="10" defaultColWidth="12.625" defaultRowHeight="15" customHeight="1" x14ac:dyDescent="0.25"/>
  <cols>
    <col min="1" max="2" width="16.125" style="2" customWidth="1"/>
    <col min="3" max="3" width="29.75" style="2" customWidth="1"/>
    <col min="4" max="6" width="13" style="2" customWidth="1"/>
    <col min="7" max="7" width="32.875" style="2" customWidth="1"/>
    <col min="8" max="8" width="32.75" style="2" customWidth="1"/>
    <col min="9" max="9" width="24" style="2" customWidth="1"/>
    <col min="10" max="10" width="5.25" style="2" bestFit="1" customWidth="1"/>
    <col min="11" max="11" width="5.625" style="2" bestFit="1" customWidth="1"/>
    <col min="12" max="12" width="7.625" style="2" customWidth="1"/>
    <col min="13" max="13" width="6.875" style="2" customWidth="1"/>
    <col min="14" max="14" width="7.625" style="2" customWidth="1"/>
    <col min="15" max="15" width="8.875" style="2" customWidth="1"/>
    <col min="16" max="16" width="8.625" style="2" customWidth="1"/>
    <col min="17" max="17" width="9.625" style="2" customWidth="1"/>
    <col min="18" max="18" width="10" style="2" customWidth="1"/>
    <col min="19" max="19" width="15.5" style="2" customWidth="1"/>
    <col min="20" max="20" width="17" style="2" customWidth="1"/>
    <col min="21" max="21" width="22.25" style="2" customWidth="1"/>
    <col min="22" max="26" width="17.125" style="2" customWidth="1"/>
    <col min="27" max="27" width="20" style="2" customWidth="1"/>
    <col min="28" max="28" width="17.125" style="2" customWidth="1"/>
    <col min="29" max="29" width="17.75" style="2" bestFit="1" customWidth="1"/>
    <col min="30" max="30" width="17.125" style="2" customWidth="1"/>
    <col min="31" max="31" width="17.75" style="2" bestFit="1" customWidth="1"/>
    <col min="32" max="32" width="17.125" style="2" customWidth="1"/>
    <col min="33" max="33" width="18.5" style="2" customWidth="1"/>
    <col min="34" max="34" width="17.125" style="2" customWidth="1"/>
    <col min="35" max="35" width="22.5" style="2" customWidth="1"/>
    <col min="36" max="36" width="17.125" style="2" customWidth="1"/>
    <col min="37" max="37" width="33.5" style="2" customWidth="1"/>
    <col min="38" max="38" width="24.75" style="2" customWidth="1"/>
    <col min="39" max="16384" width="12.625" style="2"/>
  </cols>
  <sheetData>
    <row r="1" spans="1:38" s="114" customFormat="1" ht="15" customHeight="1" x14ac:dyDescent="0.25"/>
    <row r="2" spans="1:38" s="114" customFormat="1" ht="18" customHeight="1" x14ac:dyDescent="0.25">
      <c r="A2" s="124" t="str">
        <f>+'1.2'!A2</f>
        <v xml:space="preserve">Eje estratégico PEI: Desarrollo de capacidades, inserción productiva y empoderamiento económico. </v>
      </c>
    </row>
    <row r="3" spans="1:38" s="114" customFormat="1" ht="14.25" customHeight="1" x14ac:dyDescent="0.25">
      <c r="A3" s="28" t="s">
        <v>527</v>
      </c>
    </row>
    <row r="4" spans="1:38" s="121" customFormat="1" ht="14.25" customHeight="1" x14ac:dyDescent="0.25">
      <c r="A4" s="254">
        <v>1</v>
      </c>
      <c r="B4" s="250"/>
      <c r="C4" s="250"/>
      <c r="D4" s="250"/>
      <c r="E4" s="250"/>
      <c r="F4" s="251"/>
      <c r="G4" s="1"/>
      <c r="H4" s="254">
        <v>2</v>
      </c>
      <c r="I4" s="250"/>
      <c r="J4" s="250"/>
      <c r="K4" s="250"/>
      <c r="L4" s="250"/>
      <c r="M4" s="250"/>
      <c r="N4" s="250"/>
      <c r="O4" s="251"/>
      <c r="P4" s="254">
        <v>3</v>
      </c>
      <c r="Q4" s="250"/>
      <c r="R4" s="251"/>
      <c r="S4" s="1">
        <v>4</v>
      </c>
      <c r="T4" s="1">
        <v>5</v>
      </c>
      <c r="U4" s="254">
        <v>6</v>
      </c>
      <c r="V4" s="250"/>
      <c r="W4" s="250"/>
      <c r="X4" s="250"/>
      <c r="Y4" s="250"/>
      <c r="Z4" s="251"/>
      <c r="AA4" s="254">
        <v>7</v>
      </c>
      <c r="AB4" s="250"/>
      <c r="AC4" s="250"/>
      <c r="AD4" s="250"/>
      <c r="AE4" s="250"/>
      <c r="AF4" s="250"/>
      <c r="AG4" s="250"/>
      <c r="AH4" s="251"/>
      <c r="AI4" s="1">
        <v>8</v>
      </c>
      <c r="AJ4" s="1">
        <v>9</v>
      </c>
      <c r="AK4" s="1">
        <v>10</v>
      </c>
      <c r="AL4" s="1">
        <v>11</v>
      </c>
    </row>
    <row r="5" spans="1:38" s="121" customFormat="1" x14ac:dyDescent="0.25">
      <c r="A5" s="245" t="s">
        <v>9</v>
      </c>
      <c r="B5" s="255"/>
      <c r="C5" s="255"/>
      <c r="D5" s="255"/>
      <c r="E5" s="255"/>
      <c r="F5" s="246"/>
      <c r="G5" s="3"/>
      <c r="H5" s="297" t="s">
        <v>10</v>
      </c>
      <c r="I5" s="250"/>
      <c r="J5" s="250"/>
      <c r="K5" s="250"/>
      <c r="L5" s="250"/>
      <c r="M5" s="250"/>
      <c r="N5" s="250"/>
      <c r="O5" s="251"/>
      <c r="P5" s="249" t="s">
        <v>11</v>
      </c>
      <c r="Q5" s="250"/>
      <c r="R5" s="251"/>
      <c r="S5" s="242" t="s">
        <v>12</v>
      </c>
      <c r="T5" s="242" t="s">
        <v>13</v>
      </c>
      <c r="U5" s="249" t="s">
        <v>14</v>
      </c>
      <c r="V5" s="250"/>
      <c r="W5" s="250"/>
      <c r="X5" s="250"/>
      <c r="Y5" s="250"/>
      <c r="Z5" s="251"/>
      <c r="AA5" s="249" t="s">
        <v>15</v>
      </c>
      <c r="AB5" s="250"/>
      <c r="AC5" s="250"/>
      <c r="AD5" s="250"/>
      <c r="AE5" s="250"/>
      <c r="AF5" s="250"/>
      <c r="AG5" s="250"/>
      <c r="AH5" s="251"/>
      <c r="AI5" s="242" t="s">
        <v>16</v>
      </c>
      <c r="AJ5" s="242" t="s">
        <v>17</v>
      </c>
      <c r="AK5" s="242" t="s">
        <v>18</v>
      </c>
      <c r="AL5" s="242" t="s">
        <v>19</v>
      </c>
    </row>
    <row r="6" spans="1:38" s="121" customFormat="1" ht="30" x14ac:dyDescent="0.25">
      <c r="A6" s="247"/>
      <c r="B6" s="256"/>
      <c r="C6" s="256"/>
      <c r="D6" s="256"/>
      <c r="E6" s="256"/>
      <c r="F6" s="248"/>
      <c r="G6" s="296" t="s">
        <v>119</v>
      </c>
      <c r="H6" s="242" t="s">
        <v>20</v>
      </c>
      <c r="I6" s="242" t="s">
        <v>21</v>
      </c>
      <c r="J6" s="249" t="s">
        <v>22</v>
      </c>
      <c r="K6" s="251"/>
      <c r="L6" s="249" t="s">
        <v>23</v>
      </c>
      <c r="M6" s="250"/>
      <c r="N6" s="250"/>
      <c r="O6" s="251"/>
      <c r="P6" s="242" t="s">
        <v>24</v>
      </c>
      <c r="Q6" s="242" t="s">
        <v>25</v>
      </c>
      <c r="R6" s="242" t="s">
        <v>26</v>
      </c>
      <c r="S6" s="243"/>
      <c r="T6" s="243"/>
      <c r="U6" s="242" t="s">
        <v>20</v>
      </c>
      <c r="V6" s="242" t="s">
        <v>27</v>
      </c>
      <c r="W6" s="249" t="s">
        <v>28</v>
      </c>
      <c r="X6" s="250"/>
      <c r="Y6" s="250"/>
      <c r="Z6" s="251"/>
      <c r="AA6" s="3" t="s">
        <v>29</v>
      </c>
      <c r="AB6" s="3" t="s">
        <v>30</v>
      </c>
      <c r="AC6" s="3" t="s">
        <v>29</v>
      </c>
      <c r="AD6" s="3" t="s">
        <v>30</v>
      </c>
      <c r="AE6" s="3" t="s">
        <v>29</v>
      </c>
      <c r="AF6" s="3" t="s">
        <v>30</v>
      </c>
      <c r="AG6" s="3" t="s">
        <v>29</v>
      </c>
      <c r="AH6" s="3" t="s">
        <v>30</v>
      </c>
      <c r="AI6" s="243"/>
      <c r="AJ6" s="243"/>
      <c r="AK6" s="243"/>
      <c r="AL6" s="243"/>
    </row>
    <row r="7" spans="1:38" s="121" customFormat="1" x14ac:dyDescent="0.25">
      <c r="A7" s="242" t="s">
        <v>31</v>
      </c>
      <c r="B7" s="242" t="s">
        <v>32</v>
      </c>
      <c r="C7" s="242" t="s">
        <v>33</v>
      </c>
      <c r="D7" s="242" t="s">
        <v>21</v>
      </c>
      <c r="E7" s="4" t="s">
        <v>34</v>
      </c>
      <c r="F7" s="3" t="s">
        <v>35</v>
      </c>
      <c r="G7" s="243"/>
      <c r="H7" s="243"/>
      <c r="I7" s="243"/>
      <c r="J7" s="242" t="s">
        <v>37</v>
      </c>
      <c r="K7" s="242" t="s">
        <v>38</v>
      </c>
      <c r="L7" s="249" t="s">
        <v>39</v>
      </c>
      <c r="M7" s="250"/>
      <c r="N7" s="250"/>
      <c r="O7" s="251"/>
      <c r="P7" s="243"/>
      <c r="Q7" s="243"/>
      <c r="R7" s="243"/>
      <c r="S7" s="243"/>
      <c r="T7" s="243"/>
      <c r="U7" s="243"/>
      <c r="V7" s="243"/>
      <c r="W7" s="242" t="s">
        <v>40</v>
      </c>
      <c r="X7" s="242" t="s">
        <v>41</v>
      </c>
      <c r="Y7" s="242" t="s">
        <v>42</v>
      </c>
      <c r="Z7" s="242" t="s">
        <v>43</v>
      </c>
      <c r="AA7" s="245">
        <v>2021</v>
      </c>
      <c r="AB7" s="246"/>
      <c r="AC7" s="245">
        <v>2022</v>
      </c>
      <c r="AD7" s="246"/>
      <c r="AE7" s="245">
        <v>2023</v>
      </c>
      <c r="AF7" s="246"/>
      <c r="AG7" s="245">
        <v>2024</v>
      </c>
      <c r="AH7" s="246"/>
      <c r="AI7" s="243"/>
      <c r="AJ7" s="243"/>
      <c r="AK7" s="243"/>
      <c r="AL7" s="243"/>
    </row>
    <row r="8" spans="1:38" s="121" customFormat="1" x14ac:dyDescent="0.25">
      <c r="A8" s="244"/>
      <c r="B8" s="244"/>
      <c r="C8" s="244"/>
      <c r="D8" s="244"/>
      <c r="E8" s="3">
        <v>2019</v>
      </c>
      <c r="F8" s="3">
        <v>2024</v>
      </c>
      <c r="G8" s="243"/>
      <c r="H8" s="243"/>
      <c r="I8" s="243"/>
      <c r="J8" s="243"/>
      <c r="K8" s="243"/>
      <c r="L8" s="113">
        <v>2021</v>
      </c>
      <c r="M8" s="113">
        <v>2022</v>
      </c>
      <c r="N8" s="113">
        <v>2023</v>
      </c>
      <c r="O8" s="113">
        <v>2024</v>
      </c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88"/>
      <c r="AB8" s="289"/>
      <c r="AC8" s="288"/>
      <c r="AD8" s="289"/>
      <c r="AE8" s="288"/>
      <c r="AF8" s="289"/>
      <c r="AG8" s="288"/>
      <c r="AH8" s="289"/>
      <c r="AI8" s="243"/>
      <c r="AJ8" s="243"/>
      <c r="AK8" s="243"/>
      <c r="AL8" s="243"/>
    </row>
    <row r="9" spans="1:38" s="79" customFormat="1" ht="60" x14ac:dyDescent="0.25">
      <c r="A9" s="86" t="s">
        <v>44</v>
      </c>
      <c r="B9" s="86" t="s">
        <v>45</v>
      </c>
      <c r="C9" s="86" t="s">
        <v>120</v>
      </c>
      <c r="D9" s="86" t="s">
        <v>98</v>
      </c>
      <c r="E9" s="199">
        <v>0.27400000000000002</v>
      </c>
      <c r="F9" s="200">
        <v>0.17380000000000001</v>
      </c>
      <c r="G9" s="120" t="s">
        <v>121</v>
      </c>
      <c r="H9" s="120" t="s">
        <v>551</v>
      </c>
      <c r="I9" s="120" t="s">
        <v>122</v>
      </c>
      <c r="J9" s="120">
        <v>2018</v>
      </c>
      <c r="K9" s="134">
        <v>45</v>
      </c>
      <c r="L9" s="120">
        <v>56.25</v>
      </c>
      <c r="M9" s="120">
        <v>67.5</v>
      </c>
      <c r="N9" s="120">
        <v>78.750000000000014</v>
      </c>
      <c r="O9" s="120">
        <v>90</v>
      </c>
      <c r="P9" s="120">
        <v>2.2999999999999998</v>
      </c>
      <c r="Q9" s="120" t="s">
        <v>87</v>
      </c>
      <c r="R9" s="120" t="s">
        <v>123</v>
      </c>
      <c r="S9" s="120">
        <v>1.1000000000000001</v>
      </c>
      <c r="T9" s="120"/>
      <c r="U9" s="120" t="s">
        <v>124</v>
      </c>
      <c r="V9" s="120" t="s">
        <v>148</v>
      </c>
      <c r="W9" s="135">
        <v>1350000</v>
      </c>
      <c r="X9" s="135">
        <v>1650000</v>
      </c>
      <c r="Y9" s="135">
        <v>1650000</v>
      </c>
      <c r="Z9" s="135">
        <v>1650000</v>
      </c>
      <c r="AA9" s="132">
        <v>19800000000</v>
      </c>
      <c r="AB9" s="120"/>
      <c r="AC9" s="132">
        <v>28438992450</v>
      </c>
      <c r="AD9" s="120"/>
      <c r="AE9" s="132">
        <f>+Z9*1650*12</f>
        <v>32670000000</v>
      </c>
      <c r="AF9" s="120"/>
      <c r="AG9" s="132">
        <f>+AE9</f>
        <v>32670000000</v>
      </c>
      <c r="AH9" s="120"/>
      <c r="AI9" s="120" t="s">
        <v>593</v>
      </c>
      <c r="AJ9" s="120" t="s">
        <v>103</v>
      </c>
      <c r="AK9" s="120" t="s">
        <v>125</v>
      </c>
      <c r="AL9" s="120" t="s">
        <v>126</v>
      </c>
    </row>
    <row r="10" spans="1:38" s="79" customFormat="1" ht="60" x14ac:dyDescent="0.25">
      <c r="A10" s="86" t="s">
        <v>44</v>
      </c>
      <c r="B10" s="86" t="s">
        <v>45</v>
      </c>
      <c r="C10" s="86" t="s">
        <v>120</v>
      </c>
      <c r="D10" s="86" t="s">
        <v>61</v>
      </c>
      <c r="E10" s="86">
        <v>0.751</v>
      </c>
      <c r="F10" s="201">
        <v>0.76931707317073195</v>
      </c>
      <c r="G10" s="120" t="s">
        <v>127</v>
      </c>
      <c r="H10" s="229" t="s">
        <v>635</v>
      </c>
      <c r="I10" s="229" t="s">
        <v>128</v>
      </c>
      <c r="J10" s="285">
        <v>2019</v>
      </c>
      <c r="K10" s="283">
        <v>94</v>
      </c>
      <c r="L10" s="283">
        <v>94</v>
      </c>
      <c r="M10" s="283">
        <v>94.106505382088983</v>
      </c>
      <c r="N10" s="283">
        <v>94.20600332235675</v>
      </c>
      <c r="O10" s="283">
        <v>94.300788378369106</v>
      </c>
      <c r="P10" s="283">
        <v>2.2999999999999998</v>
      </c>
      <c r="Q10" s="283" t="s">
        <v>49</v>
      </c>
      <c r="R10" s="283" t="s">
        <v>129</v>
      </c>
      <c r="S10" s="283">
        <v>4.0999999999999996</v>
      </c>
      <c r="T10" s="285"/>
      <c r="U10" s="120" t="s">
        <v>552</v>
      </c>
      <c r="V10" s="120" t="s">
        <v>148</v>
      </c>
      <c r="W10" s="135">
        <v>85094</v>
      </c>
      <c r="X10" s="135">
        <v>89702</v>
      </c>
      <c r="Y10" s="135">
        <v>94309</v>
      </c>
      <c r="Z10" s="135">
        <v>98916</v>
      </c>
      <c r="AA10" s="132">
        <v>159716710.60282999</v>
      </c>
      <c r="AB10" s="132"/>
      <c r="AC10" s="132">
        <v>168365670.60539001</v>
      </c>
      <c r="AD10" s="229"/>
      <c r="AE10" s="132">
        <v>177012753.66350502</v>
      </c>
      <c r="AF10" s="229"/>
      <c r="AG10" s="132">
        <v>185659836.72161999</v>
      </c>
      <c r="AH10" s="229"/>
      <c r="AI10" s="285" t="s">
        <v>130</v>
      </c>
      <c r="AJ10" s="120" t="s">
        <v>103</v>
      </c>
      <c r="AK10" s="120" t="s">
        <v>131</v>
      </c>
      <c r="AL10" s="229" t="s">
        <v>132</v>
      </c>
    </row>
    <row r="11" spans="1:38" s="79" customFormat="1" ht="60" x14ac:dyDescent="0.25">
      <c r="A11" s="86" t="s">
        <v>44</v>
      </c>
      <c r="B11" s="86" t="s">
        <v>45</v>
      </c>
      <c r="C11" s="86" t="s">
        <v>120</v>
      </c>
      <c r="D11" s="86" t="s">
        <v>61</v>
      </c>
      <c r="E11" s="86">
        <v>0.751</v>
      </c>
      <c r="F11" s="201">
        <v>0.76931707317073195</v>
      </c>
      <c r="G11" s="120" t="s">
        <v>127</v>
      </c>
      <c r="H11" s="287"/>
      <c r="I11" s="287"/>
      <c r="J11" s="286"/>
      <c r="K11" s="284"/>
      <c r="L11" s="284"/>
      <c r="M11" s="284"/>
      <c r="N11" s="284"/>
      <c r="O11" s="284"/>
      <c r="P11" s="284"/>
      <c r="Q11" s="284"/>
      <c r="R11" s="284"/>
      <c r="S11" s="284"/>
      <c r="T11" s="286"/>
      <c r="U11" s="120" t="s">
        <v>553</v>
      </c>
      <c r="V11" s="120" t="s">
        <v>101</v>
      </c>
      <c r="W11" s="135"/>
      <c r="X11" s="135"/>
      <c r="Y11" s="135"/>
      <c r="Z11" s="135"/>
      <c r="AA11" s="132"/>
      <c r="AB11" s="132"/>
      <c r="AC11" s="132"/>
      <c r="AD11" s="229"/>
      <c r="AE11" s="132"/>
      <c r="AF11" s="229"/>
      <c r="AG11" s="132"/>
      <c r="AH11" s="287"/>
      <c r="AI11" s="286"/>
      <c r="AJ11" s="120" t="s">
        <v>103</v>
      </c>
      <c r="AK11" s="170" t="s">
        <v>588</v>
      </c>
      <c r="AL11" s="287"/>
    </row>
    <row r="12" spans="1:38" s="79" customFormat="1" ht="60" x14ac:dyDescent="0.25">
      <c r="A12" s="86" t="s">
        <v>44</v>
      </c>
      <c r="B12" s="86" t="s">
        <v>45</v>
      </c>
      <c r="C12" s="86" t="s">
        <v>120</v>
      </c>
      <c r="D12" s="86" t="s">
        <v>61</v>
      </c>
      <c r="E12" s="86">
        <v>0.751</v>
      </c>
      <c r="F12" s="201">
        <v>0.76931707317073195</v>
      </c>
      <c r="G12" s="120" t="s">
        <v>127</v>
      </c>
      <c r="H12" s="287"/>
      <c r="I12" s="229" t="s">
        <v>133</v>
      </c>
      <c r="J12" s="285">
        <v>2019</v>
      </c>
      <c r="K12" s="285">
        <v>21.4</v>
      </c>
      <c r="L12" s="283">
        <v>21.4</v>
      </c>
      <c r="M12" s="283"/>
      <c r="N12" s="283"/>
      <c r="O12" s="283"/>
      <c r="P12" s="283">
        <v>2.2999999999999998</v>
      </c>
      <c r="Q12" s="283" t="s">
        <v>49</v>
      </c>
      <c r="R12" s="283" t="s">
        <v>134</v>
      </c>
      <c r="S12" s="283">
        <v>4.0999999999999996</v>
      </c>
      <c r="T12" s="283"/>
      <c r="U12" s="120" t="s">
        <v>554</v>
      </c>
      <c r="V12" s="120" t="s">
        <v>148</v>
      </c>
      <c r="W12" s="135">
        <v>147631</v>
      </c>
      <c r="X12" s="135">
        <v>155360</v>
      </c>
      <c r="Y12" s="135">
        <v>163089</v>
      </c>
      <c r="Z12" s="135">
        <v>170818.19999999998</v>
      </c>
      <c r="AA12" s="132">
        <v>680283647.26184499</v>
      </c>
      <c r="AB12" s="132"/>
      <c r="AC12" s="132">
        <v>720470199.42999995</v>
      </c>
      <c r="AD12" s="229"/>
      <c r="AE12" s="132">
        <v>756312850</v>
      </c>
      <c r="AF12" s="229"/>
      <c r="AG12" s="132">
        <v>792156428</v>
      </c>
      <c r="AH12" s="287"/>
      <c r="AI12" s="120" t="s">
        <v>135</v>
      </c>
      <c r="AJ12" s="170" t="s">
        <v>103</v>
      </c>
      <c r="AK12" s="120" t="s">
        <v>589</v>
      </c>
      <c r="AL12" s="287"/>
    </row>
    <row r="13" spans="1:38" s="79" customFormat="1" ht="60" x14ac:dyDescent="0.25">
      <c r="A13" s="86" t="s">
        <v>44</v>
      </c>
      <c r="B13" s="86" t="s">
        <v>45</v>
      </c>
      <c r="C13" s="86" t="s">
        <v>120</v>
      </c>
      <c r="D13" s="86" t="s">
        <v>61</v>
      </c>
      <c r="E13" s="86">
        <v>0.751</v>
      </c>
      <c r="F13" s="201">
        <v>0.76931707317073195</v>
      </c>
      <c r="G13" s="120" t="s">
        <v>127</v>
      </c>
      <c r="H13" s="287"/>
      <c r="I13" s="287"/>
      <c r="J13" s="286"/>
      <c r="K13" s="286">
        <v>21.4</v>
      </c>
      <c r="L13" s="284"/>
      <c r="M13" s="284"/>
      <c r="N13" s="284"/>
      <c r="O13" s="284"/>
      <c r="P13" s="284">
        <v>2.2999999999999998</v>
      </c>
      <c r="Q13" s="284" t="s">
        <v>49</v>
      </c>
      <c r="R13" s="284" t="s">
        <v>134</v>
      </c>
      <c r="S13" s="284">
        <v>4.0999999999999996</v>
      </c>
      <c r="T13" s="284"/>
      <c r="U13" s="120" t="s">
        <v>555</v>
      </c>
      <c r="V13" s="120" t="s">
        <v>101</v>
      </c>
      <c r="W13" s="135"/>
      <c r="X13" s="135"/>
      <c r="Y13" s="135"/>
      <c r="Z13" s="135"/>
      <c r="AA13" s="132"/>
      <c r="AB13" s="132"/>
      <c r="AC13" s="132">
        <v>0</v>
      </c>
      <c r="AD13" s="229"/>
      <c r="AE13" s="132">
        <v>0</v>
      </c>
      <c r="AF13" s="229"/>
      <c r="AG13" s="132">
        <v>0</v>
      </c>
      <c r="AH13" s="287"/>
      <c r="AI13" s="170" t="s">
        <v>130</v>
      </c>
      <c r="AJ13" s="170" t="s">
        <v>103</v>
      </c>
      <c r="AK13" s="170" t="s">
        <v>588</v>
      </c>
      <c r="AL13" s="287"/>
    </row>
    <row r="14" spans="1:38" s="79" customFormat="1" ht="90" x14ac:dyDescent="0.25">
      <c r="A14" s="86" t="s">
        <v>136</v>
      </c>
      <c r="B14" s="86" t="s">
        <v>137</v>
      </c>
      <c r="C14" s="86" t="s">
        <v>138</v>
      </c>
      <c r="D14" s="86" t="s">
        <v>61</v>
      </c>
      <c r="E14" s="86">
        <v>0.751</v>
      </c>
      <c r="F14" s="201">
        <v>0.76931707317073195</v>
      </c>
      <c r="G14" s="120" t="s">
        <v>121</v>
      </c>
      <c r="H14" s="229" t="s">
        <v>476</v>
      </c>
      <c r="I14" s="120" t="s">
        <v>139</v>
      </c>
      <c r="J14" s="120">
        <v>2019</v>
      </c>
      <c r="K14" s="134">
        <v>90</v>
      </c>
      <c r="L14" s="120">
        <v>92.250000000000014</v>
      </c>
      <c r="M14" s="120">
        <v>94.5</v>
      </c>
      <c r="N14" s="120">
        <v>96.75</v>
      </c>
      <c r="O14" s="120">
        <v>99</v>
      </c>
      <c r="P14" s="120">
        <v>2.2000000000000002</v>
      </c>
      <c r="Q14" s="120" t="s">
        <v>140</v>
      </c>
      <c r="R14" s="120" t="s">
        <v>141</v>
      </c>
      <c r="S14" s="120" t="s">
        <v>142</v>
      </c>
      <c r="T14" s="120"/>
      <c r="U14" s="120" t="s">
        <v>474</v>
      </c>
      <c r="V14" s="120" t="s">
        <v>626</v>
      </c>
      <c r="W14" s="132">
        <v>6200</v>
      </c>
      <c r="X14" s="132">
        <v>8500</v>
      </c>
      <c r="Y14" s="132">
        <v>8500</v>
      </c>
      <c r="Z14" s="132">
        <v>8500</v>
      </c>
      <c r="AA14" s="155">
        <v>434465</v>
      </c>
      <c r="AB14" s="120"/>
      <c r="AC14" s="155">
        <v>595637.5</v>
      </c>
      <c r="AD14" s="120"/>
      <c r="AE14" s="155">
        <v>595637.5</v>
      </c>
      <c r="AF14" s="120"/>
      <c r="AG14" s="155">
        <v>595637.5</v>
      </c>
      <c r="AH14" s="120"/>
      <c r="AI14" s="171" t="s">
        <v>135</v>
      </c>
      <c r="AJ14" s="170" t="s">
        <v>103</v>
      </c>
      <c r="AK14" s="170" t="s">
        <v>605</v>
      </c>
      <c r="AL14" s="229" t="s">
        <v>143</v>
      </c>
    </row>
    <row r="15" spans="1:38" s="79" customFormat="1" ht="75" x14ac:dyDescent="0.25">
      <c r="A15" s="86" t="s">
        <v>136</v>
      </c>
      <c r="B15" s="86" t="s">
        <v>137</v>
      </c>
      <c r="C15" s="86" t="s">
        <v>138</v>
      </c>
      <c r="D15" s="86" t="s">
        <v>61</v>
      </c>
      <c r="E15" s="86">
        <v>0.751</v>
      </c>
      <c r="F15" s="201">
        <v>0.76931707317073195</v>
      </c>
      <c r="G15" s="229" t="s">
        <v>121</v>
      </c>
      <c r="H15" s="287"/>
      <c r="I15" s="120" t="s">
        <v>144</v>
      </c>
      <c r="J15" s="120">
        <v>2018</v>
      </c>
      <c r="K15" s="120">
        <v>99.1</v>
      </c>
      <c r="L15" s="134">
        <v>99.275000000000006</v>
      </c>
      <c r="M15" s="134">
        <v>99.333333333333329</v>
      </c>
      <c r="N15" s="134">
        <v>99.625</v>
      </c>
      <c r="O15" s="134">
        <v>100</v>
      </c>
      <c r="P15" s="120">
        <v>2.2000000000000002</v>
      </c>
      <c r="Q15" s="120" t="s">
        <v>140</v>
      </c>
      <c r="R15" s="120" t="s">
        <v>141</v>
      </c>
      <c r="S15" s="120" t="s">
        <v>142</v>
      </c>
      <c r="T15" s="120"/>
      <c r="U15" s="229" t="s">
        <v>475</v>
      </c>
      <c r="V15" s="229" t="s">
        <v>473</v>
      </c>
      <c r="W15" s="295">
        <v>55200</v>
      </c>
      <c r="X15" s="295">
        <v>55200</v>
      </c>
      <c r="Y15" s="295">
        <v>55200</v>
      </c>
      <c r="Z15" s="295">
        <v>55200</v>
      </c>
      <c r="AA15" s="290">
        <v>3868140</v>
      </c>
      <c r="AB15" s="229"/>
      <c r="AC15" s="290">
        <v>3868140</v>
      </c>
      <c r="AD15" s="229"/>
      <c r="AE15" s="290">
        <v>3868140</v>
      </c>
      <c r="AF15" s="229"/>
      <c r="AG15" s="290">
        <v>3868140</v>
      </c>
      <c r="AH15" s="229"/>
      <c r="AI15" s="285" t="s">
        <v>135</v>
      </c>
      <c r="AJ15" s="285" t="s">
        <v>103</v>
      </c>
      <c r="AK15" s="285" t="s">
        <v>584</v>
      </c>
      <c r="AL15" s="287"/>
    </row>
    <row r="16" spans="1:38" s="79" customFormat="1" ht="75" x14ac:dyDescent="0.25">
      <c r="A16" s="86" t="s">
        <v>136</v>
      </c>
      <c r="B16" s="86" t="s">
        <v>137</v>
      </c>
      <c r="C16" s="86" t="s">
        <v>138</v>
      </c>
      <c r="D16" s="86" t="s">
        <v>61</v>
      </c>
      <c r="E16" s="86">
        <v>0.751</v>
      </c>
      <c r="F16" s="201">
        <v>0.76931707317073195</v>
      </c>
      <c r="G16" s="287"/>
      <c r="H16" s="287"/>
      <c r="I16" s="120" t="s">
        <v>513</v>
      </c>
      <c r="J16" s="120">
        <v>2019</v>
      </c>
      <c r="K16" s="134">
        <v>83</v>
      </c>
      <c r="L16" s="156">
        <v>86.884444444444441</v>
      </c>
      <c r="M16" s="156">
        <v>90.768888888888881</v>
      </c>
      <c r="N16" s="156">
        <v>94.653333333333322</v>
      </c>
      <c r="O16" s="156">
        <v>98.537777777777762</v>
      </c>
      <c r="P16" s="120">
        <v>2.2000000000000002</v>
      </c>
      <c r="Q16" s="120" t="s">
        <v>140</v>
      </c>
      <c r="R16" s="120" t="s">
        <v>145</v>
      </c>
      <c r="S16" s="120" t="s">
        <v>142</v>
      </c>
      <c r="T16" s="120"/>
      <c r="U16" s="229"/>
      <c r="V16" s="287"/>
      <c r="W16" s="295"/>
      <c r="X16" s="295"/>
      <c r="Y16" s="295"/>
      <c r="Z16" s="295"/>
      <c r="AA16" s="290"/>
      <c r="AB16" s="229"/>
      <c r="AC16" s="290"/>
      <c r="AD16" s="229"/>
      <c r="AE16" s="290"/>
      <c r="AF16" s="229"/>
      <c r="AG16" s="290"/>
      <c r="AH16" s="287"/>
      <c r="AI16" s="286"/>
      <c r="AJ16" s="286"/>
      <c r="AK16" s="286"/>
      <c r="AL16" s="287"/>
    </row>
    <row r="17" spans="1:38" s="79" customFormat="1" ht="62.25" customHeight="1" x14ac:dyDescent="0.25">
      <c r="A17" s="291" t="s">
        <v>44</v>
      </c>
      <c r="B17" s="291" t="s">
        <v>45</v>
      </c>
      <c r="C17" s="291" t="s">
        <v>120</v>
      </c>
      <c r="D17" s="291" t="s">
        <v>61</v>
      </c>
      <c r="E17" s="291">
        <v>0.751</v>
      </c>
      <c r="F17" s="293">
        <v>0.76931707317073195</v>
      </c>
      <c r="G17" s="120" t="s">
        <v>146</v>
      </c>
      <c r="H17" s="229" t="s">
        <v>441</v>
      </c>
      <c r="I17" s="229" t="s">
        <v>514</v>
      </c>
      <c r="J17" s="229">
        <v>2020</v>
      </c>
      <c r="K17" s="229">
        <v>82.4</v>
      </c>
      <c r="L17" s="229">
        <v>84.3</v>
      </c>
      <c r="M17" s="229">
        <v>86.2</v>
      </c>
      <c r="N17" s="229">
        <v>88.1</v>
      </c>
      <c r="O17" s="229">
        <v>90</v>
      </c>
      <c r="P17" s="229">
        <v>2.2999999999999998</v>
      </c>
      <c r="Q17" s="229" t="s">
        <v>87</v>
      </c>
      <c r="R17" s="229" t="s">
        <v>147</v>
      </c>
      <c r="S17" s="229">
        <v>7.1</v>
      </c>
      <c r="T17" s="300"/>
      <c r="U17" s="170" t="s">
        <v>440</v>
      </c>
      <c r="V17" s="170" t="s">
        <v>148</v>
      </c>
      <c r="W17" s="172">
        <v>447991</v>
      </c>
      <c r="X17" s="172">
        <v>447991</v>
      </c>
      <c r="Y17" s="172">
        <v>447991</v>
      </c>
      <c r="Z17" s="172">
        <v>447991</v>
      </c>
      <c r="AA17" s="172">
        <v>2068222188</v>
      </c>
      <c r="AB17" s="170"/>
      <c r="AC17" s="172">
        <v>2068222188</v>
      </c>
      <c r="AD17" s="170"/>
      <c r="AE17" s="219">
        <v>2068222188</v>
      </c>
      <c r="AF17" s="170"/>
      <c r="AG17" s="172">
        <v>2068222188</v>
      </c>
      <c r="AH17" s="170"/>
      <c r="AI17" s="170" t="s">
        <v>594</v>
      </c>
      <c r="AJ17" s="170" t="s">
        <v>103</v>
      </c>
      <c r="AK17" s="170" t="s">
        <v>149</v>
      </c>
      <c r="AL17" s="180" t="s">
        <v>556</v>
      </c>
    </row>
    <row r="18" spans="1:38" s="79" customFormat="1" ht="60" x14ac:dyDescent="0.25">
      <c r="A18" s="292"/>
      <c r="B18" s="292"/>
      <c r="C18" s="292"/>
      <c r="D18" s="292"/>
      <c r="E18" s="292"/>
      <c r="F18" s="294"/>
      <c r="G18" s="120" t="s">
        <v>146</v>
      </c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301"/>
      <c r="U18" s="170" t="s">
        <v>150</v>
      </c>
      <c r="V18" s="170" t="s">
        <v>151</v>
      </c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 t="s">
        <v>594</v>
      </c>
      <c r="AJ18" s="170" t="s">
        <v>76</v>
      </c>
      <c r="AK18" s="170" t="s">
        <v>152</v>
      </c>
      <c r="AL18" s="180"/>
    </row>
    <row r="19" spans="1:38" s="79" customFormat="1" ht="97.5" customHeight="1" x14ac:dyDescent="0.25">
      <c r="A19" s="86" t="s">
        <v>44</v>
      </c>
      <c r="B19" s="86" t="s">
        <v>45</v>
      </c>
      <c r="C19" s="86" t="s">
        <v>120</v>
      </c>
      <c r="D19" s="86" t="s">
        <v>61</v>
      </c>
      <c r="E19" s="86">
        <v>0.751</v>
      </c>
      <c r="F19" s="201">
        <v>0.76931707317073195</v>
      </c>
      <c r="G19" s="120" t="s">
        <v>146</v>
      </c>
      <c r="H19" s="229" t="s">
        <v>442</v>
      </c>
      <c r="I19" s="229" t="s">
        <v>515</v>
      </c>
      <c r="J19" s="285">
        <v>2019</v>
      </c>
      <c r="K19" s="285">
        <v>12.2</v>
      </c>
      <c r="L19" s="285">
        <f>K19*0.7187</f>
        <v>8.7681399999999989</v>
      </c>
      <c r="M19" s="285">
        <f>L19*0.7187</f>
        <v>6.3016622179999997</v>
      </c>
      <c r="N19" s="285">
        <f>M19*0.7187</f>
        <v>4.5290046360765999</v>
      </c>
      <c r="O19" s="285">
        <f>N19*0.7187</f>
        <v>3.2549956319482525</v>
      </c>
      <c r="P19" s="285">
        <v>4.0999999999999996</v>
      </c>
      <c r="Q19" s="285" t="s">
        <v>153</v>
      </c>
      <c r="R19" s="285" t="s">
        <v>154</v>
      </c>
      <c r="S19" s="285">
        <v>10.1</v>
      </c>
      <c r="T19" s="298"/>
      <c r="U19" s="170" t="s">
        <v>439</v>
      </c>
      <c r="V19" s="170" t="s">
        <v>148</v>
      </c>
      <c r="W19" s="172">
        <v>970298</v>
      </c>
      <c r="X19" s="135">
        <v>1210531</v>
      </c>
      <c r="Y19" s="135">
        <v>1352126</v>
      </c>
      <c r="Z19" s="135">
        <v>1352126</v>
      </c>
      <c r="AA19" s="172">
        <v>2627999820</v>
      </c>
      <c r="AB19" s="170"/>
      <c r="AC19" s="219">
        <v>6126397440</v>
      </c>
      <c r="AD19" s="170"/>
      <c r="AE19" s="219">
        <v>7625990640</v>
      </c>
      <c r="AF19" s="207"/>
      <c r="AG19" s="219">
        <v>7625990640</v>
      </c>
      <c r="AH19" s="170"/>
      <c r="AI19" s="170" t="s">
        <v>135</v>
      </c>
      <c r="AJ19" s="191" t="s">
        <v>70</v>
      </c>
      <c r="AK19" s="191" t="s">
        <v>590</v>
      </c>
      <c r="AL19" s="180" t="s">
        <v>126</v>
      </c>
    </row>
    <row r="20" spans="1:38" s="79" customFormat="1" ht="60" x14ac:dyDescent="0.25">
      <c r="A20" s="86" t="s">
        <v>44</v>
      </c>
      <c r="B20" s="86" t="s">
        <v>45</v>
      </c>
      <c r="C20" s="86" t="s">
        <v>120</v>
      </c>
      <c r="D20" s="86" t="s">
        <v>61</v>
      </c>
      <c r="E20" s="86">
        <v>0.751</v>
      </c>
      <c r="F20" s="201">
        <v>0.76931707317073195</v>
      </c>
      <c r="G20" s="120" t="s">
        <v>146</v>
      </c>
      <c r="H20" s="287"/>
      <c r="I20" s="287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99"/>
      <c r="U20" s="170" t="s">
        <v>155</v>
      </c>
      <c r="V20" s="170" t="s">
        <v>151</v>
      </c>
      <c r="W20" s="220"/>
      <c r="X20" s="170"/>
      <c r="Y20" s="170"/>
      <c r="Z20" s="170"/>
      <c r="AA20" s="170"/>
      <c r="AB20" s="170"/>
      <c r="AC20" s="170"/>
      <c r="AD20" s="170"/>
      <c r="AE20" s="170"/>
      <c r="AF20" s="170"/>
      <c r="AG20" s="170"/>
      <c r="AH20" s="170"/>
      <c r="AI20" s="170" t="s">
        <v>594</v>
      </c>
      <c r="AJ20" s="170" t="s">
        <v>591</v>
      </c>
      <c r="AK20" s="170" t="s">
        <v>592</v>
      </c>
      <c r="AL20" s="180"/>
    </row>
    <row r="21" spans="1:38" ht="14.25" customHeight="1" x14ac:dyDescent="0.25">
      <c r="A21" s="24" t="s">
        <v>118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1"/>
      <c r="AJ21" s="22"/>
      <c r="AK21" s="22"/>
      <c r="AL21" s="22"/>
    </row>
    <row r="22" spans="1:38" ht="14.25" customHeight="1" x14ac:dyDescent="0.25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ht="33.75" customHeight="1" x14ac:dyDescent="0.25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ht="14.25" customHeight="1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5"/>
      <c r="K24" s="235"/>
      <c r="L24" s="235"/>
      <c r="M24" s="235"/>
      <c r="N24" s="23"/>
      <c r="O24" s="23"/>
      <c r="P24" s="23"/>
      <c r="Q24" s="23"/>
      <c r="R24" s="23"/>
      <c r="S24" s="23"/>
      <c r="T24" s="23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ht="14.25" customHeight="1" x14ac:dyDescent="0.25">
      <c r="A25" s="23"/>
      <c r="B25" s="23"/>
      <c r="C25" s="23"/>
      <c r="D25" s="23"/>
      <c r="E25" s="23"/>
      <c r="F25" s="23"/>
      <c r="G25" s="23"/>
      <c r="H25" s="23"/>
      <c r="I25" s="23"/>
      <c r="J25" s="236"/>
      <c r="K25" s="236"/>
      <c r="L25" s="236"/>
      <c r="M25" s="236"/>
      <c r="N25" s="23"/>
      <c r="O25" s="23"/>
      <c r="P25" s="23"/>
      <c r="Q25" s="23"/>
      <c r="R25" s="23"/>
      <c r="S25" s="23"/>
      <c r="T25" s="23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ht="14.25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ht="14.25" customHeight="1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ht="14.25" customHeight="1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ht="14.25" customHeight="1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ht="14.25" customHeight="1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ht="14.25" customHeight="1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ht="14.25" customHeight="1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ht="14.25" customHeight="1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ht="14.25" customHeight="1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ht="14.25" customHeight="1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ht="14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ht="14.25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ht="14.25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ht="14.25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ht="14.25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ht="14.25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ht="14.25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ht="14.25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ht="14.2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ht="14.2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ht="14.2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ht="14.2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ht="14.25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ht="14.2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ht="14.2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ht="14.2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ht="14.2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ht="14.2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ht="14.2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ht="14.2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ht="14.2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ht="14.2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ht="14.2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ht="14.2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ht="14.2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ht="14.2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ht="14.2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ht="14.2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ht="14.2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ht="14.25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ht="14.25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ht="14.25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ht="14.25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ht="14.25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ht="14.25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ht="14.25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ht="14.25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ht="14.25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ht="14.25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ht="14.2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ht="14.25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ht="14.25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ht="14.25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ht="14.25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ht="14.25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ht="14.25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ht="14.25" customHeight="1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ht="14.25" customHeight="1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ht="14.25" customHeight="1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ht="14.25" customHeight="1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ht="14.25" customHeight="1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ht="14.25" customHeight="1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ht="14.25" customHeight="1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ht="14.25" customHeight="1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ht="14.25" customHeight="1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ht="14.25" customHeight="1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ht="14.25" customHeight="1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ht="14.25" customHeight="1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ht="14.25" customHeight="1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ht="14.25" customHeight="1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ht="14.25" customHeight="1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ht="14.25" customHeight="1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ht="14.25" customHeight="1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ht="14.25" customHeight="1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ht="14.25" customHeigh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ht="14.25" customHeigh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ht="14.25" customHeigh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ht="14.25" customHeigh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ht="14.25" customHeigh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ht="14.25" customHeigh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ht="14.25" customHeigh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ht="14.25" customHeigh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ht="14.25" customHeigh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ht="14.25" customHeigh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ht="14.25" customHeigh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ht="14.25" customHeigh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ht="14.25" customHeigh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ht="14.25" customHeigh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ht="14.25" customHeigh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ht="14.25" customHeigh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ht="14.25" customHeigh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ht="14.25" customHeigh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ht="14.25" customHeigh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ht="14.25" customHeigh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ht="14.25" customHeigh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ht="14.25" customHeigh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ht="14.25" customHeigh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</row>
    <row r="123" spans="1:38" ht="14.25" customHeigh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</row>
    <row r="124" spans="1:38" ht="14.25" customHeigh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</row>
    <row r="125" spans="1:38" ht="14.25" customHeigh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</row>
    <row r="126" spans="1:38" ht="14.25" customHeigh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</row>
    <row r="127" spans="1:38" ht="14.25" customHeigh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</row>
    <row r="128" spans="1:38" ht="14.25" customHeigh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</row>
    <row r="129" spans="1:38" ht="14.25" customHeigh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</row>
    <row r="130" spans="1:38" ht="14.25" customHeigh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</row>
    <row r="131" spans="1:38" ht="14.25" customHeigh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</row>
    <row r="132" spans="1:38" ht="14.25" customHeigh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</row>
    <row r="133" spans="1:38" ht="14.25" customHeigh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</row>
    <row r="134" spans="1:38" ht="14.25" customHeigh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</row>
    <row r="135" spans="1:38" ht="14.25" customHeigh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</row>
    <row r="136" spans="1:38" ht="14.25" customHeigh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</row>
    <row r="137" spans="1:38" ht="14.25" customHeigh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</row>
    <row r="138" spans="1:38" ht="14.25" customHeigh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</row>
    <row r="139" spans="1:38" ht="14.25" customHeigh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</row>
    <row r="140" spans="1:38" ht="14.25" customHeigh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</row>
    <row r="141" spans="1:38" ht="14.25" customHeigh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</row>
    <row r="142" spans="1:38" ht="14.25" customHeigh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</row>
    <row r="143" spans="1:38" ht="14.25" customHeigh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</row>
    <row r="144" spans="1:38" ht="14.25" customHeigh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</row>
    <row r="145" spans="1:38" ht="14.25" customHeigh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</row>
    <row r="146" spans="1:38" ht="14.25" customHeigh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</row>
    <row r="147" spans="1:38" ht="14.25" customHeigh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</row>
    <row r="148" spans="1:38" ht="14.2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</row>
    <row r="149" spans="1:38" ht="14.2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</row>
    <row r="150" spans="1:38" ht="14.2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</row>
    <row r="151" spans="1:38" ht="14.2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</row>
    <row r="152" spans="1:38" ht="14.2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</row>
    <row r="153" spans="1:38" ht="14.2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</row>
    <row r="154" spans="1:38" ht="14.2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</row>
    <row r="155" spans="1:38" ht="14.2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</row>
    <row r="156" spans="1:38" ht="14.2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</row>
    <row r="157" spans="1:38" ht="14.2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</row>
    <row r="158" spans="1:38" ht="14.2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</row>
    <row r="159" spans="1:38" ht="14.2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</row>
    <row r="160" spans="1:38" ht="14.2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</row>
    <row r="161" spans="1:38" ht="14.2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</row>
    <row r="162" spans="1:38" ht="14.2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</row>
    <row r="163" spans="1:38" ht="14.2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</row>
    <row r="164" spans="1:38" ht="14.2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</row>
    <row r="165" spans="1:38" ht="14.2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</row>
    <row r="166" spans="1:38" ht="14.2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</row>
    <row r="167" spans="1:38" ht="14.2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</row>
    <row r="168" spans="1:38" ht="14.2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</row>
    <row r="169" spans="1:38" ht="14.2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</row>
    <row r="170" spans="1:38" ht="14.2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</row>
    <row r="171" spans="1:38" ht="14.2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</row>
    <row r="172" spans="1:38" ht="14.2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</row>
    <row r="173" spans="1:38" ht="14.2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</row>
    <row r="174" spans="1:38" ht="14.2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</row>
    <row r="175" spans="1:38" ht="14.2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</row>
    <row r="176" spans="1:38" ht="14.2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</row>
    <row r="177" spans="1:38" ht="14.2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</row>
    <row r="178" spans="1:38" ht="14.2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</row>
    <row r="179" spans="1:38" ht="14.2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</row>
    <row r="180" spans="1:38" ht="14.2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</row>
    <row r="181" spans="1:38" ht="14.2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</row>
    <row r="182" spans="1:38" ht="14.2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</row>
    <row r="183" spans="1:38" ht="14.2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</row>
    <row r="184" spans="1:38" ht="14.2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</row>
    <row r="185" spans="1:38" ht="14.2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</row>
    <row r="186" spans="1:38" ht="14.2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</row>
    <row r="187" spans="1:38" ht="14.2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</row>
    <row r="188" spans="1:38" ht="14.2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</row>
    <row r="189" spans="1:38" ht="14.2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</row>
    <row r="190" spans="1:38" ht="14.2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</row>
    <row r="191" spans="1:38" ht="14.2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</row>
    <row r="192" spans="1:38" ht="14.2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</row>
    <row r="193" spans="1:38" ht="14.2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</row>
    <row r="194" spans="1:38" ht="14.2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</row>
    <row r="195" spans="1:38" ht="14.2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</row>
    <row r="196" spans="1:38" ht="14.2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</row>
    <row r="197" spans="1:38" ht="14.2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</row>
    <row r="198" spans="1:38" ht="14.2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</row>
    <row r="199" spans="1:38" ht="14.2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</row>
    <row r="200" spans="1:38" ht="14.2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</row>
    <row r="201" spans="1:38" ht="14.2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</row>
    <row r="202" spans="1:38" ht="14.2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</row>
    <row r="203" spans="1:38" ht="14.2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</row>
    <row r="204" spans="1:38" ht="14.2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</row>
    <row r="205" spans="1:38" ht="14.2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</row>
    <row r="206" spans="1:38" ht="14.2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</row>
    <row r="207" spans="1:38" ht="14.2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</row>
    <row r="208" spans="1:38" ht="14.2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</row>
    <row r="209" spans="1:38" ht="14.2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</row>
    <row r="210" spans="1:38" ht="14.2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</row>
    <row r="211" spans="1:38" ht="14.2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</row>
    <row r="212" spans="1:38" ht="14.2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</row>
    <row r="213" spans="1:38" ht="14.2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</row>
    <row r="214" spans="1:38" ht="14.2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</row>
    <row r="215" spans="1:38" ht="14.2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</row>
    <row r="216" spans="1:38" ht="14.2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</row>
    <row r="217" spans="1:38" ht="14.2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</row>
    <row r="218" spans="1:38" ht="14.2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</row>
    <row r="219" spans="1:38" ht="14.2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</row>
    <row r="220" spans="1:38" ht="14.2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</row>
    <row r="221" spans="1:38" ht="14.2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</row>
    <row r="222" spans="1:38" ht="14.2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</row>
    <row r="223" spans="1:38" ht="14.2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</row>
    <row r="224" spans="1:38" ht="15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</row>
    <row r="225" spans="1:38" ht="15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</row>
    <row r="226" spans="1:38" ht="15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</row>
    <row r="227" spans="1:38" ht="15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</row>
    <row r="228" spans="1:38" ht="15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</row>
    <row r="229" spans="1:38" ht="15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</row>
    <row r="230" spans="1:38" ht="15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</row>
    <row r="231" spans="1:38" ht="15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</row>
    <row r="232" spans="1:38" ht="15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</row>
    <row r="233" spans="1:38" ht="15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</row>
    <row r="234" spans="1:38" ht="15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</row>
    <row r="235" spans="1:38" ht="15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</row>
    <row r="236" spans="1:38" ht="15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</row>
    <row r="237" spans="1:38" ht="15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</row>
    <row r="238" spans="1:38" ht="15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</row>
    <row r="239" spans="1:38" ht="15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</row>
    <row r="240" spans="1:38" ht="15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</row>
    <row r="241" spans="1:38" ht="15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</row>
    <row r="242" spans="1:38" ht="15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</row>
    <row r="243" spans="1:38" ht="15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</row>
    <row r="244" spans="1:38" ht="15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</row>
    <row r="245" spans="1:38" ht="15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</row>
    <row r="246" spans="1:38" ht="15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</row>
    <row r="247" spans="1:38" ht="15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</row>
    <row r="248" spans="1:38" ht="15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</row>
    <row r="249" spans="1:38" ht="15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</row>
    <row r="250" spans="1:38" ht="15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</row>
    <row r="251" spans="1:38" ht="15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</row>
    <row r="252" spans="1:38" ht="15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</row>
    <row r="253" spans="1:38" ht="15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</row>
    <row r="254" spans="1:38" ht="15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</row>
    <row r="255" spans="1:38" ht="15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</row>
    <row r="256" spans="1:38" ht="15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</row>
    <row r="257" spans="1:38" ht="15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</row>
    <row r="258" spans="1:38" ht="15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</row>
    <row r="259" spans="1:38" ht="15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</row>
    <row r="260" spans="1:38" ht="15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</row>
    <row r="261" spans="1:38" ht="15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</row>
    <row r="262" spans="1:38" ht="15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</row>
    <row r="263" spans="1:38" ht="15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</row>
    <row r="264" spans="1:38" ht="15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</row>
    <row r="265" spans="1:38" ht="15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</row>
    <row r="266" spans="1:38" ht="15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</row>
    <row r="267" spans="1:38" ht="15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</row>
    <row r="268" spans="1:38" ht="15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</row>
    <row r="269" spans="1:38" ht="15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</row>
    <row r="270" spans="1:38" ht="15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</row>
    <row r="271" spans="1:38" ht="15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</row>
    <row r="272" spans="1:38" ht="15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</row>
    <row r="273" spans="1:38" ht="15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</row>
    <row r="274" spans="1:38" ht="15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</row>
    <row r="275" spans="1:38" ht="15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</row>
    <row r="276" spans="1:38" ht="15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</row>
    <row r="277" spans="1:38" ht="15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</row>
    <row r="278" spans="1:38" ht="15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</row>
    <row r="279" spans="1:38" ht="15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</row>
    <row r="280" spans="1:38" ht="15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</row>
    <row r="281" spans="1:38" ht="15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</row>
    <row r="282" spans="1:38" ht="15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</row>
    <row r="283" spans="1:38" ht="15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</row>
    <row r="284" spans="1:38" ht="15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</row>
    <row r="285" spans="1:38" ht="15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</row>
    <row r="286" spans="1:38" ht="15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</row>
    <row r="287" spans="1:38" ht="15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</row>
    <row r="288" spans="1:38" ht="15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</row>
    <row r="289" spans="1:38" ht="15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</row>
    <row r="290" spans="1:38" ht="15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</row>
    <row r="291" spans="1:38" ht="15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</row>
    <row r="292" spans="1:38" ht="15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</row>
    <row r="293" spans="1:38" ht="15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</row>
    <row r="294" spans="1:38" ht="15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</row>
    <row r="295" spans="1:38" ht="15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</row>
    <row r="296" spans="1:38" ht="15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</row>
    <row r="297" spans="1:38" ht="15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</row>
    <row r="298" spans="1:38" ht="15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</row>
    <row r="299" spans="1:38" ht="15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</row>
    <row r="300" spans="1:38" ht="15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</row>
    <row r="301" spans="1:38" ht="15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</row>
    <row r="302" spans="1:38" ht="15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</row>
    <row r="303" spans="1:38" ht="15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</row>
    <row r="304" spans="1:38" ht="15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</row>
    <row r="305" spans="1:38" ht="15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</row>
    <row r="306" spans="1:38" ht="15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</row>
    <row r="307" spans="1:38" ht="15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</row>
    <row r="308" spans="1:38" ht="15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</row>
    <row r="309" spans="1:38" ht="15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</row>
    <row r="310" spans="1:38" ht="15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</row>
    <row r="311" spans="1:38" ht="15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</row>
    <row r="312" spans="1:38" ht="15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</row>
    <row r="313" spans="1:38" ht="15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</row>
    <row r="314" spans="1:38" ht="15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</row>
    <row r="315" spans="1:38" ht="15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</row>
    <row r="316" spans="1:38" ht="15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</row>
    <row r="317" spans="1:38" ht="15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</row>
    <row r="318" spans="1:38" ht="15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</row>
    <row r="319" spans="1:38" ht="15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</row>
    <row r="320" spans="1:38" ht="15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</row>
    <row r="321" spans="1:38" ht="15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</row>
    <row r="322" spans="1:38" ht="15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</row>
    <row r="323" spans="1:38" ht="15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</row>
    <row r="324" spans="1:38" ht="15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</row>
    <row r="325" spans="1:38" ht="15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</row>
    <row r="326" spans="1:38" ht="15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</row>
    <row r="327" spans="1:38" ht="15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</row>
    <row r="328" spans="1:38" ht="15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</row>
    <row r="329" spans="1:38" ht="15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</row>
    <row r="330" spans="1:38" ht="15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</row>
    <row r="331" spans="1:38" ht="15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</row>
    <row r="332" spans="1:38" ht="15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</row>
    <row r="333" spans="1:38" ht="15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</row>
    <row r="334" spans="1:38" ht="15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</row>
    <row r="335" spans="1:38" ht="15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</row>
    <row r="336" spans="1:38" ht="15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</row>
    <row r="337" spans="1:38" ht="15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</row>
    <row r="338" spans="1:38" ht="15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</row>
    <row r="339" spans="1:38" ht="15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</row>
    <row r="340" spans="1:38" ht="15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</row>
    <row r="341" spans="1:38" ht="15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</row>
    <row r="342" spans="1:38" ht="15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</row>
    <row r="343" spans="1:38" ht="15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</row>
    <row r="344" spans="1:38" ht="15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</row>
    <row r="345" spans="1:38" ht="15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</row>
    <row r="346" spans="1:38" ht="15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</row>
    <row r="347" spans="1:38" ht="15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</row>
    <row r="348" spans="1:38" ht="15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</row>
    <row r="349" spans="1:38" ht="15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</row>
    <row r="350" spans="1:38" ht="15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</row>
    <row r="351" spans="1:38" ht="15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</row>
    <row r="352" spans="1:38" ht="15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</row>
    <row r="353" spans="1:38" ht="15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</row>
    <row r="354" spans="1:38" ht="15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</row>
    <row r="355" spans="1:38" ht="15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</row>
    <row r="356" spans="1:38" ht="15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</row>
    <row r="357" spans="1:38" ht="15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</row>
    <row r="358" spans="1:38" ht="15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</row>
    <row r="359" spans="1:38" ht="15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</row>
    <row r="360" spans="1:38" ht="15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</row>
    <row r="361" spans="1:38" ht="15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</row>
    <row r="362" spans="1:38" ht="15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</row>
    <row r="363" spans="1:38" ht="15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</row>
    <row r="364" spans="1:38" ht="15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</row>
    <row r="365" spans="1:38" ht="15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</row>
    <row r="366" spans="1:38" ht="15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</row>
    <row r="367" spans="1:38" ht="15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</row>
    <row r="368" spans="1:38" ht="15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</row>
    <row r="369" spans="1:38" ht="15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</row>
    <row r="370" spans="1:38" ht="15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</row>
    <row r="371" spans="1:38" ht="15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</row>
    <row r="372" spans="1:38" ht="15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</row>
    <row r="373" spans="1:38" ht="15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</row>
    <row r="374" spans="1:38" ht="15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</row>
    <row r="375" spans="1:38" ht="15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</row>
    <row r="376" spans="1:38" ht="15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</row>
    <row r="377" spans="1:38" ht="15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</row>
    <row r="378" spans="1:38" ht="15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</row>
    <row r="379" spans="1:38" ht="15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</row>
    <row r="380" spans="1:38" ht="15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</row>
    <row r="381" spans="1:38" ht="15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</row>
    <row r="382" spans="1:38" ht="15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</row>
    <row r="383" spans="1:38" ht="15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</row>
    <row r="384" spans="1:38" ht="15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</row>
    <row r="385" spans="1:38" ht="15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</row>
    <row r="386" spans="1:38" ht="15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</row>
    <row r="387" spans="1:38" ht="15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</row>
    <row r="388" spans="1:38" ht="15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</row>
    <row r="389" spans="1:38" ht="15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</row>
    <row r="390" spans="1:38" ht="15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</row>
    <row r="391" spans="1:38" ht="15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</row>
    <row r="392" spans="1:38" ht="15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</row>
    <row r="393" spans="1:38" ht="15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</row>
    <row r="394" spans="1:38" ht="15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</row>
    <row r="395" spans="1:38" ht="15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</row>
    <row r="396" spans="1:38" ht="15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</row>
    <row r="397" spans="1:38" ht="15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</row>
    <row r="398" spans="1:38" ht="15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</row>
    <row r="399" spans="1:38" ht="15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</row>
    <row r="400" spans="1:38" ht="15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</row>
    <row r="401" spans="1:38" ht="15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</row>
    <row r="402" spans="1:38" ht="15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</row>
    <row r="403" spans="1:38" ht="15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</row>
    <row r="404" spans="1:38" ht="15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</row>
    <row r="405" spans="1:38" ht="15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</row>
    <row r="406" spans="1:38" ht="15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</row>
    <row r="407" spans="1:38" ht="15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</row>
    <row r="408" spans="1:38" ht="15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</row>
    <row r="409" spans="1:38" ht="15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</row>
    <row r="410" spans="1:38" ht="15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</row>
    <row r="411" spans="1:38" ht="15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</row>
    <row r="412" spans="1:38" ht="15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</row>
    <row r="413" spans="1:38" ht="15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</row>
    <row r="414" spans="1:38" ht="15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</row>
    <row r="415" spans="1:38" ht="15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</row>
    <row r="416" spans="1:38" ht="15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</row>
    <row r="417" spans="1:38" ht="15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</row>
    <row r="418" spans="1:38" ht="15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</row>
    <row r="419" spans="1:38" ht="15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</row>
    <row r="420" spans="1:38" ht="15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</row>
    <row r="421" spans="1:38" ht="15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</row>
    <row r="422" spans="1:38" ht="15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</row>
    <row r="423" spans="1:38" ht="15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</row>
    <row r="424" spans="1:38" ht="15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</row>
    <row r="425" spans="1:38" ht="15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</row>
    <row r="426" spans="1:38" ht="15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</row>
    <row r="427" spans="1:38" ht="15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</row>
    <row r="428" spans="1:38" ht="15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</row>
    <row r="429" spans="1:38" ht="15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</row>
    <row r="430" spans="1:38" ht="15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</row>
    <row r="431" spans="1:38" ht="15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</row>
    <row r="432" spans="1:38" ht="15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</row>
    <row r="433" spans="1:38" ht="15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</row>
    <row r="434" spans="1:38" ht="15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</row>
    <row r="435" spans="1:38" ht="15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</row>
    <row r="436" spans="1:38" ht="15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</row>
    <row r="437" spans="1:38" ht="15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</row>
    <row r="438" spans="1:38" ht="15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</row>
    <row r="439" spans="1:38" ht="15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</row>
    <row r="440" spans="1:38" ht="15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</row>
    <row r="441" spans="1:38" ht="15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</row>
    <row r="442" spans="1:38" ht="15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</row>
    <row r="443" spans="1:38" ht="15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</row>
    <row r="444" spans="1:38" ht="15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</row>
    <row r="445" spans="1:38" ht="15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</row>
    <row r="446" spans="1:38" ht="15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</row>
    <row r="447" spans="1:38" ht="15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</row>
    <row r="448" spans="1:38" ht="15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</row>
    <row r="449" spans="1:38" ht="15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</row>
    <row r="450" spans="1:38" ht="15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</row>
    <row r="451" spans="1:38" ht="15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</row>
    <row r="452" spans="1:38" ht="15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</row>
    <row r="453" spans="1:38" ht="15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</row>
    <row r="454" spans="1:38" ht="15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</row>
    <row r="455" spans="1:38" ht="15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</row>
    <row r="456" spans="1:38" ht="15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</row>
    <row r="457" spans="1:38" ht="15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</row>
    <row r="458" spans="1:38" ht="15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</row>
    <row r="459" spans="1:38" ht="15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</row>
    <row r="460" spans="1:38" ht="15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</row>
    <row r="461" spans="1:38" ht="15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</row>
    <row r="462" spans="1:38" ht="15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</row>
    <row r="463" spans="1:38" ht="15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</row>
    <row r="464" spans="1:38" ht="15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</row>
    <row r="465" spans="1:38" ht="15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</row>
    <row r="466" spans="1:38" ht="15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</row>
    <row r="467" spans="1:38" ht="15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</row>
    <row r="468" spans="1:38" ht="15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</row>
    <row r="469" spans="1:38" ht="15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</row>
    <row r="470" spans="1:38" ht="15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</row>
    <row r="471" spans="1:38" ht="15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</row>
    <row r="472" spans="1:38" ht="15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</row>
    <row r="473" spans="1:38" ht="15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</row>
    <row r="474" spans="1:38" ht="15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</row>
    <row r="475" spans="1:38" ht="15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</row>
    <row r="476" spans="1:38" ht="15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</row>
    <row r="477" spans="1:38" ht="15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</row>
    <row r="478" spans="1:38" ht="15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</row>
    <row r="479" spans="1:38" ht="15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</row>
    <row r="480" spans="1:38" ht="15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</row>
    <row r="481" spans="1:38" ht="15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</row>
    <row r="482" spans="1:38" ht="15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</row>
    <row r="483" spans="1:38" ht="15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</row>
    <row r="484" spans="1:38" ht="15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</row>
    <row r="485" spans="1:38" ht="15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</row>
    <row r="486" spans="1:38" ht="15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</row>
    <row r="487" spans="1:38" ht="15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</row>
    <row r="488" spans="1:38" ht="15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</row>
    <row r="489" spans="1:38" ht="15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</row>
    <row r="490" spans="1:38" ht="15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</row>
    <row r="491" spans="1:38" ht="15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</row>
    <row r="492" spans="1:38" ht="15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</row>
    <row r="493" spans="1:38" ht="15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</row>
    <row r="494" spans="1:38" ht="15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</row>
    <row r="495" spans="1:38" ht="15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</row>
    <row r="496" spans="1:38" ht="15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</row>
    <row r="497" spans="1:38" ht="15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</row>
    <row r="498" spans="1:38" ht="15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</row>
    <row r="499" spans="1:38" ht="15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</row>
    <row r="500" spans="1:38" ht="15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</row>
    <row r="501" spans="1:38" ht="15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</row>
    <row r="502" spans="1:38" ht="15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</row>
    <row r="503" spans="1:38" ht="15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</row>
    <row r="504" spans="1:38" ht="15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</row>
    <row r="505" spans="1:38" ht="15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</row>
    <row r="506" spans="1:38" ht="15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</row>
    <row r="507" spans="1:38" ht="15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</row>
    <row r="508" spans="1:38" ht="15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</row>
    <row r="509" spans="1:38" ht="15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</row>
    <row r="510" spans="1:38" ht="15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</row>
    <row r="511" spans="1:38" ht="15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</row>
    <row r="512" spans="1:38" ht="15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</row>
    <row r="513" spans="1:38" ht="15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</row>
    <row r="514" spans="1:38" ht="15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</row>
    <row r="515" spans="1:38" ht="15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</row>
    <row r="516" spans="1:38" ht="15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</row>
    <row r="517" spans="1:38" ht="15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</row>
    <row r="518" spans="1:38" ht="15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</row>
    <row r="519" spans="1:38" ht="15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</row>
    <row r="520" spans="1:38" ht="15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</row>
    <row r="521" spans="1:38" ht="15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</row>
    <row r="522" spans="1:38" ht="15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</row>
    <row r="523" spans="1:38" ht="15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</row>
    <row r="524" spans="1:38" ht="15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</row>
    <row r="525" spans="1:38" ht="15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</row>
    <row r="526" spans="1:38" ht="15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</row>
    <row r="527" spans="1:38" ht="15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</row>
    <row r="528" spans="1:38" ht="15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</row>
    <row r="529" spans="1:38" ht="15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</row>
    <row r="530" spans="1:38" ht="15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</row>
    <row r="531" spans="1:38" ht="15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</row>
    <row r="532" spans="1:38" ht="15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</row>
    <row r="533" spans="1:38" ht="15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</row>
    <row r="534" spans="1:38" ht="15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</row>
    <row r="535" spans="1:38" ht="15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</row>
    <row r="536" spans="1:38" ht="15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</row>
    <row r="537" spans="1:38" ht="15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</row>
    <row r="538" spans="1:38" ht="15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</row>
    <row r="539" spans="1:38" ht="15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</row>
    <row r="540" spans="1:38" ht="15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</row>
    <row r="541" spans="1:38" ht="15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</row>
    <row r="542" spans="1:38" ht="15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</row>
    <row r="543" spans="1:38" ht="15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</row>
    <row r="544" spans="1:38" ht="15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</row>
    <row r="545" spans="1:38" ht="15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</row>
    <row r="546" spans="1:38" ht="15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</row>
    <row r="547" spans="1:38" ht="15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</row>
    <row r="548" spans="1:38" ht="15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</row>
    <row r="549" spans="1:38" ht="15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</row>
    <row r="550" spans="1:38" ht="15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</row>
    <row r="551" spans="1:38" ht="15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</row>
    <row r="552" spans="1:38" ht="15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</row>
    <row r="553" spans="1:38" ht="15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</row>
    <row r="554" spans="1:38" ht="15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</row>
    <row r="555" spans="1:38" ht="15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</row>
    <row r="556" spans="1:38" ht="15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</row>
    <row r="557" spans="1:38" ht="15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</row>
    <row r="558" spans="1:38" ht="15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</row>
    <row r="559" spans="1:38" ht="15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</row>
    <row r="560" spans="1:38" ht="15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</row>
    <row r="561" spans="1:38" ht="15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</row>
    <row r="562" spans="1:38" ht="15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</row>
    <row r="563" spans="1:38" ht="15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</row>
    <row r="564" spans="1:38" ht="15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</row>
    <row r="565" spans="1:38" ht="15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</row>
    <row r="566" spans="1:38" ht="15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</row>
    <row r="567" spans="1:38" ht="15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</row>
    <row r="568" spans="1:38" ht="15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</row>
    <row r="569" spans="1:38" ht="15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</row>
    <row r="570" spans="1:38" ht="15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</row>
    <row r="571" spans="1:38" ht="15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</row>
    <row r="572" spans="1:38" ht="15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</row>
    <row r="573" spans="1:38" ht="15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</row>
    <row r="574" spans="1:38" ht="15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</row>
    <row r="575" spans="1:38" ht="15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</row>
    <row r="576" spans="1:38" ht="15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</row>
    <row r="577" spans="1:38" ht="15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</row>
    <row r="578" spans="1:38" ht="15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</row>
    <row r="579" spans="1:38" ht="15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</row>
    <row r="580" spans="1:38" ht="15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</row>
    <row r="581" spans="1:38" ht="15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</row>
    <row r="582" spans="1:38" ht="15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</row>
    <row r="583" spans="1:38" ht="15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</row>
    <row r="584" spans="1:38" ht="15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</row>
    <row r="585" spans="1:38" ht="15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</row>
    <row r="586" spans="1:38" ht="15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</row>
    <row r="587" spans="1:38" ht="15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</row>
    <row r="588" spans="1:38" ht="15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</row>
    <row r="589" spans="1:38" ht="15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</row>
    <row r="590" spans="1:38" ht="15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</row>
    <row r="591" spans="1:38" ht="15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</row>
    <row r="592" spans="1:38" ht="15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</row>
    <row r="593" spans="1:38" ht="15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</row>
    <row r="594" spans="1:38" ht="15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</row>
    <row r="595" spans="1:38" ht="15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</row>
    <row r="596" spans="1:38" ht="15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</row>
    <row r="597" spans="1:38" ht="15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</row>
    <row r="598" spans="1:38" ht="15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</row>
    <row r="599" spans="1:38" ht="15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</row>
    <row r="600" spans="1:38" ht="15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</row>
    <row r="601" spans="1:38" ht="15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</row>
    <row r="602" spans="1:38" ht="15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</row>
    <row r="603" spans="1:38" ht="15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</row>
    <row r="604" spans="1:38" ht="15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</row>
    <row r="605" spans="1:38" ht="15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</row>
    <row r="606" spans="1:38" ht="15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</row>
    <row r="607" spans="1:38" ht="15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</row>
    <row r="608" spans="1:38" ht="15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</row>
    <row r="609" spans="1:38" ht="15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</row>
    <row r="610" spans="1:38" ht="15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</row>
    <row r="611" spans="1:38" ht="15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</row>
    <row r="612" spans="1:38" ht="15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</row>
    <row r="613" spans="1:38" ht="15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</row>
    <row r="614" spans="1:38" ht="15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</row>
    <row r="615" spans="1:38" ht="15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</row>
    <row r="616" spans="1:38" ht="15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</row>
    <row r="617" spans="1:38" ht="15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</row>
    <row r="618" spans="1:38" ht="15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</row>
    <row r="619" spans="1:38" ht="15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</row>
    <row r="620" spans="1:38" ht="15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</row>
    <row r="621" spans="1:38" ht="15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</row>
    <row r="622" spans="1:38" ht="15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</row>
    <row r="623" spans="1:38" ht="15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</row>
    <row r="624" spans="1:38" ht="15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</row>
    <row r="625" spans="1:38" ht="15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</row>
    <row r="626" spans="1:38" ht="15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</row>
    <row r="627" spans="1:38" ht="15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</row>
    <row r="628" spans="1:38" ht="15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</row>
    <row r="629" spans="1:38" ht="15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</row>
    <row r="630" spans="1:38" ht="15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</row>
    <row r="631" spans="1:38" ht="15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</row>
    <row r="632" spans="1:38" ht="15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</row>
    <row r="633" spans="1:38" ht="15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</row>
    <row r="634" spans="1:38" ht="15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</row>
    <row r="635" spans="1:38" ht="15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</row>
    <row r="636" spans="1:38" ht="15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</row>
    <row r="637" spans="1:38" ht="15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</row>
    <row r="638" spans="1:38" ht="15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</row>
    <row r="639" spans="1:38" ht="15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</row>
    <row r="640" spans="1:38" ht="15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</row>
    <row r="641" spans="1:38" ht="15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</row>
    <row r="642" spans="1:38" ht="15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</row>
    <row r="643" spans="1:38" ht="15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</row>
    <row r="644" spans="1:38" ht="15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</row>
    <row r="645" spans="1:38" ht="15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</row>
    <row r="646" spans="1:38" ht="15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</row>
    <row r="647" spans="1:38" ht="15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</row>
    <row r="648" spans="1:38" ht="15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</row>
    <row r="649" spans="1:38" ht="15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</row>
    <row r="650" spans="1:38" ht="15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</row>
    <row r="651" spans="1:38" ht="15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</row>
    <row r="652" spans="1:38" ht="15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</row>
    <row r="653" spans="1:38" ht="15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</row>
    <row r="654" spans="1:38" ht="15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</row>
    <row r="655" spans="1:38" ht="15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</row>
    <row r="656" spans="1:38" ht="15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</row>
    <row r="657" spans="1:38" ht="15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</row>
    <row r="658" spans="1:38" ht="15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</row>
    <row r="659" spans="1:38" ht="15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</row>
    <row r="660" spans="1:38" ht="15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</row>
    <row r="661" spans="1:38" ht="15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</row>
    <row r="662" spans="1:38" ht="15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</row>
    <row r="663" spans="1:38" ht="15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</row>
    <row r="664" spans="1:38" ht="15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</row>
    <row r="665" spans="1:38" ht="15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</row>
    <row r="666" spans="1:38" ht="15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</row>
    <row r="667" spans="1:38" ht="15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</row>
    <row r="668" spans="1:38" ht="15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</row>
    <row r="669" spans="1:38" ht="15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</row>
    <row r="670" spans="1:38" ht="15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</row>
    <row r="671" spans="1:38" ht="15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</row>
    <row r="672" spans="1:38" ht="15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</row>
    <row r="673" spans="1:38" ht="15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</row>
    <row r="674" spans="1:38" ht="15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</row>
    <row r="675" spans="1:38" ht="15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</row>
    <row r="676" spans="1:38" ht="15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</row>
    <row r="677" spans="1:38" ht="15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</row>
    <row r="678" spans="1:38" ht="15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</row>
    <row r="679" spans="1:38" ht="15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</row>
    <row r="680" spans="1:38" ht="15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</row>
    <row r="681" spans="1:38" ht="15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</row>
    <row r="682" spans="1:38" ht="15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</row>
    <row r="683" spans="1:38" ht="15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</row>
    <row r="684" spans="1:38" ht="15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</row>
    <row r="685" spans="1:38" ht="15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</row>
    <row r="686" spans="1:38" ht="15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</row>
    <row r="687" spans="1:38" ht="15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</row>
    <row r="688" spans="1:38" ht="15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</row>
    <row r="689" spans="1:38" ht="15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</row>
    <row r="690" spans="1:38" ht="15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</row>
    <row r="691" spans="1:38" ht="15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</row>
    <row r="692" spans="1:38" ht="15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</row>
    <row r="693" spans="1:38" ht="15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</row>
    <row r="694" spans="1:38" ht="15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</row>
    <row r="695" spans="1:38" ht="15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</row>
    <row r="696" spans="1:38" ht="15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</row>
    <row r="697" spans="1:38" ht="15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</row>
    <row r="698" spans="1:38" ht="15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</row>
    <row r="699" spans="1:38" ht="15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</row>
    <row r="700" spans="1:38" ht="15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</row>
    <row r="701" spans="1:38" ht="15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</row>
    <row r="702" spans="1:38" ht="15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</row>
    <row r="703" spans="1:38" ht="15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</row>
    <row r="704" spans="1:38" ht="15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</row>
    <row r="705" spans="1:38" ht="15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</row>
    <row r="706" spans="1:38" ht="15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</row>
    <row r="707" spans="1:38" ht="15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</row>
    <row r="708" spans="1:38" ht="15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</row>
    <row r="709" spans="1:38" ht="15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</row>
    <row r="710" spans="1:38" ht="15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</row>
    <row r="711" spans="1:38" ht="15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</row>
    <row r="712" spans="1:38" ht="15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</row>
    <row r="713" spans="1:38" ht="15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</row>
    <row r="714" spans="1:38" ht="15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</row>
    <row r="715" spans="1:38" ht="15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</row>
    <row r="716" spans="1:38" ht="15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</row>
    <row r="717" spans="1:38" ht="15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</row>
    <row r="718" spans="1:38" ht="15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</row>
    <row r="719" spans="1:38" ht="15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</row>
    <row r="720" spans="1:38" ht="15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</row>
    <row r="721" spans="1:38" ht="15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</row>
    <row r="722" spans="1:38" ht="15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</row>
    <row r="723" spans="1:38" ht="15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</row>
    <row r="724" spans="1:38" ht="15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</row>
    <row r="725" spans="1:38" ht="15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</row>
    <row r="726" spans="1:38" ht="15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</row>
    <row r="727" spans="1:38" ht="15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</row>
    <row r="728" spans="1:38" ht="15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</row>
    <row r="729" spans="1:38" ht="15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</row>
    <row r="730" spans="1:38" ht="15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</row>
    <row r="731" spans="1:38" ht="15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</row>
    <row r="732" spans="1:38" ht="15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</row>
    <row r="733" spans="1:38" ht="15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</row>
    <row r="734" spans="1:38" ht="15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</row>
    <row r="735" spans="1:38" ht="15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</row>
    <row r="736" spans="1:38" ht="15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</row>
    <row r="737" spans="1:38" ht="15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</row>
    <row r="738" spans="1:38" ht="15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</row>
    <row r="739" spans="1:38" ht="15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</row>
    <row r="740" spans="1:38" ht="15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</row>
    <row r="741" spans="1:38" ht="15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</row>
    <row r="742" spans="1:38" ht="15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</row>
    <row r="743" spans="1:38" ht="15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</row>
    <row r="744" spans="1:38" ht="15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</row>
    <row r="745" spans="1:38" ht="15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</row>
    <row r="746" spans="1:38" ht="15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</row>
    <row r="747" spans="1:38" ht="15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</row>
    <row r="748" spans="1:38" ht="15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</row>
    <row r="749" spans="1:38" ht="15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</row>
    <row r="750" spans="1:38" ht="15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</row>
    <row r="751" spans="1:38" ht="15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</row>
    <row r="752" spans="1:38" ht="15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</row>
    <row r="753" spans="1:38" ht="15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</row>
    <row r="754" spans="1:38" ht="15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</row>
    <row r="755" spans="1:38" ht="15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</row>
    <row r="756" spans="1:38" ht="15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</row>
    <row r="757" spans="1:38" ht="15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</row>
    <row r="758" spans="1:38" ht="15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</row>
    <row r="759" spans="1:38" ht="15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</row>
    <row r="760" spans="1:38" ht="15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</row>
    <row r="761" spans="1:38" ht="15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</row>
    <row r="762" spans="1:38" ht="15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</row>
    <row r="763" spans="1:38" ht="15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</row>
    <row r="764" spans="1:38" ht="15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</row>
    <row r="765" spans="1:38" ht="15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</row>
    <row r="766" spans="1:38" ht="15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</row>
    <row r="767" spans="1:38" ht="15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</row>
    <row r="768" spans="1:38" ht="15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</row>
    <row r="769" spans="1:38" ht="15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</row>
    <row r="770" spans="1:38" ht="15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</row>
    <row r="771" spans="1:38" ht="15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</row>
    <row r="772" spans="1:38" ht="15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</row>
    <row r="773" spans="1:38" ht="15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</row>
    <row r="774" spans="1:38" ht="15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</row>
    <row r="775" spans="1:38" ht="15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</row>
    <row r="776" spans="1:38" ht="15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</row>
    <row r="777" spans="1:38" ht="15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</row>
    <row r="778" spans="1:38" ht="15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</row>
    <row r="779" spans="1:38" ht="15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</row>
    <row r="780" spans="1:38" ht="15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</row>
    <row r="781" spans="1:38" ht="15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</row>
    <row r="782" spans="1:38" ht="15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</row>
    <row r="783" spans="1:38" ht="15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</row>
    <row r="784" spans="1:38" ht="15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</row>
    <row r="785" spans="1:38" ht="15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</row>
    <row r="786" spans="1:38" ht="15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</row>
    <row r="787" spans="1:38" ht="15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</row>
    <row r="788" spans="1:38" ht="15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</row>
    <row r="789" spans="1:38" ht="15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</row>
    <row r="790" spans="1:38" ht="15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</row>
    <row r="791" spans="1:38" ht="15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</row>
    <row r="792" spans="1:38" ht="15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</row>
    <row r="793" spans="1:38" ht="15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</row>
    <row r="794" spans="1:38" ht="15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</row>
    <row r="795" spans="1:38" ht="15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</row>
    <row r="796" spans="1:38" ht="15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</row>
    <row r="797" spans="1:38" ht="15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</row>
    <row r="798" spans="1:38" ht="15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</row>
    <row r="799" spans="1:38" ht="15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</row>
    <row r="800" spans="1:38" ht="15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</row>
    <row r="801" spans="1:38" ht="15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</row>
    <row r="802" spans="1:38" ht="15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</row>
    <row r="803" spans="1:38" ht="15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</row>
    <row r="804" spans="1:38" ht="15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</row>
    <row r="805" spans="1:38" ht="15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</row>
    <row r="806" spans="1:38" ht="15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</row>
    <row r="807" spans="1:38" ht="15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</row>
    <row r="808" spans="1:38" ht="15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</row>
    <row r="809" spans="1:38" ht="15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</row>
    <row r="810" spans="1:38" ht="15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</row>
    <row r="811" spans="1:38" ht="15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</row>
    <row r="812" spans="1:38" ht="15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</row>
    <row r="813" spans="1:38" ht="15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</row>
    <row r="814" spans="1:38" ht="15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</row>
    <row r="815" spans="1:38" ht="15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</row>
    <row r="816" spans="1:38" ht="15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</row>
    <row r="817" spans="1:38" ht="15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</row>
    <row r="818" spans="1:38" ht="15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</row>
    <row r="819" spans="1:38" ht="15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</row>
    <row r="820" spans="1:38" ht="15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</row>
    <row r="821" spans="1:38" ht="15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</row>
    <row r="822" spans="1:38" ht="15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</row>
    <row r="823" spans="1:38" ht="15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</row>
    <row r="824" spans="1:38" ht="15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</row>
    <row r="825" spans="1:38" ht="15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</row>
    <row r="826" spans="1:38" ht="15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</row>
    <row r="827" spans="1:38" ht="15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</row>
    <row r="828" spans="1:38" ht="15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</row>
    <row r="829" spans="1:38" ht="15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</row>
    <row r="830" spans="1:38" ht="15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</row>
    <row r="831" spans="1:38" ht="15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</row>
    <row r="832" spans="1:38" ht="15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</row>
    <row r="833" spans="1:38" ht="15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</row>
    <row r="834" spans="1:38" ht="15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</row>
    <row r="835" spans="1:38" ht="15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</row>
    <row r="836" spans="1:38" ht="15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</row>
    <row r="837" spans="1:38" ht="15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</row>
    <row r="838" spans="1:38" ht="15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</row>
    <row r="839" spans="1:38" ht="15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</row>
    <row r="840" spans="1:38" ht="15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</row>
    <row r="841" spans="1:38" ht="15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</row>
    <row r="842" spans="1:38" ht="15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</row>
    <row r="843" spans="1:38" ht="15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</row>
    <row r="844" spans="1:38" ht="15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</row>
    <row r="845" spans="1:38" ht="15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</row>
    <row r="846" spans="1:38" ht="15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</row>
    <row r="847" spans="1:38" ht="15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</row>
    <row r="848" spans="1:38" ht="15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</row>
    <row r="849" spans="1:38" ht="15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</row>
    <row r="850" spans="1:38" ht="15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</row>
    <row r="851" spans="1:38" ht="15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</row>
    <row r="852" spans="1:38" ht="15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</row>
    <row r="853" spans="1:38" ht="15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</row>
    <row r="854" spans="1:38" ht="15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</row>
    <row r="855" spans="1:38" ht="15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</row>
    <row r="856" spans="1:38" ht="15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</row>
    <row r="857" spans="1:38" ht="15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</row>
    <row r="858" spans="1:38" ht="15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</row>
    <row r="859" spans="1:38" ht="15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</row>
    <row r="860" spans="1:38" ht="15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</row>
    <row r="861" spans="1:38" ht="15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</row>
    <row r="862" spans="1:38" ht="15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</row>
    <row r="863" spans="1:38" ht="15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</row>
    <row r="864" spans="1:38" ht="15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</row>
    <row r="865" spans="1:38" ht="15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</row>
    <row r="866" spans="1:38" ht="15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</row>
    <row r="867" spans="1:38" ht="15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</row>
    <row r="868" spans="1:38" ht="15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</row>
    <row r="869" spans="1:38" ht="15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</row>
    <row r="870" spans="1:38" ht="15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</row>
    <row r="871" spans="1:38" ht="15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</row>
    <row r="872" spans="1:38" ht="15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</row>
    <row r="873" spans="1:38" ht="15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</row>
    <row r="874" spans="1:38" ht="15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</row>
    <row r="875" spans="1:38" ht="15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</row>
    <row r="876" spans="1:38" ht="15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</row>
    <row r="877" spans="1:38" ht="15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</row>
    <row r="878" spans="1:38" ht="15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</row>
    <row r="879" spans="1:38" ht="15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</row>
    <row r="880" spans="1:38" ht="15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</row>
    <row r="881" spans="1:38" ht="15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</row>
    <row r="882" spans="1:38" ht="15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</row>
    <row r="883" spans="1:38" ht="15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</row>
    <row r="884" spans="1:38" ht="15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</row>
    <row r="885" spans="1:38" ht="15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</row>
    <row r="886" spans="1:38" ht="15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</row>
    <row r="887" spans="1:38" ht="15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</row>
    <row r="888" spans="1:38" ht="15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</row>
    <row r="889" spans="1:38" ht="15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</row>
    <row r="890" spans="1:38" ht="15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</row>
    <row r="891" spans="1:38" ht="15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</row>
    <row r="892" spans="1:38" ht="15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</row>
    <row r="893" spans="1:38" ht="15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</row>
    <row r="894" spans="1:38" ht="15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</row>
    <row r="895" spans="1:38" ht="15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</row>
    <row r="896" spans="1:38" ht="15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</row>
    <row r="897" spans="1:38" ht="15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</row>
    <row r="898" spans="1:38" ht="15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</row>
    <row r="899" spans="1:38" ht="15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</row>
    <row r="900" spans="1:38" ht="15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</row>
    <row r="901" spans="1:38" ht="15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</row>
    <row r="902" spans="1:38" ht="15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</row>
    <row r="903" spans="1:38" ht="15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</row>
    <row r="904" spans="1:38" ht="15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</row>
    <row r="905" spans="1:38" ht="15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</row>
    <row r="906" spans="1:38" ht="15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</row>
    <row r="907" spans="1:38" ht="15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</row>
    <row r="908" spans="1:38" ht="15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</row>
    <row r="909" spans="1:38" ht="15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</row>
    <row r="910" spans="1:38" ht="15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</row>
    <row r="911" spans="1:38" ht="15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</row>
    <row r="912" spans="1:38" ht="15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</row>
    <row r="913" spans="1:38" ht="15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</row>
    <row r="914" spans="1:38" ht="15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</row>
    <row r="915" spans="1:38" ht="15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</row>
    <row r="916" spans="1:38" ht="15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</row>
    <row r="917" spans="1:38" ht="15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</row>
    <row r="918" spans="1:38" ht="15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</row>
    <row r="919" spans="1:38" ht="15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</row>
    <row r="920" spans="1:38" ht="15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</row>
    <row r="921" spans="1:38" ht="15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</row>
    <row r="922" spans="1:38" ht="15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</row>
    <row r="923" spans="1:38" ht="15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</row>
    <row r="924" spans="1:38" ht="15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</row>
    <row r="925" spans="1:38" ht="15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</row>
    <row r="926" spans="1:38" ht="15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</row>
    <row r="927" spans="1:38" ht="15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</row>
    <row r="928" spans="1:38" ht="15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</row>
    <row r="929" spans="1:38" ht="15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</row>
    <row r="930" spans="1:38" ht="15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</row>
    <row r="931" spans="1:38" ht="15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</row>
    <row r="932" spans="1:38" ht="15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</row>
    <row r="933" spans="1:38" ht="15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</row>
    <row r="934" spans="1:38" ht="15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</row>
    <row r="935" spans="1:38" ht="15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</row>
    <row r="936" spans="1:38" ht="15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</row>
    <row r="937" spans="1:38" ht="15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</row>
    <row r="938" spans="1:38" ht="15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</row>
    <row r="939" spans="1:38" ht="15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</row>
    <row r="940" spans="1:38" ht="15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</row>
    <row r="941" spans="1:38" ht="15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</row>
    <row r="942" spans="1:38" ht="15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</row>
    <row r="943" spans="1:38" ht="15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</row>
    <row r="944" spans="1:38" ht="15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</row>
    <row r="945" spans="1:38" ht="15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</row>
    <row r="946" spans="1:38" ht="15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</row>
    <row r="947" spans="1:38" ht="15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</row>
    <row r="948" spans="1:38" ht="15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</row>
    <row r="949" spans="1:38" ht="15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</row>
    <row r="950" spans="1:38" ht="15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</row>
    <row r="951" spans="1:38" ht="15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</row>
    <row r="952" spans="1:38" ht="15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</row>
    <row r="953" spans="1:38" ht="15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</row>
    <row r="954" spans="1:38" ht="15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</row>
    <row r="955" spans="1:38" ht="15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</row>
    <row r="956" spans="1:38" ht="15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</row>
    <row r="957" spans="1:38" ht="15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</row>
    <row r="958" spans="1:38" ht="15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</row>
    <row r="959" spans="1:38" ht="15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</row>
    <row r="960" spans="1:38" ht="15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</row>
    <row r="961" spans="1:38" ht="15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</row>
    <row r="962" spans="1:38" ht="15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</row>
    <row r="963" spans="1:38" ht="15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</row>
    <row r="964" spans="1:38" ht="15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</row>
    <row r="965" spans="1:38" ht="15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</row>
    <row r="966" spans="1:38" ht="15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</row>
    <row r="967" spans="1:38" ht="15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</row>
    <row r="968" spans="1:38" ht="15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</row>
    <row r="969" spans="1:38" ht="15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</row>
    <row r="970" spans="1:38" ht="15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</row>
    <row r="971" spans="1:38" ht="15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</row>
    <row r="972" spans="1:38" ht="15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</row>
    <row r="973" spans="1:38" ht="15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</row>
    <row r="974" spans="1:38" ht="15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</row>
    <row r="975" spans="1:38" ht="15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</row>
    <row r="976" spans="1:38" ht="15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</row>
    <row r="977" spans="1:38" ht="15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</row>
    <row r="978" spans="1:38" ht="15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</row>
    <row r="979" spans="1:38" ht="15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</row>
    <row r="980" spans="1:38" ht="15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</row>
    <row r="981" spans="1:38" ht="15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</row>
    <row r="982" spans="1:38" ht="15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</row>
    <row r="983" spans="1:38" ht="15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</row>
    <row r="984" spans="1:38" ht="15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</row>
    <row r="985" spans="1:38" ht="15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</row>
    <row r="986" spans="1:38" ht="15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</row>
    <row r="987" spans="1:38" ht="15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</row>
    <row r="988" spans="1:38" ht="15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</row>
    <row r="989" spans="1:38" ht="15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</row>
    <row r="990" spans="1:38" ht="15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</row>
    <row r="991" spans="1:38" ht="15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</row>
    <row r="992" spans="1:38" ht="15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</row>
    <row r="993" spans="1:38" ht="15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</row>
    <row r="994" spans="1:38" ht="15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</row>
    <row r="995" spans="1:38" ht="15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</row>
    <row r="996" spans="1:38" ht="15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</row>
    <row r="997" spans="1:38" ht="15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</row>
    <row r="998" spans="1:38" ht="15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</row>
    <row r="999" spans="1:38" ht="15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</row>
    <row r="1000" spans="1:38" ht="15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</row>
    <row r="1001" spans="1:38" ht="15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</row>
    <row r="1002" spans="1:38" ht="15.75" customHeight="1" x14ac:dyDescent="0.25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</row>
    <row r="1003" spans="1:38" ht="15.75" customHeight="1" x14ac:dyDescent="0.25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</row>
  </sheetData>
  <mergeCells count="128">
    <mergeCell ref="R19:R20"/>
    <mergeCell ref="S19:S20"/>
    <mergeCell ref="T19:T20"/>
    <mergeCell ref="T17:T18"/>
    <mergeCell ref="M19:M20"/>
    <mergeCell ref="N19:N20"/>
    <mergeCell ref="O19:O20"/>
    <mergeCell ref="P19:P20"/>
    <mergeCell ref="Q19:Q20"/>
    <mergeCell ref="C17:C18"/>
    <mergeCell ref="D17:D18"/>
    <mergeCell ref="H17:H18"/>
    <mergeCell ref="I17:I18"/>
    <mergeCell ref="J17:J18"/>
    <mergeCell ref="P17:P18"/>
    <mergeCell ref="Q17:Q18"/>
    <mergeCell ref="R17:R18"/>
    <mergeCell ref="S17:S18"/>
    <mergeCell ref="K17:K18"/>
    <mergeCell ref="L17:L18"/>
    <mergeCell ref="A4:F4"/>
    <mergeCell ref="H4:O4"/>
    <mergeCell ref="P4:R4"/>
    <mergeCell ref="U4:Z4"/>
    <mergeCell ref="U5:Z5"/>
    <mergeCell ref="U6:U8"/>
    <mergeCell ref="V6:V8"/>
    <mergeCell ref="G6:G8"/>
    <mergeCell ref="H5:O5"/>
    <mergeCell ref="P5:R5"/>
    <mergeCell ref="S5:S8"/>
    <mergeCell ref="T5:T8"/>
    <mergeCell ref="H6:H8"/>
    <mergeCell ref="I6:I8"/>
    <mergeCell ref="J6:K6"/>
    <mergeCell ref="Q6:Q8"/>
    <mergeCell ref="R6:R8"/>
    <mergeCell ref="P6:P8"/>
    <mergeCell ref="W7:W8"/>
    <mergeCell ref="X7:X8"/>
    <mergeCell ref="Y7:Y8"/>
    <mergeCell ref="Z7:Z8"/>
    <mergeCell ref="M24:M25"/>
    <mergeCell ref="A5:F6"/>
    <mergeCell ref="A7:A8"/>
    <mergeCell ref="B7:B8"/>
    <mergeCell ref="C7:C8"/>
    <mergeCell ref="D7:D8"/>
    <mergeCell ref="A17:A18"/>
    <mergeCell ref="B17:B18"/>
    <mergeCell ref="L6:O6"/>
    <mergeCell ref="L7:O7"/>
    <mergeCell ref="J7:J8"/>
    <mergeCell ref="K7:K8"/>
    <mergeCell ref="H10:H13"/>
    <mergeCell ref="I10:I11"/>
    <mergeCell ref="I12:I13"/>
    <mergeCell ref="H14:H16"/>
    <mergeCell ref="H19:H20"/>
    <mergeCell ref="I19:I20"/>
    <mergeCell ref="J24:J25"/>
    <mergeCell ref="K24:K25"/>
    <mergeCell ref="L24:L25"/>
    <mergeCell ref="J19:J20"/>
    <mergeCell ref="K19:K20"/>
    <mergeCell ref="L19:L20"/>
    <mergeCell ref="AA4:AH4"/>
    <mergeCell ref="AA5:AH5"/>
    <mergeCell ref="AL10:AL13"/>
    <mergeCell ref="AL14:AL16"/>
    <mergeCell ref="AH15:AH16"/>
    <mergeCell ref="E17:E18"/>
    <mergeCell ref="F17:F18"/>
    <mergeCell ref="G15:G16"/>
    <mergeCell ref="V15:V16"/>
    <mergeCell ref="W15:W16"/>
    <mergeCell ref="X15:X16"/>
    <mergeCell ref="Y15:Y16"/>
    <mergeCell ref="Z15:Z16"/>
    <mergeCell ref="AA15:AA16"/>
    <mergeCell ref="M17:M18"/>
    <mergeCell ref="N17:N18"/>
    <mergeCell ref="O17:O18"/>
    <mergeCell ref="U15:U16"/>
    <mergeCell ref="AG15:AG16"/>
    <mergeCell ref="AD10:AD13"/>
    <mergeCell ref="AF10:AF13"/>
    <mergeCell ref="AB15:AB16"/>
    <mergeCell ref="AC15:AC16"/>
    <mergeCell ref="AD15:AD16"/>
    <mergeCell ref="AI15:AI16"/>
    <mergeCell ref="AJ15:AJ16"/>
    <mergeCell ref="AK15:AK16"/>
    <mergeCell ref="AH10:AH13"/>
    <mergeCell ref="W6:Z6"/>
    <mergeCell ref="AI5:AI8"/>
    <mergeCell ref="AJ5:AJ8"/>
    <mergeCell ref="AK5:AK8"/>
    <mergeCell ref="AL5:AL8"/>
    <mergeCell ref="AA7:AB8"/>
    <mergeCell ref="AG7:AH8"/>
    <mergeCell ref="AC7:AD8"/>
    <mergeCell ref="AE7:AF8"/>
    <mergeCell ref="AI10:AI11"/>
    <mergeCell ref="AE15:AE16"/>
    <mergeCell ref="AF15:AF16"/>
    <mergeCell ref="T12:T13"/>
    <mergeCell ref="T10:T11"/>
    <mergeCell ref="S10:S11"/>
    <mergeCell ref="J12:J13"/>
    <mergeCell ref="K12:K13"/>
    <mergeCell ref="L12:L13"/>
    <mergeCell ref="M12:M13"/>
    <mergeCell ref="N12:N13"/>
    <mergeCell ref="O12:O13"/>
    <mergeCell ref="P12:P13"/>
    <mergeCell ref="Q12:Q13"/>
    <mergeCell ref="R12:R13"/>
    <mergeCell ref="S12:S13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</mergeCells>
  <pageMargins left="0.7" right="0.7" top="0.75" bottom="0.75" header="0" footer="0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5"/>
  <sheetViews>
    <sheetView tabSelected="1" topLeftCell="T20" zoomScale="59" zoomScaleNormal="59" workbookViewId="0">
      <selection activeCell="AK24" sqref="AK24"/>
    </sheetView>
  </sheetViews>
  <sheetFormatPr baseColWidth="10" defaultColWidth="12.625" defaultRowHeight="42" customHeight="1" x14ac:dyDescent="0.25"/>
  <cols>
    <col min="1" max="1" width="16.125" style="59" customWidth="1"/>
    <col min="2" max="2" width="17" style="59" customWidth="1"/>
    <col min="3" max="3" width="28.875" style="59" customWidth="1"/>
    <col min="4" max="6" width="13" style="59" customWidth="1"/>
    <col min="7" max="7" width="46.75" style="59" customWidth="1"/>
    <col min="8" max="8" width="43.75" style="59" customWidth="1"/>
    <col min="9" max="9" width="41.25" style="59" customWidth="1"/>
    <col min="10" max="10" width="6.75" style="59" customWidth="1"/>
    <col min="11" max="11" width="13.375" style="59" customWidth="1"/>
    <col min="12" max="12" width="6.5" style="59" customWidth="1"/>
    <col min="13" max="13" width="9.5" style="59" customWidth="1"/>
    <col min="14" max="14" width="7" style="59" customWidth="1"/>
    <col min="15" max="15" width="6.125" style="59" customWidth="1"/>
    <col min="16" max="16" width="8.5" style="59" customWidth="1"/>
    <col min="17" max="17" width="11.625" style="59" customWidth="1"/>
    <col min="18" max="18" width="9.75" style="59" customWidth="1"/>
    <col min="19" max="19" width="16.125" style="59" customWidth="1"/>
    <col min="20" max="20" width="14.875" style="59" customWidth="1"/>
    <col min="21" max="21" width="39" style="59" customWidth="1"/>
    <col min="22" max="22" width="36.125" style="59" customWidth="1"/>
    <col min="23" max="23" width="9.25" style="59" customWidth="1"/>
    <col min="24" max="24" width="8.625" style="59" customWidth="1"/>
    <col min="25" max="26" width="10.5" style="59" customWidth="1"/>
    <col min="27" max="27" width="15.25" style="59" customWidth="1"/>
    <col min="28" max="28" width="12.25" style="59" customWidth="1"/>
    <col min="29" max="29" width="15.625" style="59" customWidth="1"/>
    <col min="30" max="30" width="17.375" style="59" customWidth="1"/>
    <col min="31" max="31" width="15.625" style="59" customWidth="1"/>
    <col min="32" max="32" width="8.25" style="59" customWidth="1"/>
    <col min="33" max="33" width="15.25" style="59" customWidth="1"/>
    <col min="34" max="34" width="21.625" style="59" customWidth="1"/>
    <col min="35" max="35" width="16.125" style="59" customWidth="1"/>
    <col min="36" max="36" width="20.375" style="59" customWidth="1"/>
    <col min="37" max="37" width="30" style="59" customWidth="1"/>
    <col min="38" max="38" width="23.375" style="59" customWidth="1"/>
    <col min="39" max="16384" width="12.625" style="59"/>
  </cols>
  <sheetData>
    <row r="1" spans="1:38" s="125" customFormat="1" ht="18" customHeight="1" x14ac:dyDescent="0.25"/>
    <row r="2" spans="1:38" s="125" customFormat="1" ht="33" customHeight="1" x14ac:dyDescent="0.25">
      <c r="A2" s="126" t="s">
        <v>528</v>
      </c>
    </row>
    <row r="3" spans="1:38" s="125" customFormat="1" ht="23.25" customHeight="1" x14ac:dyDescent="0.25">
      <c r="A3" s="127" t="s">
        <v>529</v>
      </c>
    </row>
    <row r="4" spans="1:38" s="222" customFormat="1" ht="23.25" customHeight="1" x14ac:dyDescent="0.25">
      <c r="A4" s="309">
        <v>1</v>
      </c>
      <c r="B4" s="226"/>
      <c r="C4" s="226"/>
      <c r="D4" s="226"/>
      <c r="E4" s="226"/>
      <c r="F4" s="226"/>
      <c r="G4" s="305"/>
      <c r="H4" s="226"/>
      <c r="I4" s="226"/>
      <c r="J4" s="226"/>
      <c r="K4" s="226"/>
      <c r="L4" s="226"/>
      <c r="M4" s="226"/>
      <c r="N4" s="226"/>
      <c r="O4" s="226"/>
      <c r="P4" s="305">
        <v>3</v>
      </c>
      <c r="Q4" s="226"/>
      <c r="R4" s="226"/>
      <c r="S4" s="215">
        <v>4</v>
      </c>
      <c r="T4" s="211">
        <v>5</v>
      </c>
      <c r="U4" s="305">
        <v>6</v>
      </c>
      <c r="V4" s="226"/>
      <c r="W4" s="226"/>
      <c r="X4" s="226"/>
      <c r="Y4" s="226"/>
      <c r="Z4" s="226"/>
      <c r="AA4" s="305">
        <v>7</v>
      </c>
      <c r="AB4" s="226"/>
      <c r="AC4" s="226"/>
      <c r="AD4" s="226"/>
      <c r="AE4" s="226"/>
      <c r="AF4" s="226"/>
      <c r="AG4" s="226"/>
      <c r="AH4" s="226"/>
      <c r="AI4" s="211">
        <v>8</v>
      </c>
      <c r="AJ4" s="211">
        <v>9</v>
      </c>
      <c r="AK4" s="211">
        <v>10</v>
      </c>
      <c r="AL4" s="211">
        <v>11</v>
      </c>
    </row>
    <row r="5" spans="1:38" s="222" customFormat="1" ht="36.75" customHeight="1" x14ac:dyDescent="0.25">
      <c r="A5" s="227" t="s">
        <v>9</v>
      </c>
      <c r="B5" s="226"/>
      <c r="C5" s="226"/>
      <c r="D5" s="226"/>
      <c r="E5" s="226"/>
      <c r="F5" s="226"/>
      <c r="G5" s="225"/>
      <c r="H5" s="226"/>
      <c r="I5" s="226"/>
      <c r="J5" s="226"/>
      <c r="K5" s="226"/>
      <c r="L5" s="226"/>
      <c r="M5" s="226"/>
      <c r="N5" s="226"/>
      <c r="O5" s="226"/>
      <c r="P5" s="225" t="s">
        <v>11</v>
      </c>
      <c r="Q5" s="226"/>
      <c r="R5" s="226"/>
      <c r="S5" s="303" t="s">
        <v>12</v>
      </c>
      <c r="T5" s="225" t="s">
        <v>13</v>
      </c>
      <c r="U5" s="225" t="s">
        <v>14</v>
      </c>
      <c r="V5" s="226"/>
      <c r="W5" s="226"/>
      <c r="X5" s="226"/>
      <c r="Y5" s="226"/>
      <c r="Z5" s="226"/>
      <c r="AA5" s="225" t="s">
        <v>15</v>
      </c>
      <c r="AB5" s="226"/>
      <c r="AC5" s="226"/>
      <c r="AD5" s="226"/>
      <c r="AE5" s="226"/>
      <c r="AF5" s="226"/>
      <c r="AG5" s="226"/>
      <c r="AH5" s="226"/>
      <c r="AI5" s="225" t="s">
        <v>16</v>
      </c>
      <c r="AJ5" s="225" t="s">
        <v>17</v>
      </c>
      <c r="AK5" s="225" t="s">
        <v>18</v>
      </c>
      <c r="AL5" s="225" t="s">
        <v>19</v>
      </c>
    </row>
    <row r="6" spans="1:38" s="222" customFormat="1" ht="45" x14ac:dyDescent="0.25">
      <c r="A6" s="226"/>
      <c r="B6" s="226"/>
      <c r="C6" s="226"/>
      <c r="D6" s="226"/>
      <c r="E6" s="226"/>
      <c r="F6" s="226"/>
      <c r="G6" s="227" t="s">
        <v>199</v>
      </c>
      <c r="H6" s="225" t="s">
        <v>20</v>
      </c>
      <c r="I6" s="225" t="s">
        <v>21</v>
      </c>
      <c r="J6" s="225" t="s">
        <v>22</v>
      </c>
      <c r="K6" s="226"/>
      <c r="L6" s="225" t="s">
        <v>23</v>
      </c>
      <c r="M6" s="226"/>
      <c r="N6" s="226"/>
      <c r="O6" s="226"/>
      <c r="P6" s="225" t="s">
        <v>24</v>
      </c>
      <c r="Q6" s="225" t="s">
        <v>25</v>
      </c>
      <c r="R6" s="225" t="s">
        <v>26</v>
      </c>
      <c r="S6" s="226"/>
      <c r="T6" s="226"/>
      <c r="U6" s="225" t="s">
        <v>20</v>
      </c>
      <c r="V6" s="227" t="s">
        <v>27</v>
      </c>
      <c r="W6" s="225" t="s">
        <v>28</v>
      </c>
      <c r="X6" s="226"/>
      <c r="Y6" s="226"/>
      <c r="Z6" s="226"/>
      <c r="AA6" s="205" t="s">
        <v>29</v>
      </c>
      <c r="AB6" s="205" t="s">
        <v>30</v>
      </c>
      <c r="AC6" s="205" t="s">
        <v>29</v>
      </c>
      <c r="AD6" s="205" t="s">
        <v>30</v>
      </c>
      <c r="AE6" s="205" t="s">
        <v>29</v>
      </c>
      <c r="AF6" s="205" t="s">
        <v>30</v>
      </c>
      <c r="AG6" s="205" t="s">
        <v>29</v>
      </c>
      <c r="AH6" s="205" t="s">
        <v>30</v>
      </c>
      <c r="AI6" s="226"/>
      <c r="AJ6" s="226"/>
      <c r="AK6" s="226"/>
      <c r="AL6" s="226"/>
    </row>
    <row r="7" spans="1:38" s="222" customFormat="1" ht="22.5" customHeight="1" x14ac:dyDescent="0.25">
      <c r="A7" s="225" t="s">
        <v>31</v>
      </c>
      <c r="B7" s="225" t="s">
        <v>32</v>
      </c>
      <c r="C7" s="225" t="s">
        <v>33</v>
      </c>
      <c r="D7" s="225" t="s">
        <v>21</v>
      </c>
      <c r="E7" s="206" t="s">
        <v>34</v>
      </c>
      <c r="F7" s="205" t="s">
        <v>35</v>
      </c>
      <c r="G7" s="226"/>
      <c r="H7" s="226"/>
      <c r="I7" s="226"/>
      <c r="J7" s="225" t="s">
        <v>37</v>
      </c>
      <c r="K7" s="225" t="s">
        <v>38</v>
      </c>
      <c r="L7" s="225" t="s">
        <v>39</v>
      </c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5" t="s">
        <v>40</v>
      </c>
      <c r="X7" s="225" t="s">
        <v>41</v>
      </c>
      <c r="Y7" s="225" t="s">
        <v>42</v>
      </c>
      <c r="Z7" s="225" t="s">
        <v>43</v>
      </c>
      <c r="AA7" s="225">
        <v>2021</v>
      </c>
      <c r="AB7" s="226"/>
      <c r="AC7" s="225">
        <v>2022</v>
      </c>
      <c r="AD7" s="226"/>
      <c r="AE7" s="225">
        <v>2023</v>
      </c>
      <c r="AF7" s="226"/>
      <c r="AG7" s="225">
        <v>2024</v>
      </c>
      <c r="AH7" s="226"/>
      <c r="AI7" s="226"/>
      <c r="AJ7" s="226"/>
      <c r="AK7" s="226"/>
      <c r="AL7" s="226"/>
    </row>
    <row r="8" spans="1:38" s="222" customFormat="1" ht="15" x14ac:dyDescent="0.2">
      <c r="A8" s="226"/>
      <c r="B8" s="226"/>
      <c r="C8" s="226"/>
      <c r="D8" s="226"/>
      <c r="E8" s="205">
        <v>2019</v>
      </c>
      <c r="F8" s="205">
        <v>2024</v>
      </c>
      <c r="G8" s="226"/>
      <c r="H8" s="226"/>
      <c r="I8" s="226"/>
      <c r="J8" s="226"/>
      <c r="K8" s="226"/>
      <c r="L8" s="205">
        <v>2021</v>
      </c>
      <c r="M8" s="205">
        <v>2022</v>
      </c>
      <c r="N8" s="205">
        <v>2023</v>
      </c>
      <c r="O8" s="205">
        <v>2024</v>
      </c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</row>
    <row r="9" spans="1:38" s="222" customFormat="1" ht="130.5" customHeight="1" x14ac:dyDescent="0.2">
      <c r="A9" s="162" t="s">
        <v>44</v>
      </c>
      <c r="B9" s="162" t="s">
        <v>565</v>
      </c>
      <c r="C9" s="223" t="s">
        <v>566</v>
      </c>
      <c r="D9" s="208" t="s">
        <v>98</v>
      </c>
      <c r="E9" s="178">
        <v>0.27400000000000002</v>
      </c>
      <c r="F9" s="178">
        <v>0.17380000000000001</v>
      </c>
      <c r="G9" s="208" t="s">
        <v>200</v>
      </c>
      <c r="H9" s="275" t="s">
        <v>201</v>
      </c>
      <c r="I9" s="208" t="s">
        <v>406</v>
      </c>
      <c r="J9" s="214">
        <v>2019</v>
      </c>
      <c r="K9" s="214">
        <v>13.84</v>
      </c>
      <c r="L9" s="214">
        <v>15.379999999999999</v>
      </c>
      <c r="M9" s="214">
        <v>16.920000000000002</v>
      </c>
      <c r="N9" s="214">
        <v>18.46</v>
      </c>
      <c r="O9" s="117">
        <v>20</v>
      </c>
      <c r="P9" s="214">
        <v>2.2999999999999998</v>
      </c>
      <c r="Q9" s="214" t="s">
        <v>180</v>
      </c>
      <c r="R9" s="208" t="s">
        <v>202</v>
      </c>
      <c r="S9" s="214" t="s">
        <v>203</v>
      </c>
      <c r="T9" s="214"/>
      <c r="U9" s="169" t="s">
        <v>568</v>
      </c>
      <c r="V9" s="108" t="s">
        <v>437</v>
      </c>
      <c r="W9" s="45">
        <v>68000</v>
      </c>
      <c r="X9" s="45">
        <v>68000</v>
      </c>
      <c r="Y9" s="45">
        <v>68000</v>
      </c>
      <c r="Z9" s="45">
        <v>68000</v>
      </c>
      <c r="AA9" s="46">
        <v>14009468.800000003</v>
      </c>
      <c r="AB9" s="47"/>
      <c r="AC9" s="46">
        <v>14009468.800000003</v>
      </c>
      <c r="AD9" s="47"/>
      <c r="AE9" s="46">
        <v>14009468.800000003</v>
      </c>
      <c r="AF9" s="47"/>
      <c r="AG9" s="46">
        <v>14009468.800000003</v>
      </c>
      <c r="AH9" s="208"/>
      <c r="AI9" s="208" t="s">
        <v>204</v>
      </c>
      <c r="AJ9" s="213" t="s">
        <v>579</v>
      </c>
      <c r="AK9" s="213" t="s">
        <v>595</v>
      </c>
      <c r="AL9" s="208" t="s">
        <v>205</v>
      </c>
    </row>
    <row r="10" spans="1:38" s="222" customFormat="1" ht="75" x14ac:dyDescent="0.2">
      <c r="A10" s="208" t="s">
        <v>136</v>
      </c>
      <c r="B10" s="208" t="s">
        <v>137</v>
      </c>
      <c r="C10" s="208" t="s">
        <v>138</v>
      </c>
      <c r="D10" s="208" t="s">
        <v>61</v>
      </c>
      <c r="E10" s="208">
        <v>0.751</v>
      </c>
      <c r="F10" s="212">
        <v>0.76931707317073195</v>
      </c>
      <c r="G10" s="208" t="s">
        <v>200</v>
      </c>
      <c r="H10" s="276"/>
      <c r="I10" s="208" t="s">
        <v>206</v>
      </c>
      <c r="J10" s="214">
        <v>2019</v>
      </c>
      <c r="K10" s="214">
        <v>26.55</v>
      </c>
      <c r="L10" s="48">
        <v>16.489999999999998</v>
      </c>
      <c r="M10" s="48">
        <v>26.55</v>
      </c>
      <c r="N10" s="48">
        <v>26.97</v>
      </c>
      <c r="O10" s="48">
        <v>27.51</v>
      </c>
      <c r="P10" s="214">
        <v>2.2999999999999998</v>
      </c>
      <c r="Q10" s="214" t="s">
        <v>180</v>
      </c>
      <c r="R10" s="208" t="s">
        <v>207</v>
      </c>
      <c r="S10" s="214" t="s">
        <v>203</v>
      </c>
      <c r="T10" s="214"/>
      <c r="U10" s="208" t="s">
        <v>208</v>
      </c>
      <c r="V10" s="214" t="s">
        <v>209</v>
      </c>
      <c r="W10" s="49">
        <v>3400.0000000000005</v>
      </c>
      <c r="X10" s="45">
        <v>20400</v>
      </c>
      <c r="Y10" s="44">
        <v>23800</v>
      </c>
      <c r="Z10" s="44">
        <v>27200.000000000004</v>
      </c>
      <c r="AA10" s="46">
        <v>660824.00000000012</v>
      </c>
      <c r="AB10" s="47"/>
      <c r="AC10" s="46">
        <v>3964944.0000000005</v>
      </c>
      <c r="AD10" s="47"/>
      <c r="AE10" s="46">
        <v>4625768</v>
      </c>
      <c r="AF10" s="47"/>
      <c r="AG10" s="46">
        <v>5286592.0000000009</v>
      </c>
      <c r="AH10" s="208"/>
      <c r="AI10" s="208" t="s">
        <v>210</v>
      </c>
      <c r="AJ10" s="213" t="s">
        <v>596</v>
      </c>
      <c r="AK10" s="213" t="s">
        <v>597</v>
      </c>
      <c r="AL10" s="308" t="s">
        <v>558</v>
      </c>
    </row>
    <row r="11" spans="1:38" s="222" customFormat="1" ht="72" customHeight="1" x14ac:dyDescent="0.2">
      <c r="A11" s="307" t="s">
        <v>177</v>
      </c>
      <c r="B11" s="275" t="s">
        <v>211</v>
      </c>
      <c r="C11" s="275" t="s">
        <v>138</v>
      </c>
      <c r="D11" s="275" t="s">
        <v>61</v>
      </c>
      <c r="E11" s="275">
        <v>0.751</v>
      </c>
      <c r="F11" s="306">
        <v>0.76931707317073195</v>
      </c>
      <c r="G11" s="208" t="s">
        <v>200</v>
      </c>
      <c r="H11" s="276"/>
      <c r="I11" s="208" t="s">
        <v>212</v>
      </c>
      <c r="J11" s="214">
        <v>2020</v>
      </c>
      <c r="K11" s="50">
        <v>1556</v>
      </c>
      <c r="L11" s="216">
        <v>1948</v>
      </c>
      <c r="M11" s="50">
        <v>2438</v>
      </c>
      <c r="N11" s="50">
        <v>3052</v>
      </c>
      <c r="O11" s="216">
        <v>3821</v>
      </c>
      <c r="P11" s="214">
        <v>2.2999999999999998</v>
      </c>
      <c r="Q11" s="214" t="s">
        <v>180</v>
      </c>
      <c r="R11" s="208" t="s">
        <v>213</v>
      </c>
      <c r="S11" s="214">
        <v>5.2</v>
      </c>
      <c r="T11" s="214"/>
      <c r="U11" s="275" t="s">
        <v>217</v>
      </c>
      <c r="V11" s="275" t="s">
        <v>218</v>
      </c>
      <c r="W11" s="275"/>
      <c r="X11" s="275"/>
      <c r="Y11" s="275"/>
      <c r="Z11" s="275"/>
      <c r="AA11" s="275"/>
      <c r="AB11" s="275"/>
      <c r="AC11" s="275"/>
      <c r="AD11" s="275"/>
      <c r="AE11" s="275"/>
      <c r="AF11" s="275"/>
      <c r="AG11" s="275"/>
      <c r="AH11" s="275"/>
      <c r="AI11" s="275" t="s">
        <v>214</v>
      </c>
      <c r="AJ11" s="304" t="s">
        <v>598</v>
      </c>
      <c r="AK11" s="304" t="s">
        <v>599</v>
      </c>
      <c r="AL11" s="308"/>
    </row>
    <row r="12" spans="1:38" s="222" customFormat="1" ht="72" customHeight="1" x14ac:dyDescent="0.25">
      <c r="A12" s="276"/>
      <c r="B12" s="276"/>
      <c r="C12" s="276"/>
      <c r="D12" s="276"/>
      <c r="E12" s="276"/>
      <c r="F12" s="276"/>
      <c r="G12" s="208" t="s">
        <v>200</v>
      </c>
      <c r="H12" s="276"/>
      <c r="I12" s="208" t="s">
        <v>215</v>
      </c>
      <c r="J12" s="51"/>
      <c r="K12" s="51"/>
      <c r="L12" s="51"/>
      <c r="M12" s="51"/>
      <c r="N12" s="51"/>
      <c r="O12" s="51"/>
      <c r="P12" s="214">
        <v>2.2999999999999998</v>
      </c>
      <c r="Q12" s="214" t="s">
        <v>180</v>
      </c>
      <c r="R12" s="208" t="s">
        <v>216</v>
      </c>
      <c r="S12" s="214">
        <v>5.2</v>
      </c>
      <c r="T12" s="214"/>
      <c r="U12" s="275"/>
      <c r="V12" s="275"/>
      <c r="W12" s="275"/>
      <c r="X12" s="275"/>
      <c r="Y12" s="275"/>
      <c r="Z12" s="275"/>
      <c r="AA12" s="275"/>
      <c r="AB12" s="275"/>
      <c r="AC12" s="275"/>
      <c r="AD12" s="275"/>
      <c r="AE12" s="275"/>
      <c r="AF12" s="275"/>
      <c r="AG12" s="275"/>
      <c r="AH12" s="275"/>
      <c r="AI12" s="276"/>
      <c r="AJ12" s="275"/>
      <c r="AK12" s="276"/>
      <c r="AL12" s="308"/>
    </row>
    <row r="13" spans="1:38" s="222" customFormat="1" ht="72" customHeight="1" x14ac:dyDescent="0.2">
      <c r="A13" s="208"/>
      <c r="B13" s="208"/>
      <c r="C13" s="208"/>
      <c r="D13" s="208"/>
      <c r="E13" s="208"/>
      <c r="F13" s="212"/>
      <c r="G13" s="208" t="s">
        <v>200</v>
      </c>
      <c r="H13" s="276"/>
      <c r="I13" s="108" t="s">
        <v>438</v>
      </c>
      <c r="J13" s="214" t="s">
        <v>67</v>
      </c>
      <c r="K13" s="214" t="s">
        <v>67</v>
      </c>
      <c r="L13" s="52">
        <v>200</v>
      </c>
      <c r="M13" s="52">
        <v>800</v>
      </c>
      <c r="N13" s="52">
        <v>800</v>
      </c>
      <c r="O13" s="52">
        <v>1600</v>
      </c>
      <c r="P13" s="214">
        <v>2.2999999999999998</v>
      </c>
      <c r="Q13" s="214" t="s">
        <v>180</v>
      </c>
      <c r="R13" s="208" t="s">
        <v>216</v>
      </c>
      <c r="S13" s="214">
        <v>5.2</v>
      </c>
      <c r="T13" s="214"/>
      <c r="U13" s="108" t="s">
        <v>219</v>
      </c>
      <c r="V13" s="214" t="s">
        <v>209</v>
      </c>
      <c r="W13" s="208">
        <v>200</v>
      </c>
      <c r="X13" s="47">
        <v>800</v>
      </c>
      <c r="Y13" s="47">
        <v>800</v>
      </c>
      <c r="Z13" s="47">
        <v>1600</v>
      </c>
      <c r="AA13" s="53">
        <v>24735157.894736841</v>
      </c>
      <c r="AB13" s="47"/>
      <c r="AC13" s="157">
        <v>48005150</v>
      </c>
      <c r="AD13" s="47"/>
      <c r="AE13" s="157">
        <f>+Y13*10000*12</f>
        <v>96000000</v>
      </c>
      <c r="AF13" s="47"/>
      <c r="AG13" s="157">
        <f>1600*10000*12</f>
        <v>192000000</v>
      </c>
      <c r="AH13" s="208"/>
      <c r="AI13" s="208" t="s">
        <v>214</v>
      </c>
      <c r="AJ13" s="208" t="s">
        <v>70</v>
      </c>
      <c r="AK13" s="213" t="s">
        <v>600</v>
      </c>
      <c r="AL13" s="308"/>
    </row>
    <row r="14" spans="1:38" s="222" customFormat="1" ht="85.5" customHeight="1" x14ac:dyDescent="0.2">
      <c r="A14" s="275" t="s">
        <v>136</v>
      </c>
      <c r="B14" s="275" t="s">
        <v>137</v>
      </c>
      <c r="C14" s="275" t="s">
        <v>138</v>
      </c>
      <c r="D14" s="275" t="s">
        <v>61</v>
      </c>
      <c r="E14" s="275">
        <v>0.751</v>
      </c>
      <c r="F14" s="306">
        <v>0.76931707317073195</v>
      </c>
      <c r="G14" s="208" t="s">
        <v>220</v>
      </c>
      <c r="H14" s="311" t="s">
        <v>483</v>
      </c>
      <c r="I14" s="275" t="s">
        <v>401</v>
      </c>
      <c r="J14" s="302">
        <v>2019</v>
      </c>
      <c r="K14" s="310">
        <v>31972</v>
      </c>
      <c r="L14" s="310">
        <f>1508*4</f>
        <v>6032</v>
      </c>
      <c r="M14" s="310">
        <v>31972</v>
      </c>
      <c r="N14" s="310">
        <v>33401</v>
      </c>
      <c r="O14" s="310">
        <v>41811</v>
      </c>
      <c r="P14" s="302">
        <v>2.1</v>
      </c>
      <c r="Q14" s="302" t="s">
        <v>71</v>
      </c>
      <c r="R14" s="275" t="s">
        <v>221</v>
      </c>
      <c r="S14" s="302">
        <v>3.7</v>
      </c>
      <c r="T14" s="214"/>
      <c r="U14" s="165" t="s">
        <v>557</v>
      </c>
      <c r="V14" s="158" t="s">
        <v>225</v>
      </c>
      <c r="W14" s="54">
        <v>500</v>
      </c>
      <c r="X14" s="54">
        <v>1000</v>
      </c>
      <c r="Y14" s="54">
        <v>1500</v>
      </c>
      <c r="Z14" s="54">
        <v>2000</v>
      </c>
      <c r="AA14" s="47"/>
      <c r="AB14" s="47"/>
      <c r="AC14" s="47"/>
      <c r="AD14" s="47"/>
      <c r="AE14" s="47"/>
      <c r="AF14" s="47"/>
      <c r="AG14" s="47"/>
      <c r="AH14" s="208"/>
      <c r="AI14" s="275" t="s">
        <v>84</v>
      </c>
      <c r="AJ14" s="213" t="s">
        <v>601</v>
      </c>
      <c r="AK14" s="47"/>
      <c r="AL14" s="275" t="s">
        <v>222</v>
      </c>
    </row>
    <row r="15" spans="1:38" s="222" customFormat="1" ht="103.5" customHeight="1" x14ac:dyDescent="0.25">
      <c r="A15" s="276"/>
      <c r="B15" s="276"/>
      <c r="C15" s="276"/>
      <c r="D15" s="276"/>
      <c r="E15" s="276"/>
      <c r="F15" s="276"/>
      <c r="G15" s="208" t="s">
        <v>220</v>
      </c>
      <c r="H15" s="276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09"/>
      <c r="U15" s="184" t="s">
        <v>620</v>
      </c>
      <c r="V15" s="214" t="s">
        <v>223</v>
      </c>
      <c r="W15" s="47"/>
      <c r="X15" s="208" t="s">
        <v>83</v>
      </c>
      <c r="Y15" s="47"/>
      <c r="Z15" s="47"/>
      <c r="AA15" s="47"/>
      <c r="AB15" s="47"/>
      <c r="AC15" s="55">
        <v>6834110</v>
      </c>
      <c r="AD15" s="47"/>
      <c r="AE15" s="47"/>
      <c r="AF15" s="47"/>
      <c r="AG15" s="47"/>
      <c r="AH15" s="208"/>
      <c r="AI15" s="276"/>
      <c r="AJ15" s="213" t="s">
        <v>81</v>
      </c>
      <c r="AK15" s="43"/>
      <c r="AL15" s="276"/>
    </row>
    <row r="16" spans="1:38" s="222" customFormat="1" ht="84" customHeight="1" x14ac:dyDescent="0.25">
      <c r="A16" s="275" t="s">
        <v>136</v>
      </c>
      <c r="B16" s="275" t="s">
        <v>137</v>
      </c>
      <c r="C16" s="275" t="s">
        <v>138</v>
      </c>
      <c r="D16" s="275" t="s">
        <v>224</v>
      </c>
      <c r="E16" s="275">
        <v>0.751</v>
      </c>
      <c r="F16" s="275">
        <v>0.76931707317073195</v>
      </c>
      <c r="G16" s="208" t="s">
        <v>220</v>
      </c>
      <c r="H16" s="276"/>
      <c r="I16" s="312" t="s">
        <v>407</v>
      </c>
      <c r="J16" s="302">
        <v>2019</v>
      </c>
      <c r="K16" s="302">
        <v>8.5</v>
      </c>
      <c r="L16" s="302">
        <v>8.5</v>
      </c>
      <c r="M16" s="313">
        <v>8</v>
      </c>
      <c r="N16" s="313">
        <v>7.5</v>
      </c>
      <c r="O16" s="313">
        <f>K16/1.23</f>
        <v>6.9105691056910574</v>
      </c>
      <c r="P16" s="302">
        <v>2.2000000000000002</v>
      </c>
      <c r="Q16" s="302" t="s">
        <v>140</v>
      </c>
      <c r="R16" s="275" t="s">
        <v>221</v>
      </c>
      <c r="S16" s="302">
        <v>3.7</v>
      </c>
      <c r="T16" s="209"/>
      <c r="U16" s="315" t="s">
        <v>227</v>
      </c>
      <c r="V16" s="316" t="s">
        <v>621</v>
      </c>
      <c r="W16" s="314">
        <v>5270</v>
      </c>
      <c r="X16" s="314">
        <v>150000</v>
      </c>
      <c r="Y16" s="314">
        <v>210000</v>
      </c>
      <c r="Z16" s="314">
        <v>210000</v>
      </c>
      <c r="AA16" s="314">
        <v>18540000</v>
      </c>
      <c r="AB16" s="314"/>
      <c r="AC16" s="314">
        <v>30900000</v>
      </c>
      <c r="AD16" s="314"/>
      <c r="AE16" s="314">
        <v>43260000</v>
      </c>
      <c r="AF16" s="314"/>
      <c r="AG16" s="314">
        <v>18540000</v>
      </c>
      <c r="AH16" s="314"/>
      <c r="AI16" s="275" t="s">
        <v>135</v>
      </c>
      <c r="AJ16" s="304" t="s">
        <v>603</v>
      </c>
      <c r="AK16" s="304" t="s">
        <v>602</v>
      </c>
      <c r="AL16" s="275" t="s">
        <v>226</v>
      </c>
    </row>
    <row r="17" spans="1:16384" s="222" customFormat="1" ht="102" customHeight="1" x14ac:dyDescent="0.25">
      <c r="A17" s="275"/>
      <c r="B17" s="275"/>
      <c r="C17" s="275"/>
      <c r="D17" s="275"/>
      <c r="E17" s="275"/>
      <c r="F17" s="275"/>
      <c r="G17" s="208" t="s">
        <v>220</v>
      </c>
      <c r="H17" s="276"/>
      <c r="I17" s="312"/>
      <c r="J17" s="302"/>
      <c r="K17" s="302"/>
      <c r="L17" s="302"/>
      <c r="M17" s="313"/>
      <c r="N17" s="313"/>
      <c r="O17" s="313"/>
      <c r="P17" s="302"/>
      <c r="Q17" s="302"/>
      <c r="R17" s="275"/>
      <c r="S17" s="302"/>
      <c r="T17" s="209"/>
      <c r="U17" s="315"/>
      <c r="V17" s="275"/>
      <c r="W17" s="314"/>
      <c r="X17" s="314"/>
      <c r="Y17" s="314"/>
      <c r="Z17" s="314"/>
      <c r="AA17" s="314"/>
      <c r="AB17" s="314"/>
      <c r="AC17" s="314"/>
      <c r="AD17" s="314"/>
      <c r="AE17" s="314"/>
      <c r="AF17" s="314"/>
      <c r="AG17" s="314"/>
      <c r="AH17" s="314"/>
      <c r="AI17" s="275"/>
      <c r="AJ17" s="275"/>
      <c r="AK17" s="275"/>
      <c r="AL17" s="275"/>
    </row>
    <row r="18" spans="1:16384" s="222" customFormat="1" ht="123" customHeight="1" x14ac:dyDescent="0.25">
      <c r="A18" s="208" t="s">
        <v>44</v>
      </c>
      <c r="B18" s="208" t="s">
        <v>45</v>
      </c>
      <c r="C18" s="208" t="s">
        <v>120</v>
      </c>
      <c r="D18" s="208" t="s">
        <v>98</v>
      </c>
      <c r="E18" s="178">
        <v>0.27400000000000002</v>
      </c>
      <c r="F18" s="178">
        <v>0.17380000000000001</v>
      </c>
      <c r="G18" s="208" t="s">
        <v>220</v>
      </c>
      <c r="H18" s="275" t="s">
        <v>408</v>
      </c>
      <c r="I18" s="208" t="s">
        <v>228</v>
      </c>
      <c r="J18" s="42">
        <v>2019</v>
      </c>
      <c r="K18" s="214">
        <v>5.5</v>
      </c>
      <c r="L18" s="42"/>
      <c r="M18" s="42"/>
      <c r="N18" s="42"/>
      <c r="O18" s="42"/>
      <c r="P18" s="214">
        <v>2.2999999999999998</v>
      </c>
      <c r="Q18" s="214" t="s">
        <v>229</v>
      </c>
      <c r="R18" s="208" t="s">
        <v>230</v>
      </c>
      <c r="S18" s="214">
        <v>3.8</v>
      </c>
      <c r="T18" s="42"/>
      <c r="U18" s="208" t="s">
        <v>478</v>
      </c>
      <c r="V18" s="185" t="s">
        <v>622</v>
      </c>
      <c r="W18" s="43"/>
      <c r="X18" s="208" t="s">
        <v>83</v>
      </c>
      <c r="Y18" s="208"/>
      <c r="Z18" s="208"/>
      <c r="AA18" s="196"/>
      <c r="AB18" s="196"/>
      <c r="AC18" s="196"/>
      <c r="AD18" s="196"/>
      <c r="AE18" s="196"/>
      <c r="AF18" s="196"/>
      <c r="AG18" s="196"/>
      <c r="AH18" s="208"/>
      <c r="AI18" s="208" t="s">
        <v>231</v>
      </c>
      <c r="AJ18" s="213" t="s">
        <v>95</v>
      </c>
      <c r="AK18" s="213" t="s">
        <v>604</v>
      </c>
      <c r="AL18" s="208" t="s">
        <v>126</v>
      </c>
    </row>
    <row r="19" spans="1:16384" s="222" customFormat="1" ht="71.25" customHeight="1" x14ac:dyDescent="0.2">
      <c r="A19" s="275" t="s">
        <v>44</v>
      </c>
      <c r="B19" s="275" t="s">
        <v>45</v>
      </c>
      <c r="C19" s="307" t="s">
        <v>46</v>
      </c>
      <c r="D19" s="275" t="s">
        <v>61</v>
      </c>
      <c r="E19" s="275">
        <v>0.751</v>
      </c>
      <c r="F19" s="275">
        <v>0.76931707317073195</v>
      </c>
      <c r="G19" s="208" t="s">
        <v>48</v>
      </c>
      <c r="H19" s="276"/>
      <c r="I19" s="275" t="s">
        <v>232</v>
      </c>
      <c r="J19" s="302">
        <v>2019</v>
      </c>
      <c r="K19" s="310">
        <v>4986</v>
      </c>
      <c r="L19" s="310">
        <v>1560</v>
      </c>
      <c r="M19" s="310">
        <v>4611</v>
      </c>
      <c r="N19" s="310">
        <v>4986</v>
      </c>
      <c r="O19" s="310">
        <v>1604</v>
      </c>
      <c r="P19" s="302">
        <v>2.2999999999999998</v>
      </c>
      <c r="Q19" s="302" t="s">
        <v>229</v>
      </c>
      <c r="R19" s="275" t="s">
        <v>233</v>
      </c>
      <c r="S19" s="302">
        <v>3.8</v>
      </c>
      <c r="T19" s="42"/>
      <c r="U19" s="208" t="s">
        <v>234</v>
      </c>
      <c r="V19" s="217" t="s">
        <v>479</v>
      </c>
      <c r="W19" s="208">
        <v>53.49</v>
      </c>
      <c r="X19" s="208">
        <v>76.489999999999995</v>
      </c>
      <c r="Y19" s="208">
        <v>100</v>
      </c>
      <c r="Z19" s="208">
        <v>100</v>
      </c>
      <c r="AA19" s="197">
        <v>5500000</v>
      </c>
      <c r="AB19" s="198"/>
      <c r="AC19" s="197">
        <v>6000000</v>
      </c>
      <c r="AD19" s="198"/>
      <c r="AE19" s="197">
        <v>7200000</v>
      </c>
      <c r="AF19" s="198"/>
      <c r="AG19" s="197">
        <v>8640000</v>
      </c>
      <c r="AH19" s="208"/>
      <c r="AI19" s="275" t="s">
        <v>235</v>
      </c>
      <c r="AJ19" s="213" t="s">
        <v>579</v>
      </c>
      <c r="AK19" s="213" t="s">
        <v>605</v>
      </c>
      <c r="AL19" s="275" t="s">
        <v>236</v>
      </c>
    </row>
    <row r="20" spans="1:16384" s="222" customFormat="1" ht="71.25" customHeight="1" x14ac:dyDescent="0.2">
      <c r="A20" s="276"/>
      <c r="B20" s="276"/>
      <c r="C20" s="276"/>
      <c r="D20" s="276"/>
      <c r="E20" s="276"/>
      <c r="F20" s="276"/>
      <c r="G20" s="208" t="s">
        <v>48</v>
      </c>
      <c r="H20" s="276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276"/>
      <c r="T20" s="42"/>
      <c r="U20" s="208" t="s">
        <v>237</v>
      </c>
      <c r="V20" s="217" t="s">
        <v>480</v>
      </c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208"/>
      <c r="AI20" s="276"/>
      <c r="AJ20" s="213" t="s">
        <v>579</v>
      </c>
      <c r="AK20" s="213" t="s">
        <v>605</v>
      </c>
      <c r="AL20" s="276"/>
    </row>
    <row r="21" spans="1:16384" s="222" customFormat="1" ht="69" customHeight="1" x14ac:dyDescent="0.2">
      <c r="A21" s="276"/>
      <c r="B21" s="276"/>
      <c r="C21" s="276"/>
      <c r="D21" s="276"/>
      <c r="E21" s="276"/>
      <c r="F21" s="276"/>
      <c r="G21" s="208" t="s">
        <v>238</v>
      </c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42"/>
      <c r="U21" s="208" t="s">
        <v>239</v>
      </c>
      <c r="V21" s="217" t="s">
        <v>481</v>
      </c>
      <c r="W21" s="45">
        <v>77750</v>
      </c>
      <c r="X21" s="45">
        <v>77750</v>
      </c>
      <c r="Y21" s="45">
        <v>77750</v>
      </c>
      <c r="Z21" s="45">
        <v>77750</v>
      </c>
      <c r="AA21" s="47"/>
      <c r="AB21" s="47"/>
      <c r="AC21" s="47"/>
      <c r="AD21" s="47"/>
      <c r="AE21" s="47"/>
      <c r="AF21" s="47"/>
      <c r="AG21" s="47"/>
      <c r="AH21" s="208"/>
      <c r="AI21" s="276"/>
      <c r="AJ21" s="208" t="s">
        <v>108</v>
      </c>
      <c r="AK21" s="208" t="s">
        <v>580</v>
      </c>
      <c r="AL21" s="276"/>
    </row>
    <row r="22" spans="1:16384" s="222" customFormat="1" ht="96.75" customHeight="1" x14ac:dyDescent="0.2">
      <c r="A22" s="208" t="s">
        <v>44</v>
      </c>
      <c r="B22" s="208" t="s">
        <v>45</v>
      </c>
      <c r="C22" s="208" t="s">
        <v>46</v>
      </c>
      <c r="D22" s="208" t="s">
        <v>61</v>
      </c>
      <c r="E22" s="208">
        <v>0.751</v>
      </c>
      <c r="F22" s="212">
        <v>0.76931707317073195</v>
      </c>
      <c r="G22" s="208" t="s">
        <v>121</v>
      </c>
      <c r="H22" s="311" t="s">
        <v>484</v>
      </c>
      <c r="I22" s="208" t="s">
        <v>240</v>
      </c>
      <c r="J22" s="214">
        <v>2018</v>
      </c>
      <c r="K22" s="214">
        <v>5.2</v>
      </c>
      <c r="L22" s="214">
        <v>5.2</v>
      </c>
      <c r="M22" s="214">
        <v>5.2</v>
      </c>
      <c r="N22" s="214">
        <v>4</v>
      </c>
      <c r="O22" s="214">
        <v>3.39</v>
      </c>
      <c r="P22" s="214">
        <v>2.2999999999999998</v>
      </c>
      <c r="Q22" s="214" t="s">
        <v>241</v>
      </c>
      <c r="R22" s="214" t="s">
        <v>242</v>
      </c>
      <c r="S22" s="214">
        <v>2.1</v>
      </c>
      <c r="T22" s="214"/>
      <c r="U22" s="208" t="s">
        <v>243</v>
      </c>
      <c r="V22" s="208" t="s">
        <v>196</v>
      </c>
      <c r="W22" s="56">
        <v>78108</v>
      </c>
      <c r="X22" s="45">
        <v>105334</v>
      </c>
      <c r="Y22" s="54">
        <v>135000</v>
      </c>
      <c r="Z22" s="45">
        <v>165902</v>
      </c>
      <c r="AA22" s="177"/>
      <c r="AB22" s="208"/>
      <c r="AC22" s="177">
        <v>37526006.78313905</v>
      </c>
      <c r="AD22" s="208"/>
      <c r="AE22" s="177"/>
      <c r="AF22" s="208"/>
      <c r="AG22" s="45">
        <v>59103799.127882116</v>
      </c>
      <c r="AH22" s="208"/>
      <c r="AI22" s="208" t="s">
        <v>244</v>
      </c>
      <c r="AJ22" s="208" t="s">
        <v>70</v>
      </c>
      <c r="AK22" s="208" t="s">
        <v>606</v>
      </c>
      <c r="AL22" s="396" t="s">
        <v>245</v>
      </c>
    </row>
    <row r="23" spans="1:16384" s="222" customFormat="1" ht="182.25" customHeight="1" x14ac:dyDescent="0.2">
      <c r="A23" s="208" t="s">
        <v>44</v>
      </c>
      <c r="B23" s="208" t="s">
        <v>45</v>
      </c>
      <c r="C23" s="208" t="s">
        <v>46</v>
      </c>
      <c r="D23" s="208" t="s">
        <v>61</v>
      </c>
      <c r="E23" s="208">
        <v>0.751</v>
      </c>
      <c r="F23" s="212">
        <v>0.76931707317073195</v>
      </c>
      <c r="G23" s="208" t="s">
        <v>121</v>
      </c>
      <c r="H23" s="311"/>
      <c r="I23" s="275" t="s">
        <v>246</v>
      </c>
      <c r="J23" s="302">
        <v>2018</v>
      </c>
      <c r="K23" s="302">
        <v>0.7</v>
      </c>
      <c r="L23" s="302">
        <v>0.8</v>
      </c>
      <c r="M23" s="302">
        <v>0.7</v>
      </c>
      <c r="N23" s="302">
        <v>0.6</v>
      </c>
      <c r="O23" s="302">
        <v>0.5</v>
      </c>
      <c r="P23" s="302" t="s">
        <v>247</v>
      </c>
      <c r="Q23" s="302" t="s">
        <v>241</v>
      </c>
      <c r="R23" s="302" t="s">
        <v>242</v>
      </c>
      <c r="S23" s="302">
        <v>2.1</v>
      </c>
      <c r="T23" s="302"/>
      <c r="U23" s="221" t="s">
        <v>482</v>
      </c>
      <c r="V23" s="217" t="s">
        <v>185</v>
      </c>
      <c r="W23" s="45">
        <v>4696</v>
      </c>
      <c r="X23" s="54">
        <v>14209</v>
      </c>
      <c r="Y23" s="56">
        <v>16388</v>
      </c>
      <c r="Z23" s="56">
        <v>18567</v>
      </c>
      <c r="AA23" s="208"/>
      <c r="AB23" s="208"/>
      <c r="AC23" s="208"/>
      <c r="AD23" s="208"/>
      <c r="AE23" s="208"/>
      <c r="AF23" s="208"/>
      <c r="AG23" s="208"/>
      <c r="AH23" s="208"/>
      <c r="AI23" s="208" t="s">
        <v>244</v>
      </c>
      <c r="AJ23" s="208" t="s">
        <v>586</v>
      </c>
      <c r="AK23" s="213" t="s">
        <v>607</v>
      </c>
      <c r="AL23" s="397"/>
      <c r="AN23" s="395"/>
    </row>
    <row r="24" spans="1:16384" s="125" customFormat="1" ht="124.5" customHeight="1" x14ac:dyDescent="0.25">
      <c r="A24" s="208" t="s">
        <v>44</v>
      </c>
      <c r="B24" s="208" t="s">
        <v>45</v>
      </c>
      <c r="C24" s="208" t="s">
        <v>46</v>
      </c>
      <c r="D24" s="208" t="s">
        <v>61</v>
      </c>
      <c r="E24" s="208">
        <v>0.751</v>
      </c>
      <c r="F24" s="212">
        <v>0.76931707317073195</v>
      </c>
      <c r="G24" s="208" t="s">
        <v>121</v>
      </c>
      <c r="H24" s="311"/>
      <c r="I24" s="275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221" t="s">
        <v>636</v>
      </c>
      <c r="V24" s="221" t="s">
        <v>637</v>
      </c>
      <c r="W24" s="224">
        <v>400</v>
      </c>
      <c r="X24" s="224">
        <v>400</v>
      </c>
      <c r="Y24" s="224">
        <v>400</v>
      </c>
      <c r="Z24" s="224">
        <v>400</v>
      </c>
      <c r="AA24" s="224"/>
      <c r="AB24" s="224"/>
      <c r="AC24" s="224"/>
      <c r="AD24" s="224"/>
      <c r="AE24" s="224"/>
      <c r="AF24" s="224"/>
      <c r="AG24" s="224"/>
      <c r="AH24" s="224"/>
      <c r="AI24" s="399" t="s">
        <v>135</v>
      </c>
      <c r="AJ24" s="218" t="s">
        <v>586</v>
      </c>
      <c r="AK24" s="224"/>
      <c r="AL24" s="398"/>
    </row>
    <row r="25" spans="1:16384" ht="42" customHeight="1" x14ac:dyDescent="0.2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60"/>
      <c r="IF25" s="60"/>
      <c r="IG25" s="60"/>
      <c r="IH25" s="60"/>
      <c r="II25" s="60"/>
      <c r="IJ25" s="60"/>
      <c r="IK25" s="60"/>
      <c r="IL25" s="60"/>
      <c r="IM25" s="60"/>
      <c r="IN25" s="60"/>
      <c r="IO25" s="60"/>
      <c r="IP25" s="60"/>
      <c r="IQ25" s="60"/>
      <c r="IR25" s="60"/>
      <c r="IS25" s="60"/>
      <c r="IT25" s="60"/>
      <c r="IU25" s="60"/>
      <c r="IV25" s="60"/>
      <c r="IW25" s="60"/>
      <c r="IX25" s="60"/>
      <c r="IY25" s="60"/>
      <c r="IZ25" s="60"/>
      <c r="JA25" s="60"/>
      <c r="JB25" s="60"/>
      <c r="JC25" s="60"/>
      <c r="JD25" s="60"/>
      <c r="JE25" s="60"/>
      <c r="JF25" s="60"/>
      <c r="JG25" s="60"/>
      <c r="JH25" s="60"/>
      <c r="JI25" s="60"/>
      <c r="JJ25" s="60"/>
      <c r="JK25" s="60"/>
      <c r="JL25" s="60"/>
      <c r="JM25" s="60"/>
      <c r="JN25" s="60"/>
      <c r="JO25" s="60"/>
      <c r="JP25" s="60"/>
      <c r="JQ25" s="60"/>
      <c r="JR25" s="60"/>
      <c r="JS25" s="60"/>
      <c r="JT25" s="60"/>
      <c r="JU25" s="60"/>
      <c r="JV25" s="60"/>
      <c r="JW25" s="60"/>
      <c r="JX25" s="60"/>
      <c r="JY25" s="60"/>
      <c r="JZ25" s="60"/>
      <c r="KA25" s="60"/>
      <c r="KB25" s="60"/>
      <c r="KC25" s="60"/>
      <c r="KD25" s="60"/>
      <c r="KE25" s="60"/>
      <c r="KF25" s="60"/>
      <c r="KG25" s="60"/>
      <c r="KH25" s="60"/>
      <c r="KI25" s="60"/>
      <c r="KJ25" s="60"/>
      <c r="KK25" s="60"/>
      <c r="KL25" s="60"/>
      <c r="KM25" s="60"/>
      <c r="KN25" s="60"/>
      <c r="KO25" s="60"/>
      <c r="KP25" s="60"/>
      <c r="KQ25" s="60"/>
      <c r="KR25" s="60"/>
      <c r="KS25" s="60"/>
      <c r="KT25" s="60"/>
      <c r="KU25" s="60"/>
      <c r="KV25" s="60"/>
      <c r="KW25" s="60"/>
      <c r="KX25" s="60"/>
      <c r="KY25" s="60"/>
      <c r="KZ25" s="60"/>
      <c r="LA25" s="60"/>
      <c r="LB25" s="60"/>
      <c r="LC25" s="60"/>
      <c r="LD25" s="60"/>
      <c r="LE25" s="60"/>
      <c r="LF25" s="60"/>
      <c r="LG25" s="60"/>
      <c r="LH25" s="60"/>
      <c r="LI25" s="60"/>
      <c r="LJ25" s="60"/>
      <c r="LK25" s="60"/>
      <c r="LL25" s="60"/>
      <c r="LM25" s="60"/>
      <c r="LN25" s="60"/>
      <c r="LO25" s="60"/>
      <c r="LP25" s="60"/>
      <c r="LQ25" s="60"/>
      <c r="LR25" s="60"/>
      <c r="LS25" s="60"/>
      <c r="LT25" s="60"/>
      <c r="LU25" s="60"/>
      <c r="LV25" s="60"/>
      <c r="LW25" s="60"/>
      <c r="LX25" s="60"/>
      <c r="LY25" s="60"/>
      <c r="LZ25" s="60"/>
      <c r="MA25" s="60"/>
      <c r="MB25" s="60"/>
      <c r="MC25" s="60"/>
      <c r="MD25" s="60"/>
      <c r="ME25" s="60"/>
      <c r="MF25" s="60"/>
      <c r="MG25" s="60"/>
      <c r="MH25" s="60"/>
      <c r="MI25" s="60"/>
      <c r="MJ25" s="60"/>
      <c r="MK25" s="60"/>
      <c r="ML25" s="60"/>
      <c r="MM25" s="60"/>
      <c r="MN25" s="60"/>
      <c r="MO25" s="60"/>
      <c r="MP25" s="60"/>
      <c r="MQ25" s="60"/>
      <c r="MR25" s="60"/>
      <c r="MS25" s="60"/>
      <c r="MT25" s="60"/>
      <c r="MU25" s="60"/>
      <c r="MV25" s="60"/>
      <c r="MW25" s="60"/>
      <c r="MX25" s="60"/>
      <c r="MY25" s="60"/>
      <c r="MZ25" s="60"/>
      <c r="NA25" s="60"/>
      <c r="NB25" s="60"/>
      <c r="NC25" s="60"/>
      <c r="ND25" s="60"/>
      <c r="NE25" s="60"/>
      <c r="NF25" s="60"/>
      <c r="NG25" s="60"/>
      <c r="NH25" s="60"/>
      <c r="NI25" s="60"/>
      <c r="NJ25" s="60"/>
      <c r="NK25" s="60"/>
      <c r="NL25" s="60"/>
      <c r="NM25" s="60"/>
      <c r="NN25" s="60"/>
      <c r="NO25" s="60"/>
      <c r="NP25" s="60"/>
      <c r="NQ25" s="60"/>
      <c r="NR25" s="60"/>
      <c r="NS25" s="60"/>
      <c r="NT25" s="60"/>
      <c r="NU25" s="60"/>
      <c r="NV25" s="60"/>
      <c r="NW25" s="60"/>
      <c r="NX25" s="60"/>
      <c r="NY25" s="60"/>
      <c r="NZ25" s="60"/>
      <c r="OA25" s="60"/>
      <c r="OB25" s="60"/>
      <c r="OC25" s="60"/>
      <c r="OD25" s="60"/>
      <c r="OE25" s="60"/>
      <c r="OF25" s="60"/>
      <c r="OG25" s="60"/>
      <c r="OH25" s="60"/>
      <c r="OI25" s="60"/>
      <c r="OJ25" s="60"/>
      <c r="OK25" s="60"/>
      <c r="OL25" s="60"/>
      <c r="OM25" s="60"/>
      <c r="ON25" s="60"/>
      <c r="OO25" s="60"/>
      <c r="OP25" s="60"/>
      <c r="OQ25" s="60"/>
      <c r="OR25" s="60"/>
      <c r="OS25" s="60"/>
      <c r="OT25" s="60"/>
      <c r="OU25" s="60"/>
      <c r="OV25" s="60"/>
      <c r="OW25" s="60"/>
      <c r="OX25" s="60"/>
      <c r="OY25" s="60"/>
      <c r="OZ25" s="60"/>
      <c r="PA25" s="60"/>
      <c r="PB25" s="60"/>
      <c r="PC25" s="60"/>
      <c r="PD25" s="60"/>
      <c r="PE25" s="60"/>
      <c r="PF25" s="60"/>
      <c r="PG25" s="60"/>
      <c r="PH25" s="60"/>
      <c r="PI25" s="60"/>
      <c r="PJ25" s="60"/>
      <c r="PK25" s="60"/>
      <c r="PL25" s="60"/>
      <c r="PM25" s="60"/>
      <c r="PN25" s="60"/>
      <c r="PO25" s="60"/>
      <c r="PP25" s="60"/>
      <c r="PQ25" s="60"/>
      <c r="PR25" s="60"/>
      <c r="PS25" s="60"/>
      <c r="PT25" s="60"/>
      <c r="PU25" s="60"/>
      <c r="PV25" s="60"/>
      <c r="PW25" s="60"/>
      <c r="PX25" s="60"/>
      <c r="PY25" s="60"/>
      <c r="PZ25" s="60"/>
      <c r="QA25" s="60"/>
      <c r="QB25" s="60"/>
      <c r="QC25" s="60"/>
      <c r="QD25" s="60"/>
      <c r="QE25" s="60"/>
      <c r="QF25" s="60"/>
      <c r="QG25" s="60"/>
      <c r="QH25" s="60"/>
      <c r="QI25" s="60"/>
      <c r="QJ25" s="60"/>
      <c r="QK25" s="60"/>
      <c r="QL25" s="60"/>
      <c r="QM25" s="60"/>
      <c r="QN25" s="60"/>
      <c r="QO25" s="60"/>
      <c r="QP25" s="60"/>
      <c r="QQ25" s="60"/>
      <c r="QR25" s="60"/>
      <c r="QS25" s="60"/>
      <c r="QT25" s="60"/>
      <c r="QU25" s="60"/>
      <c r="QV25" s="60"/>
      <c r="QW25" s="60"/>
      <c r="QX25" s="60"/>
      <c r="QY25" s="60"/>
      <c r="QZ25" s="60"/>
      <c r="RA25" s="60"/>
      <c r="RB25" s="60"/>
      <c r="RC25" s="60"/>
      <c r="RD25" s="60"/>
      <c r="RE25" s="60"/>
      <c r="RF25" s="60"/>
      <c r="RG25" s="60"/>
      <c r="RH25" s="60"/>
      <c r="RI25" s="60"/>
      <c r="RJ25" s="60"/>
      <c r="RK25" s="60"/>
      <c r="RL25" s="60"/>
      <c r="RM25" s="60"/>
      <c r="RN25" s="60"/>
      <c r="RO25" s="60"/>
      <c r="RP25" s="60"/>
      <c r="RQ25" s="60"/>
      <c r="RR25" s="60"/>
      <c r="RS25" s="60"/>
      <c r="RT25" s="60"/>
      <c r="RU25" s="60"/>
      <c r="RV25" s="60"/>
      <c r="RW25" s="60"/>
      <c r="RX25" s="60"/>
      <c r="RY25" s="60"/>
      <c r="RZ25" s="60"/>
      <c r="SA25" s="60"/>
      <c r="SB25" s="60"/>
      <c r="SC25" s="60"/>
      <c r="SD25" s="60"/>
      <c r="SE25" s="60"/>
      <c r="SF25" s="60"/>
      <c r="SG25" s="60"/>
      <c r="SH25" s="60"/>
      <c r="SI25" s="60"/>
      <c r="SJ25" s="60"/>
      <c r="SK25" s="60"/>
      <c r="SL25" s="60"/>
      <c r="SM25" s="60"/>
      <c r="SN25" s="60"/>
      <c r="SO25" s="60"/>
      <c r="SP25" s="60"/>
      <c r="SQ25" s="60"/>
      <c r="SR25" s="60"/>
      <c r="SS25" s="60"/>
      <c r="ST25" s="60"/>
      <c r="SU25" s="60"/>
      <c r="SV25" s="60"/>
      <c r="SW25" s="60"/>
      <c r="SX25" s="60"/>
      <c r="SY25" s="60"/>
      <c r="SZ25" s="60"/>
      <c r="TA25" s="60"/>
      <c r="TB25" s="60"/>
      <c r="TC25" s="60"/>
      <c r="TD25" s="60"/>
      <c r="TE25" s="60"/>
      <c r="TF25" s="60"/>
      <c r="TG25" s="60"/>
      <c r="TH25" s="60"/>
      <c r="TI25" s="60"/>
      <c r="TJ25" s="60"/>
      <c r="TK25" s="60"/>
      <c r="TL25" s="60"/>
      <c r="TM25" s="60"/>
      <c r="TN25" s="60"/>
      <c r="TO25" s="60"/>
      <c r="TP25" s="60"/>
      <c r="TQ25" s="60"/>
      <c r="TR25" s="60"/>
      <c r="TS25" s="60"/>
      <c r="TT25" s="60"/>
      <c r="TU25" s="60"/>
      <c r="TV25" s="60"/>
      <c r="TW25" s="60"/>
      <c r="TX25" s="60"/>
      <c r="TY25" s="60"/>
      <c r="TZ25" s="60"/>
      <c r="UA25" s="60"/>
      <c r="UB25" s="60"/>
      <c r="UC25" s="60"/>
      <c r="UD25" s="60"/>
      <c r="UE25" s="60"/>
      <c r="UF25" s="60"/>
      <c r="UG25" s="60"/>
      <c r="UH25" s="60"/>
      <c r="UI25" s="60"/>
      <c r="UJ25" s="60"/>
      <c r="UK25" s="60"/>
      <c r="UL25" s="60"/>
      <c r="UM25" s="60"/>
      <c r="UN25" s="60"/>
      <c r="UO25" s="60"/>
      <c r="UP25" s="60"/>
      <c r="UQ25" s="60"/>
      <c r="UR25" s="60"/>
      <c r="US25" s="60"/>
      <c r="UT25" s="60"/>
      <c r="UU25" s="60"/>
      <c r="UV25" s="60"/>
      <c r="UW25" s="60"/>
      <c r="UX25" s="60"/>
      <c r="UY25" s="60"/>
      <c r="UZ25" s="60"/>
      <c r="VA25" s="60"/>
      <c r="VB25" s="60"/>
      <c r="VC25" s="60"/>
      <c r="VD25" s="60"/>
      <c r="VE25" s="60"/>
      <c r="VF25" s="60"/>
      <c r="VG25" s="60"/>
      <c r="VH25" s="60"/>
      <c r="VI25" s="60"/>
      <c r="VJ25" s="60"/>
      <c r="VK25" s="60"/>
      <c r="VL25" s="60"/>
      <c r="VM25" s="60"/>
      <c r="VN25" s="60"/>
      <c r="VO25" s="60"/>
      <c r="VP25" s="60"/>
      <c r="VQ25" s="60"/>
      <c r="VR25" s="60"/>
      <c r="VS25" s="60"/>
      <c r="VT25" s="60"/>
      <c r="VU25" s="60"/>
      <c r="VV25" s="60"/>
      <c r="VW25" s="60"/>
      <c r="VX25" s="60"/>
      <c r="VY25" s="60"/>
      <c r="VZ25" s="60"/>
      <c r="WA25" s="60"/>
      <c r="WB25" s="60"/>
      <c r="WC25" s="60"/>
      <c r="WD25" s="60"/>
      <c r="WE25" s="60"/>
      <c r="WF25" s="60"/>
      <c r="WG25" s="60"/>
      <c r="WH25" s="60"/>
      <c r="WI25" s="60"/>
      <c r="WJ25" s="60"/>
      <c r="WK25" s="60"/>
      <c r="WL25" s="60"/>
      <c r="WM25" s="60"/>
      <c r="WN25" s="60"/>
      <c r="WO25" s="60"/>
      <c r="WP25" s="60"/>
      <c r="WQ25" s="60"/>
      <c r="WR25" s="60"/>
      <c r="WS25" s="60"/>
      <c r="WT25" s="60"/>
      <c r="WU25" s="60"/>
      <c r="WV25" s="60"/>
      <c r="WW25" s="60"/>
      <c r="WX25" s="60"/>
      <c r="WY25" s="60"/>
      <c r="WZ25" s="60"/>
      <c r="XA25" s="60"/>
      <c r="XB25" s="60"/>
      <c r="XC25" s="60"/>
      <c r="XD25" s="60"/>
      <c r="XE25" s="60"/>
      <c r="XF25" s="60"/>
      <c r="XG25" s="60"/>
      <c r="XH25" s="60"/>
      <c r="XI25" s="60"/>
      <c r="XJ25" s="60"/>
      <c r="XK25" s="60"/>
      <c r="XL25" s="60"/>
      <c r="XM25" s="60"/>
      <c r="XN25" s="60"/>
      <c r="XO25" s="60"/>
      <c r="XP25" s="60"/>
      <c r="XQ25" s="60"/>
      <c r="XR25" s="60"/>
      <c r="XS25" s="60"/>
      <c r="XT25" s="60"/>
      <c r="XU25" s="60"/>
      <c r="XV25" s="60"/>
      <c r="XW25" s="60"/>
      <c r="XX25" s="60"/>
      <c r="XY25" s="60"/>
      <c r="XZ25" s="60"/>
      <c r="YA25" s="60"/>
      <c r="YB25" s="60"/>
      <c r="YC25" s="60"/>
      <c r="YD25" s="60"/>
      <c r="YE25" s="60"/>
      <c r="YF25" s="60"/>
      <c r="YG25" s="60"/>
      <c r="YH25" s="60"/>
      <c r="YI25" s="60"/>
      <c r="YJ25" s="60"/>
      <c r="YK25" s="60"/>
      <c r="YL25" s="60"/>
      <c r="YM25" s="60"/>
      <c r="YN25" s="60"/>
      <c r="YO25" s="60"/>
      <c r="YP25" s="60"/>
      <c r="YQ25" s="60"/>
      <c r="YR25" s="60"/>
      <c r="YS25" s="60"/>
      <c r="YT25" s="60"/>
      <c r="YU25" s="60"/>
      <c r="YV25" s="60"/>
      <c r="YW25" s="60"/>
      <c r="YX25" s="60"/>
      <c r="YY25" s="60"/>
      <c r="YZ25" s="60"/>
      <c r="ZA25" s="60"/>
      <c r="ZB25" s="60"/>
      <c r="ZC25" s="60"/>
      <c r="ZD25" s="60"/>
      <c r="ZE25" s="60"/>
      <c r="ZF25" s="60"/>
      <c r="ZG25" s="60"/>
      <c r="ZH25" s="60"/>
      <c r="ZI25" s="60"/>
      <c r="ZJ25" s="60"/>
      <c r="ZK25" s="60"/>
      <c r="ZL25" s="60"/>
      <c r="ZM25" s="60"/>
      <c r="ZN25" s="60"/>
      <c r="ZO25" s="60"/>
      <c r="ZP25" s="60"/>
      <c r="ZQ25" s="60"/>
      <c r="ZR25" s="60"/>
      <c r="ZS25" s="60"/>
      <c r="ZT25" s="60"/>
      <c r="ZU25" s="60"/>
      <c r="ZV25" s="60"/>
      <c r="ZW25" s="60"/>
      <c r="ZX25" s="60"/>
      <c r="ZY25" s="60"/>
      <c r="ZZ25" s="60"/>
      <c r="AAA25" s="60"/>
      <c r="AAB25" s="60"/>
      <c r="AAC25" s="60"/>
      <c r="AAD25" s="60"/>
      <c r="AAE25" s="60"/>
      <c r="AAF25" s="60"/>
      <c r="AAG25" s="60"/>
      <c r="AAH25" s="60"/>
      <c r="AAI25" s="60"/>
      <c r="AAJ25" s="60"/>
      <c r="AAK25" s="60"/>
      <c r="AAL25" s="60"/>
      <c r="AAM25" s="60"/>
      <c r="AAN25" s="60"/>
      <c r="AAO25" s="60"/>
      <c r="AAP25" s="60"/>
      <c r="AAQ25" s="60"/>
      <c r="AAR25" s="60"/>
      <c r="AAS25" s="60"/>
      <c r="AAT25" s="60"/>
      <c r="AAU25" s="60"/>
      <c r="AAV25" s="60"/>
      <c r="AAW25" s="60"/>
      <c r="AAX25" s="60"/>
      <c r="AAY25" s="60"/>
      <c r="AAZ25" s="60"/>
      <c r="ABA25" s="60"/>
      <c r="ABB25" s="60"/>
      <c r="ABC25" s="60"/>
      <c r="ABD25" s="60"/>
      <c r="ABE25" s="60"/>
      <c r="ABF25" s="60"/>
      <c r="ABG25" s="60"/>
      <c r="ABH25" s="60"/>
      <c r="ABI25" s="60"/>
      <c r="ABJ25" s="60"/>
      <c r="ABK25" s="60"/>
      <c r="ABL25" s="60"/>
      <c r="ABM25" s="60"/>
      <c r="ABN25" s="60"/>
      <c r="ABO25" s="60"/>
      <c r="ABP25" s="60"/>
      <c r="ABQ25" s="60"/>
      <c r="ABR25" s="60"/>
      <c r="ABS25" s="60"/>
      <c r="ABT25" s="60"/>
      <c r="ABU25" s="60"/>
      <c r="ABV25" s="60"/>
      <c r="ABW25" s="60"/>
      <c r="ABX25" s="60"/>
      <c r="ABY25" s="60"/>
      <c r="ABZ25" s="60"/>
      <c r="ACA25" s="60"/>
      <c r="ACB25" s="60"/>
      <c r="ACC25" s="60"/>
      <c r="ACD25" s="60"/>
      <c r="ACE25" s="60"/>
      <c r="ACF25" s="60"/>
      <c r="ACG25" s="60"/>
      <c r="ACH25" s="60"/>
      <c r="ACI25" s="60"/>
      <c r="ACJ25" s="60"/>
      <c r="ACK25" s="60"/>
      <c r="ACL25" s="60"/>
      <c r="ACM25" s="60"/>
      <c r="ACN25" s="60"/>
      <c r="ACO25" s="60"/>
      <c r="ACP25" s="60"/>
      <c r="ACQ25" s="60"/>
      <c r="ACR25" s="60"/>
      <c r="ACS25" s="60"/>
      <c r="ACT25" s="60"/>
      <c r="ACU25" s="60"/>
      <c r="ACV25" s="60"/>
      <c r="ACW25" s="60"/>
      <c r="ACX25" s="60"/>
      <c r="ACY25" s="60"/>
      <c r="ACZ25" s="60"/>
      <c r="ADA25" s="60"/>
      <c r="ADB25" s="60"/>
      <c r="ADC25" s="60"/>
      <c r="ADD25" s="60"/>
      <c r="ADE25" s="60"/>
      <c r="ADF25" s="60"/>
      <c r="ADG25" s="60"/>
      <c r="ADH25" s="60"/>
      <c r="ADI25" s="60"/>
      <c r="ADJ25" s="60"/>
      <c r="ADK25" s="60"/>
      <c r="ADL25" s="60"/>
      <c r="ADM25" s="60"/>
      <c r="ADN25" s="60"/>
      <c r="ADO25" s="60"/>
      <c r="ADP25" s="60"/>
      <c r="ADQ25" s="60"/>
      <c r="ADR25" s="60"/>
      <c r="ADS25" s="60"/>
      <c r="ADT25" s="60"/>
      <c r="ADU25" s="60"/>
      <c r="ADV25" s="60"/>
      <c r="ADW25" s="60"/>
      <c r="ADX25" s="60"/>
      <c r="ADY25" s="60"/>
      <c r="ADZ25" s="60"/>
      <c r="AEA25" s="60"/>
      <c r="AEB25" s="60"/>
      <c r="AEC25" s="60"/>
      <c r="AED25" s="60"/>
      <c r="AEE25" s="60"/>
      <c r="AEF25" s="60"/>
      <c r="AEG25" s="60"/>
      <c r="AEH25" s="60"/>
      <c r="AEI25" s="60"/>
      <c r="AEJ25" s="60"/>
      <c r="AEK25" s="60"/>
      <c r="AEL25" s="60"/>
      <c r="AEM25" s="60"/>
      <c r="AEN25" s="60"/>
      <c r="AEO25" s="60"/>
      <c r="AEP25" s="60"/>
      <c r="AEQ25" s="60"/>
      <c r="AER25" s="60"/>
      <c r="AES25" s="60"/>
      <c r="AET25" s="60"/>
      <c r="AEU25" s="60"/>
      <c r="AEV25" s="60"/>
      <c r="AEW25" s="60"/>
      <c r="AEX25" s="60"/>
      <c r="AEY25" s="60"/>
      <c r="AEZ25" s="60"/>
      <c r="AFA25" s="60"/>
      <c r="AFB25" s="60"/>
      <c r="AFC25" s="60"/>
      <c r="AFD25" s="60"/>
      <c r="AFE25" s="60"/>
      <c r="AFF25" s="60"/>
      <c r="AFG25" s="60"/>
      <c r="AFH25" s="60"/>
      <c r="AFI25" s="60"/>
      <c r="AFJ25" s="60"/>
      <c r="AFK25" s="60"/>
      <c r="AFL25" s="60"/>
      <c r="AFM25" s="60"/>
      <c r="AFN25" s="60"/>
      <c r="AFO25" s="60"/>
      <c r="AFP25" s="60"/>
      <c r="AFQ25" s="60"/>
      <c r="AFR25" s="60"/>
      <c r="AFS25" s="60"/>
      <c r="AFT25" s="60"/>
      <c r="AFU25" s="60"/>
      <c r="AFV25" s="60"/>
      <c r="AFW25" s="60"/>
      <c r="AFX25" s="60"/>
      <c r="AFY25" s="60"/>
      <c r="AFZ25" s="60"/>
      <c r="AGA25" s="60"/>
      <c r="AGB25" s="60"/>
      <c r="AGC25" s="60"/>
      <c r="AGD25" s="60"/>
      <c r="AGE25" s="60"/>
      <c r="AGF25" s="60"/>
      <c r="AGG25" s="60"/>
      <c r="AGH25" s="60"/>
      <c r="AGI25" s="60"/>
      <c r="AGJ25" s="60"/>
      <c r="AGK25" s="60"/>
      <c r="AGL25" s="60"/>
      <c r="AGM25" s="60"/>
      <c r="AGN25" s="60"/>
      <c r="AGO25" s="60"/>
      <c r="AGP25" s="60"/>
      <c r="AGQ25" s="60"/>
      <c r="AGR25" s="60"/>
      <c r="AGS25" s="60"/>
      <c r="AGT25" s="60"/>
      <c r="AGU25" s="60"/>
      <c r="AGV25" s="60"/>
      <c r="AGW25" s="60"/>
      <c r="AGX25" s="60"/>
      <c r="AGY25" s="60"/>
      <c r="AGZ25" s="60"/>
      <c r="AHA25" s="60"/>
      <c r="AHB25" s="60"/>
      <c r="AHC25" s="60"/>
      <c r="AHD25" s="60"/>
      <c r="AHE25" s="60"/>
      <c r="AHF25" s="60"/>
      <c r="AHG25" s="60"/>
      <c r="AHH25" s="60"/>
      <c r="AHI25" s="60"/>
      <c r="AHJ25" s="60"/>
      <c r="AHK25" s="60"/>
      <c r="AHL25" s="60"/>
      <c r="AHM25" s="60"/>
      <c r="AHN25" s="60"/>
      <c r="AHO25" s="60"/>
      <c r="AHP25" s="60"/>
      <c r="AHQ25" s="60"/>
      <c r="AHR25" s="60"/>
      <c r="AHS25" s="60"/>
      <c r="AHT25" s="60"/>
      <c r="AHU25" s="60"/>
      <c r="AHV25" s="60"/>
      <c r="AHW25" s="60"/>
      <c r="AHX25" s="60"/>
      <c r="AHY25" s="60"/>
      <c r="AHZ25" s="60"/>
      <c r="AIA25" s="60"/>
      <c r="AIB25" s="60"/>
      <c r="AIC25" s="60"/>
      <c r="AID25" s="60"/>
      <c r="AIE25" s="60"/>
      <c r="AIF25" s="60"/>
      <c r="AIG25" s="60"/>
      <c r="AIH25" s="60"/>
      <c r="AII25" s="60"/>
      <c r="AIJ25" s="60"/>
      <c r="AIK25" s="60"/>
      <c r="AIL25" s="60"/>
      <c r="AIM25" s="60"/>
      <c r="AIN25" s="60"/>
      <c r="AIO25" s="60"/>
      <c r="AIP25" s="60"/>
      <c r="AIQ25" s="60"/>
      <c r="AIR25" s="60"/>
      <c r="AIS25" s="60"/>
      <c r="AIT25" s="60"/>
      <c r="AIU25" s="60"/>
      <c r="AIV25" s="60"/>
      <c r="AIW25" s="60"/>
      <c r="AIX25" s="60"/>
      <c r="AIY25" s="60"/>
      <c r="AIZ25" s="60"/>
      <c r="AJA25" s="60"/>
      <c r="AJB25" s="60"/>
      <c r="AJC25" s="60"/>
      <c r="AJD25" s="60"/>
      <c r="AJE25" s="60"/>
      <c r="AJF25" s="60"/>
      <c r="AJG25" s="60"/>
      <c r="AJH25" s="60"/>
      <c r="AJI25" s="60"/>
      <c r="AJJ25" s="60"/>
      <c r="AJK25" s="60"/>
      <c r="AJL25" s="60"/>
      <c r="AJM25" s="60"/>
      <c r="AJN25" s="60"/>
      <c r="AJO25" s="60"/>
      <c r="AJP25" s="60"/>
      <c r="AJQ25" s="60"/>
      <c r="AJR25" s="60"/>
      <c r="AJS25" s="60"/>
      <c r="AJT25" s="60"/>
      <c r="AJU25" s="60"/>
      <c r="AJV25" s="60"/>
      <c r="AJW25" s="60"/>
      <c r="AJX25" s="60"/>
      <c r="AJY25" s="60"/>
      <c r="AJZ25" s="60"/>
      <c r="AKA25" s="60"/>
      <c r="AKB25" s="60"/>
      <c r="AKC25" s="60"/>
      <c r="AKD25" s="60"/>
      <c r="AKE25" s="60"/>
      <c r="AKF25" s="60"/>
      <c r="AKG25" s="60"/>
      <c r="AKH25" s="60"/>
      <c r="AKI25" s="60"/>
      <c r="AKJ25" s="60"/>
      <c r="AKK25" s="60"/>
      <c r="AKL25" s="60"/>
      <c r="AKM25" s="60"/>
      <c r="AKN25" s="60"/>
      <c r="AKO25" s="60"/>
      <c r="AKP25" s="60"/>
      <c r="AKQ25" s="60"/>
      <c r="AKR25" s="60"/>
      <c r="AKS25" s="60"/>
      <c r="AKT25" s="60"/>
      <c r="AKU25" s="60"/>
      <c r="AKV25" s="60"/>
      <c r="AKW25" s="60"/>
      <c r="AKX25" s="60"/>
      <c r="AKY25" s="60"/>
      <c r="AKZ25" s="60"/>
      <c r="ALA25" s="60"/>
      <c r="ALB25" s="60"/>
      <c r="ALC25" s="60"/>
      <c r="ALD25" s="60"/>
      <c r="ALE25" s="60"/>
      <c r="ALF25" s="60"/>
      <c r="ALG25" s="60"/>
      <c r="ALH25" s="60"/>
      <c r="ALI25" s="60"/>
      <c r="ALJ25" s="60"/>
      <c r="ALK25" s="60"/>
      <c r="ALL25" s="60"/>
      <c r="ALM25" s="60"/>
      <c r="ALN25" s="60"/>
      <c r="ALO25" s="60"/>
      <c r="ALP25" s="60"/>
      <c r="ALQ25" s="60"/>
      <c r="ALR25" s="60"/>
      <c r="ALS25" s="60"/>
      <c r="ALT25" s="60"/>
      <c r="ALU25" s="60"/>
      <c r="ALV25" s="60"/>
      <c r="ALW25" s="60"/>
      <c r="ALX25" s="60"/>
      <c r="ALY25" s="60"/>
      <c r="ALZ25" s="60"/>
      <c r="AMA25" s="60"/>
      <c r="AMB25" s="60"/>
      <c r="AMC25" s="60"/>
      <c r="AMD25" s="60"/>
      <c r="AME25" s="60"/>
      <c r="AMF25" s="60"/>
      <c r="AMG25" s="60"/>
      <c r="AMH25" s="60"/>
      <c r="AMI25" s="60"/>
      <c r="AMJ25" s="60"/>
      <c r="AMK25" s="60"/>
      <c r="AML25" s="60"/>
      <c r="AMM25" s="60"/>
      <c r="AMN25" s="60"/>
      <c r="AMO25" s="60"/>
      <c r="AMP25" s="60"/>
      <c r="AMQ25" s="60"/>
      <c r="AMR25" s="60"/>
      <c r="AMS25" s="60"/>
      <c r="AMT25" s="60"/>
      <c r="AMU25" s="60"/>
      <c r="AMV25" s="60"/>
      <c r="AMW25" s="60"/>
      <c r="AMX25" s="60"/>
      <c r="AMY25" s="60"/>
      <c r="AMZ25" s="60"/>
      <c r="ANA25" s="60"/>
      <c r="ANB25" s="60"/>
      <c r="ANC25" s="60"/>
      <c r="AND25" s="60"/>
      <c r="ANE25" s="60"/>
      <c r="ANF25" s="60"/>
      <c r="ANG25" s="60"/>
      <c r="ANH25" s="60"/>
      <c r="ANI25" s="60"/>
      <c r="ANJ25" s="60"/>
      <c r="ANK25" s="60"/>
      <c r="ANL25" s="60"/>
      <c r="ANM25" s="60"/>
      <c r="ANN25" s="60"/>
      <c r="ANO25" s="60"/>
      <c r="ANP25" s="60"/>
      <c r="ANQ25" s="60"/>
      <c r="ANR25" s="60"/>
      <c r="ANS25" s="60"/>
      <c r="ANT25" s="60"/>
      <c r="ANU25" s="60"/>
      <c r="ANV25" s="60"/>
      <c r="ANW25" s="60"/>
      <c r="ANX25" s="60"/>
      <c r="ANY25" s="60"/>
      <c r="ANZ25" s="60"/>
      <c r="AOA25" s="60"/>
      <c r="AOB25" s="60"/>
      <c r="AOC25" s="60"/>
      <c r="AOD25" s="60"/>
      <c r="AOE25" s="60"/>
      <c r="AOF25" s="60"/>
      <c r="AOG25" s="60"/>
      <c r="AOH25" s="60"/>
      <c r="AOI25" s="60"/>
      <c r="AOJ25" s="60"/>
      <c r="AOK25" s="60"/>
      <c r="AOL25" s="60"/>
      <c r="AOM25" s="60"/>
      <c r="AON25" s="60"/>
      <c r="AOO25" s="60"/>
      <c r="AOP25" s="60"/>
      <c r="AOQ25" s="60"/>
      <c r="AOR25" s="60"/>
      <c r="AOS25" s="60"/>
      <c r="AOT25" s="60"/>
      <c r="AOU25" s="60"/>
      <c r="AOV25" s="60"/>
      <c r="AOW25" s="60"/>
      <c r="AOX25" s="60"/>
      <c r="AOY25" s="60"/>
      <c r="AOZ25" s="60"/>
      <c r="APA25" s="60"/>
      <c r="APB25" s="60"/>
      <c r="APC25" s="60"/>
      <c r="APD25" s="60"/>
      <c r="APE25" s="60"/>
      <c r="APF25" s="60"/>
      <c r="APG25" s="60"/>
      <c r="APH25" s="60"/>
      <c r="API25" s="60"/>
      <c r="APJ25" s="60"/>
      <c r="APK25" s="60"/>
      <c r="APL25" s="60"/>
      <c r="APM25" s="60"/>
      <c r="APN25" s="60"/>
      <c r="APO25" s="60"/>
      <c r="APP25" s="60"/>
      <c r="APQ25" s="60"/>
      <c r="APR25" s="60"/>
      <c r="APS25" s="60"/>
      <c r="APT25" s="60"/>
      <c r="APU25" s="60"/>
      <c r="APV25" s="60"/>
      <c r="APW25" s="60"/>
      <c r="APX25" s="60"/>
      <c r="APY25" s="60"/>
      <c r="APZ25" s="60"/>
      <c r="AQA25" s="60"/>
      <c r="AQB25" s="60"/>
      <c r="AQC25" s="60"/>
      <c r="AQD25" s="60"/>
      <c r="AQE25" s="60"/>
      <c r="AQF25" s="60"/>
      <c r="AQG25" s="60"/>
      <c r="AQH25" s="60"/>
      <c r="AQI25" s="60"/>
      <c r="AQJ25" s="60"/>
      <c r="AQK25" s="60"/>
      <c r="AQL25" s="60"/>
      <c r="AQM25" s="60"/>
      <c r="AQN25" s="60"/>
      <c r="AQO25" s="60"/>
      <c r="AQP25" s="60"/>
      <c r="AQQ25" s="60"/>
      <c r="AQR25" s="60"/>
      <c r="AQS25" s="60"/>
      <c r="AQT25" s="60"/>
      <c r="AQU25" s="60"/>
      <c r="AQV25" s="60"/>
      <c r="AQW25" s="60"/>
      <c r="AQX25" s="60"/>
      <c r="AQY25" s="60"/>
      <c r="AQZ25" s="60"/>
      <c r="ARA25" s="60"/>
      <c r="ARB25" s="60"/>
      <c r="ARC25" s="60"/>
      <c r="ARD25" s="60"/>
      <c r="ARE25" s="60"/>
      <c r="ARF25" s="60"/>
      <c r="ARG25" s="60"/>
      <c r="ARH25" s="60"/>
      <c r="ARI25" s="60"/>
      <c r="ARJ25" s="60"/>
      <c r="ARK25" s="60"/>
      <c r="ARL25" s="60"/>
      <c r="ARM25" s="60"/>
      <c r="ARN25" s="60"/>
      <c r="ARO25" s="60"/>
      <c r="ARP25" s="60"/>
      <c r="ARQ25" s="60"/>
      <c r="ARR25" s="60"/>
      <c r="ARS25" s="60"/>
      <c r="ART25" s="60"/>
      <c r="ARU25" s="60"/>
      <c r="ARV25" s="60"/>
      <c r="ARW25" s="60"/>
      <c r="ARX25" s="60"/>
      <c r="ARY25" s="60"/>
      <c r="ARZ25" s="60"/>
      <c r="ASA25" s="60"/>
      <c r="ASB25" s="60"/>
      <c r="ASC25" s="60"/>
      <c r="ASD25" s="60"/>
      <c r="ASE25" s="60"/>
      <c r="ASF25" s="60"/>
      <c r="ASG25" s="60"/>
      <c r="ASH25" s="60"/>
      <c r="ASI25" s="60"/>
      <c r="ASJ25" s="60"/>
      <c r="ASK25" s="60"/>
      <c r="ASL25" s="60"/>
      <c r="ASM25" s="60"/>
      <c r="ASN25" s="60"/>
      <c r="ASO25" s="60"/>
      <c r="ASP25" s="60"/>
      <c r="ASQ25" s="60"/>
      <c r="ASR25" s="60"/>
      <c r="ASS25" s="60"/>
      <c r="AST25" s="60"/>
      <c r="ASU25" s="60"/>
      <c r="ASV25" s="60"/>
      <c r="ASW25" s="60"/>
      <c r="ASX25" s="60"/>
      <c r="ASY25" s="60"/>
      <c r="ASZ25" s="60"/>
      <c r="ATA25" s="60"/>
      <c r="ATB25" s="60"/>
      <c r="ATC25" s="60"/>
      <c r="ATD25" s="60"/>
      <c r="ATE25" s="60"/>
      <c r="ATF25" s="60"/>
      <c r="ATG25" s="60"/>
      <c r="ATH25" s="60"/>
      <c r="ATI25" s="60"/>
      <c r="ATJ25" s="60"/>
      <c r="ATK25" s="60"/>
      <c r="ATL25" s="60"/>
      <c r="ATM25" s="60"/>
      <c r="ATN25" s="60"/>
      <c r="ATO25" s="60"/>
      <c r="ATP25" s="60"/>
      <c r="ATQ25" s="60"/>
      <c r="ATR25" s="60"/>
      <c r="ATS25" s="60"/>
      <c r="ATT25" s="60"/>
      <c r="ATU25" s="60"/>
      <c r="ATV25" s="60"/>
      <c r="ATW25" s="60"/>
      <c r="ATX25" s="60"/>
      <c r="ATY25" s="60"/>
      <c r="ATZ25" s="60"/>
      <c r="AUA25" s="60"/>
      <c r="AUB25" s="60"/>
      <c r="AUC25" s="60"/>
      <c r="AUD25" s="60"/>
      <c r="AUE25" s="60"/>
      <c r="AUF25" s="60"/>
      <c r="AUG25" s="60"/>
      <c r="AUH25" s="60"/>
      <c r="AUI25" s="60"/>
      <c r="AUJ25" s="60"/>
      <c r="AUK25" s="60"/>
      <c r="AUL25" s="60"/>
      <c r="AUM25" s="60"/>
      <c r="AUN25" s="60"/>
      <c r="AUO25" s="60"/>
      <c r="AUP25" s="60"/>
      <c r="AUQ25" s="60"/>
      <c r="AUR25" s="60"/>
      <c r="AUS25" s="60"/>
      <c r="AUT25" s="60"/>
      <c r="AUU25" s="60"/>
      <c r="AUV25" s="60"/>
      <c r="AUW25" s="60"/>
      <c r="AUX25" s="60"/>
      <c r="AUY25" s="60"/>
      <c r="AUZ25" s="60"/>
      <c r="AVA25" s="60"/>
      <c r="AVB25" s="60"/>
      <c r="AVC25" s="60"/>
      <c r="AVD25" s="60"/>
      <c r="AVE25" s="60"/>
      <c r="AVF25" s="60"/>
      <c r="AVG25" s="60"/>
      <c r="AVH25" s="60"/>
      <c r="AVI25" s="60"/>
      <c r="AVJ25" s="60"/>
      <c r="AVK25" s="60"/>
      <c r="AVL25" s="60"/>
      <c r="AVM25" s="60"/>
      <c r="AVN25" s="60"/>
      <c r="AVO25" s="60"/>
      <c r="AVP25" s="60"/>
      <c r="AVQ25" s="60"/>
      <c r="AVR25" s="60"/>
      <c r="AVS25" s="60"/>
      <c r="AVT25" s="60"/>
      <c r="AVU25" s="60"/>
      <c r="AVV25" s="60"/>
      <c r="AVW25" s="60"/>
      <c r="AVX25" s="60"/>
      <c r="AVY25" s="60"/>
      <c r="AVZ25" s="60"/>
      <c r="AWA25" s="60"/>
      <c r="AWB25" s="60"/>
      <c r="AWC25" s="60"/>
      <c r="AWD25" s="60"/>
      <c r="AWE25" s="60"/>
      <c r="AWF25" s="60"/>
      <c r="AWG25" s="60"/>
      <c r="AWH25" s="60"/>
      <c r="AWI25" s="60"/>
      <c r="AWJ25" s="60"/>
      <c r="AWK25" s="60"/>
      <c r="AWL25" s="60"/>
      <c r="AWM25" s="60"/>
      <c r="AWN25" s="60"/>
      <c r="AWO25" s="60"/>
      <c r="AWP25" s="60"/>
      <c r="AWQ25" s="60"/>
      <c r="AWR25" s="60"/>
      <c r="AWS25" s="60"/>
      <c r="AWT25" s="60"/>
      <c r="AWU25" s="60"/>
      <c r="AWV25" s="60"/>
      <c r="AWW25" s="60"/>
      <c r="AWX25" s="60"/>
      <c r="AWY25" s="60"/>
      <c r="AWZ25" s="60"/>
      <c r="AXA25" s="60"/>
      <c r="AXB25" s="60"/>
      <c r="AXC25" s="60"/>
      <c r="AXD25" s="60"/>
      <c r="AXE25" s="60"/>
      <c r="AXF25" s="60"/>
      <c r="AXG25" s="60"/>
      <c r="AXH25" s="60"/>
      <c r="AXI25" s="60"/>
      <c r="AXJ25" s="60"/>
      <c r="AXK25" s="60"/>
      <c r="AXL25" s="60"/>
      <c r="AXM25" s="60"/>
      <c r="AXN25" s="60"/>
      <c r="AXO25" s="60"/>
      <c r="AXP25" s="60"/>
      <c r="AXQ25" s="60"/>
      <c r="AXR25" s="60"/>
      <c r="AXS25" s="60"/>
      <c r="AXT25" s="60"/>
      <c r="AXU25" s="60"/>
      <c r="AXV25" s="60"/>
      <c r="AXW25" s="60"/>
      <c r="AXX25" s="60"/>
      <c r="AXY25" s="60"/>
      <c r="AXZ25" s="60"/>
      <c r="AYA25" s="60"/>
      <c r="AYB25" s="60"/>
      <c r="AYC25" s="60"/>
      <c r="AYD25" s="60"/>
      <c r="AYE25" s="60"/>
      <c r="AYF25" s="60"/>
      <c r="AYG25" s="60"/>
      <c r="AYH25" s="60"/>
      <c r="AYI25" s="60"/>
      <c r="AYJ25" s="60"/>
      <c r="AYK25" s="60"/>
      <c r="AYL25" s="60"/>
      <c r="AYM25" s="60"/>
      <c r="AYN25" s="60"/>
      <c r="AYO25" s="60"/>
      <c r="AYP25" s="60"/>
      <c r="AYQ25" s="60"/>
      <c r="AYR25" s="60"/>
      <c r="AYS25" s="60"/>
      <c r="AYT25" s="60"/>
      <c r="AYU25" s="60"/>
      <c r="AYV25" s="60"/>
      <c r="AYW25" s="60"/>
      <c r="AYX25" s="60"/>
      <c r="AYY25" s="60"/>
      <c r="AYZ25" s="60"/>
      <c r="AZA25" s="60"/>
      <c r="AZB25" s="60"/>
      <c r="AZC25" s="60"/>
      <c r="AZD25" s="60"/>
      <c r="AZE25" s="60"/>
      <c r="AZF25" s="60"/>
      <c r="AZG25" s="60"/>
      <c r="AZH25" s="60"/>
      <c r="AZI25" s="60"/>
      <c r="AZJ25" s="60"/>
      <c r="AZK25" s="60"/>
      <c r="AZL25" s="60"/>
      <c r="AZM25" s="60"/>
      <c r="AZN25" s="60"/>
      <c r="AZO25" s="60"/>
      <c r="AZP25" s="60"/>
      <c r="AZQ25" s="60"/>
      <c r="AZR25" s="60"/>
      <c r="AZS25" s="60"/>
      <c r="AZT25" s="60"/>
      <c r="AZU25" s="60"/>
      <c r="AZV25" s="60"/>
      <c r="AZW25" s="60"/>
      <c r="AZX25" s="60"/>
      <c r="AZY25" s="60"/>
      <c r="AZZ25" s="60"/>
      <c r="BAA25" s="60"/>
      <c r="BAB25" s="60"/>
      <c r="BAC25" s="60"/>
      <c r="BAD25" s="60"/>
      <c r="BAE25" s="60"/>
      <c r="BAF25" s="60"/>
      <c r="BAG25" s="60"/>
      <c r="BAH25" s="60"/>
      <c r="BAI25" s="60"/>
      <c r="BAJ25" s="60"/>
      <c r="BAK25" s="60"/>
      <c r="BAL25" s="60"/>
      <c r="BAM25" s="60"/>
      <c r="BAN25" s="60"/>
      <c r="BAO25" s="60"/>
      <c r="BAP25" s="60"/>
      <c r="BAQ25" s="60"/>
      <c r="BAR25" s="60"/>
      <c r="BAS25" s="60"/>
      <c r="BAT25" s="60"/>
      <c r="BAU25" s="60"/>
      <c r="BAV25" s="60"/>
      <c r="BAW25" s="60"/>
      <c r="BAX25" s="60"/>
      <c r="BAY25" s="60"/>
      <c r="BAZ25" s="60"/>
      <c r="BBA25" s="60"/>
      <c r="BBB25" s="60"/>
      <c r="BBC25" s="60"/>
      <c r="BBD25" s="60"/>
      <c r="BBE25" s="60"/>
      <c r="BBF25" s="60"/>
      <c r="BBG25" s="60"/>
      <c r="BBH25" s="60"/>
      <c r="BBI25" s="60"/>
      <c r="BBJ25" s="60"/>
      <c r="BBK25" s="60"/>
      <c r="BBL25" s="60"/>
      <c r="BBM25" s="60"/>
      <c r="BBN25" s="60"/>
      <c r="BBO25" s="60"/>
      <c r="BBP25" s="60"/>
      <c r="BBQ25" s="60"/>
      <c r="BBR25" s="60"/>
      <c r="BBS25" s="60"/>
      <c r="BBT25" s="60"/>
      <c r="BBU25" s="60"/>
      <c r="BBV25" s="60"/>
      <c r="BBW25" s="60"/>
      <c r="BBX25" s="60"/>
      <c r="BBY25" s="60"/>
      <c r="BBZ25" s="60"/>
      <c r="BCA25" s="60"/>
      <c r="BCB25" s="60"/>
      <c r="BCC25" s="60"/>
      <c r="BCD25" s="60"/>
      <c r="BCE25" s="60"/>
      <c r="BCF25" s="60"/>
      <c r="BCG25" s="60"/>
      <c r="BCH25" s="60"/>
      <c r="BCI25" s="60"/>
      <c r="BCJ25" s="60"/>
      <c r="BCK25" s="60"/>
      <c r="BCL25" s="60"/>
      <c r="BCM25" s="60"/>
      <c r="BCN25" s="60"/>
      <c r="BCO25" s="60"/>
      <c r="BCP25" s="60"/>
      <c r="BCQ25" s="60"/>
      <c r="BCR25" s="60"/>
      <c r="BCS25" s="60"/>
      <c r="BCT25" s="60"/>
      <c r="BCU25" s="60"/>
      <c r="BCV25" s="60"/>
      <c r="BCW25" s="60"/>
      <c r="BCX25" s="60"/>
      <c r="BCY25" s="60"/>
      <c r="BCZ25" s="60"/>
      <c r="BDA25" s="60"/>
      <c r="BDB25" s="60"/>
      <c r="BDC25" s="60"/>
      <c r="BDD25" s="60"/>
      <c r="BDE25" s="60"/>
      <c r="BDF25" s="60"/>
      <c r="BDG25" s="60"/>
      <c r="BDH25" s="60"/>
      <c r="BDI25" s="60"/>
      <c r="BDJ25" s="60"/>
      <c r="BDK25" s="60"/>
      <c r="BDL25" s="60"/>
      <c r="BDM25" s="60"/>
      <c r="BDN25" s="60"/>
      <c r="BDO25" s="60"/>
      <c r="BDP25" s="60"/>
      <c r="BDQ25" s="60"/>
      <c r="BDR25" s="60"/>
      <c r="BDS25" s="60"/>
      <c r="BDT25" s="60"/>
      <c r="BDU25" s="60"/>
      <c r="BDV25" s="60"/>
      <c r="BDW25" s="60"/>
      <c r="BDX25" s="60"/>
      <c r="BDY25" s="60"/>
      <c r="BDZ25" s="60"/>
      <c r="BEA25" s="60"/>
      <c r="BEB25" s="60"/>
      <c r="BEC25" s="60"/>
      <c r="BED25" s="60"/>
      <c r="BEE25" s="60"/>
      <c r="BEF25" s="60"/>
      <c r="BEG25" s="60"/>
      <c r="BEH25" s="60"/>
      <c r="BEI25" s="60"/>
      <c r="BEJ25" s="60"/>
      <c r="BEK25" s="60"/>
      <c r="BEL25" s="60"/>
      <c r="BEM25" s="60"/>
      <c r="BEN25" s="60"/>
      <c r="BEO25" s="60"/>
      <c r="BEP25" s="60"/>
      <c r="BEQ25" s="60"/>
      <c r="BER25" s="60"/>
      <c r="BES25" s="60"/>
      <c r="BET25" s="60"/>
      <c r="BEU25" s="60"/>
      <c r="BEV25" s="60"/>
      <c r="BEW25" s="60"/>
      <c r="BEX25" s="60"/>
      <c r="BEY25" s="60"/>
      <c r="BEZ25" s="60"/>
      <c r="BFA25" s="60"/>
      <c r="BFB25" s="60"/>
      <c r="BFC25" s="60"/>
      <c r="BFD25" s="60"/>
      <c r="BFE25" s="60"/>
      <c r="BFF25" s="60"/>
      <c r="BFG25" s="60"/>
      <c r="BFH25" s="60"/>
      <c r="BFI25" s="60"/>
      <c r="BFJ25" s="60"/>
      <c r="BFK25" s="60"/>
      <c r="BFL25" s="60"/>
      <c r="BFM25" s="60"/>
      <c r="BFN25" s="60"/>
      <c r="BFO25" s="60"/>
      <c r="BFP25" s="60"/>
      <c r="BFQ25" s="60"/>
      <c r="BFR25" s="60"/>
      <c r="BFS25" s="60"/>
      <c r="BFT25" s="60"/>
      <c r="BFU25" s="60"/>
      <c r="BFV25" s="60"/>
      <c r="BFW25" s="60"/>
      <c r="BFX25" s="60"/>
      <c r="BFY25" s="60"/>
      <c r="BFZ25" s="60"/>
      <c r="BGA25" s="60"/>
      <c r="BGB25" s="60"/>
      <c r="BGC25" s="60"/>
      <c r="BGD25" s="60"/>
      <c r="BGE25" s="60"/>
      <c r="BGF25" s="60"/>
      <c r="BGG25" s="60"/>
      <c r="BGH25" s="60"/>
      <c r="BGI25" s="60"/>
      <c r="BGJ25" s="60"/>
      <c r="BGK25" s="60"/>
      <c r="BGL25" s="60"/>
      <c r="BGM25" s="60"/>
      <c r="BGN25" s="60"/>
      <c r="BGO25" s="60"/>
      <c r="BGP25" s="60"/>
      <c r="BGQ25" s="60"/>
      <c r="BGR25" s="60"/>
      <c r="BGS25" s="60"/>
      <c r="BGT25" s="60"/>
      <c r="BGU25" s="60"/>
      <c r="BGV25" s="60"/>
      <c r="BGW25" s="60"/>
      <c r="BGX25" s="60"/>
      <c r="BGY25" s="60"/>
      <c r="BGZ25" s="60"/>
      <c r="BHA25" s="60"/>
      <c r="BHB25" s="60"/>
      <c r="BHC25" s="60"/>
      <c r="BHD25" s="60"/>
      <c r="BHE25" s="60"/>
      <c r="BHF25" s="60"/>
      <c r="BHG25" s="60"/>
      <c r="BHH25" s="60"/>
      <c r="BHI25" s="60"/>
      <c r="BHJ25" s="60"/>
      <c r="BHK25" s="60"/>
      <c r="BHL25" s="60"/>
      <c r="BHM25" s="60"/>
      <c r="BHN25" s="60"/>
      <c r="BHO25" s="60"/>
      <c r="BHP25" s="60"/>
      <c r="BHQ25" s="60"/>
      <c r="BHR25" s="60"/>
      <c r="BHS25" s="60"/>
      <c r="BHT25" s="60"/>
      <c r="BHU25" s="60"/>
      <c r="BHV25" s="60"/>
      <c r="BHW25" s="60"/>
      <c r="BHX25" s="60"/>
      <c r="BHY25" s="60"/>
      <c r="BHZ25" s="60"/>
      <c r="BIA25" s="60"/>
      <c r="BIB25" s="60"/>
      <c r="BIC25" s="60"/>
      <c r="BID25" s="60"/>
      <c r="BIE25" s="60"/>
      <c r="BIF25" s="60"/>
      <c r="BIG25" s="60"/>
      <c r="BIH25" s="60"/>
      <c r="BII25" s="60"/>
      <c r="BIJ25" s="60"/>
      <c r="BIK25" s="60"/>
      <c r="BIL25" s="60"/>
      <c r="BIM25" s="60"/>
      <c r="BIN25" s="60"/>
      <c r="BIO25" s="60"/>
      <c r="BIP25" s="60"/>
      <c r="BIQ25" s="60"/>
      <c r="BIR25" s="60"/>
      <c r="BIS25" s="60"/>
      <c r="BIT25" s="60"/>
      <c r="BIU25" s="60"/>
      <c r="BIV25" s="60"/>
      <c r="BIW25" s="60"/>
      <c r="BIX25" s="60"/>
      <c r="BIY25" s="60"/>
      <c r="BIZ25" s="60"/>
      <c r="BJA25" s="60"/>
      <c r="BJB25" s="60"/>
      <c r="BJC25" s="60"/>
      <c r="BJD25" s="60"/>
      <c r="BJE25" s="60"/>
      <c r="BJF25" s="60"/>
      <c r="BJG25" s="60"/>
      <c r="BJH25" s="60"/>
      <c r="BJI25" s="60"/>
      <c r="BJJ25" s="60"/>
      <c r="BJK25" s="60"/>
      <c r="BJL25" s="60"/>
      <c r="BJM25" s="60"/>
      <c r="BJN25" s="60"/>
      <c r="BJO25" s="60"/>
      <c r="BJP25" s="60"/>
      <c r="BJQ25" s="60"/>
      <c r="BJR25" s="60"/>
      <c r="BJS25" s="60"/>
      <c r="BJT25" s="60"/>
      <c r="BJU25" s="60"/>
      <c r="BJV25" s="60"/>
      <c r="BJW25" s="60"/>
      <c r="BJX25" s="60"/>
      <c r="BJY25" s="60"/>
      <c r="BJZ25" s="60"/>
      <c r="BKA25" s="60"/>
      <c r="BKB25" s="60"/>
      <c r="BKC25" s="60"/>
      <c r="BKD25" s="60"/>
      <c r="BKE25" s="60"/>
      <c r="BKF25" s="60"/>
      <c r="BKG25" s="60"/>
      <c r="BKH25" s="60"/>
      <c r="BKI25" s="60"/>
      <c r="BKJ25" s="60"/>
      <c r="BKK25" s="60"/>
      <c r="BKL25" s="60"/>
      <c r="BKM25" s="60"/>
      <c r="BKN25" s="60"/>
      <c r="BKO25" s="60"/>
      <c r="BKP25" s="60"/>
      <c r="BKQ25" s="60"/>
      <c r="BKR25" s="60"/>
      <c r="BKS25" s="60"/>
      <c r="BKT25" s="60"/>
      <c r="BKU25" s="60"/>
      <c r="BKV25" s="60"/>
      <c r="BKW25" s="60"/>
      <c r="BKX25" s="60"/>
      <c r="BKY25" s="60"/>
      <c r="BKZ25" s="60"/>
      <c r="BLA25" s="60"/>
      <c r="BLB25" s="60"/>
      <c r="BLC25" s="60"/>
      <c r="BLD25" s="60"/>
      <c r="BLE25" s="60"/>
      <c r="BLF25" s="60"/>
      <c r="BLG25" s="60"/>
      <c r="BLH25" s="60"/>
      <c r="BLI25" s="60"/>
      <c r="BLJ25" s="60"/>
      <c r="BLK25" s="60"/>
      <c r="BLL25" s="60"/>
      <c r="BLM25" s="60"/>
      <c r="BLN25" s="60"/>
      <c r="BLO25" s="60"/>
      <c r="BLP25" s="60"/>
      <c r="BLQ25" s="60"/>
      <c r="BLR25" s="60"/>
      <c r="BLS25" s="60"/>
      <c r="BLT25" s="60"/>
      <c r="BLU25" s="60"/>
      <c r="BLV25" s="60"/>
      <c r="BLW25" s="60"/>
      <c r="BLX25" s="60"/>
      <c r="BLY25" s="60"/>
      <c r="BLZ25" s="60"/>
      <c r="BMA25" s="60"/>
      <c r="BMB25" s="60"/>
      <c r="BMC25" s="60"/>
      <c r="BMD25" s="60"/>
      <c r="BME25" s="60"/>
      <c r="BMF25" s="60"/>
      <c r="BMG25" s="60"/>
      <c r="BMH25" s="60"/>
      <c r="BMI25" s="60"/>
      <c r="BMJ25" s="60"/>
      <c r="BMK25" s="60"/>
      <c r="BML25" s="60"/>
      <c r="BMM25" s="60"/>
      <c r="BMN25" s="60"/>
      <c r="BMO25" s="60"/>
      <c r="BMP25" s="60"/>
      <c r="BMQ25" s="60"/>
      <c r="BMR25" s="60"/>
      <c r="BMS25" s="60"/>
      <c r="BMT25" s="60"/>
      <c r="BMU25" s="60"/>
      <c r="BMV25" s="60"/>
      <c r="BMW25" s="60"/>
      <c r="BMX25" s="60"/>
      <c r="BMY25" s="60"/>
      <c r="BMZ25" s="60"/>
      <c r="BNA25" s="60"/>
      <c r="BNB25" s="60"/>
      <c r="BNC25" s="60"/>
      <c r="BND25" s="60"/>
      <c r="BNE25" s="60"/>
      <c r="BNF25" s="60"/>
      <c r="BNG25" s="60"/>
      <c r="BNH25" s="60"/>
      <c r="BNI25" s="60"/>
      <c r="BNJ25" s="60"/>
      <c r="BNK25" s="60"/>
      <c r="BNL25" s="60"/>
      <c r="BNM25" s="60"/>
      <c r="BNN25" s="60"/>
      <c r="BNO25" s="60"/>
      <c r="BNP25" s="60"/>
      <c r="BNQ25" s="60"/>
      <c r="BNR25" s="60"/>
      <c r="BNS25" s="60"/>
      <c r="BNT25" s="60"/>
      <c r="BNU25" s="60"/>
      <c r="BNV25" s="60"/>
      <c r="BNW25" s="60"/>
      <c r="BNX25" s="60"/>
      <c r="BNY25" s="60"/>
      <c r="BNZ25" s="60"/>
      <c r="BOA25" s="60"/>
      <c r="BOB25" s="60"/>
      <c r="BOC25" s="60"/>
      <c r="BOD25" s="60"/>
      <c r="BOE25" s="60"/>
      <c r="BOF25" s="60"/>
      <c r="BOG25" s="60"/>
      <c r="BOH25" s="60"/>
      <c r="BOI25" s="60"/>
      <c r="BOJ25" s="60"/>
      <c r="BOK25" s="60"/>
      <c r="BOL25" s="60"/>
      <c r="BOM25" s="60"/>
      <c r="BON25" s="60"/>
      <c r="BOO25" s="60"/>
      <c r="BOP25" s="60"/>
      <c r="BOQ25" s="60"/>
      <c r="BOR25" s="60"/>
      <c r="BOS25" s="60"/>
      <c r="BOT25" s="60"/>
      <c r="BOU25" s="60"/>
      <c r="BOV25" s="60"/>
      <c r="BOW25" s="60"/>
      <c r="BOX25" s="60"/>
      <c r="BOY25" s="60"/>
      <c r="BOZ25" s="60"/>
      <c r="BPA25" s="60"/>
      <c r="BPB25" s="60"/>
      <c r="BPC25" s="60"/>
      <c r="BPD25" s="60"/>
      <c r="BPE25" s="60"/>
      <c r="BPF25" s="60"/>
      <c r="BPG25" s="60"/>
      <c r="BPH25" s="60"/>
      <c r="BPI25" s="60"/>
      <c r="BPJ25" s="60"/>
      <c r="BPK25" s="60"/>
      <c r="BPL25" s="60"/>
      <c r="BPM25" s="60"/>
      <c r="BPN25" s="60"/>
      <c r="BPO25" s="60"/>
      <c r="BPP25" s="60"/>
      <c r="BPQ25" s="60"/>
      <c r="BPR25" s="60"/>
      <c r="BPS25" s="60"/>
      <c r="BPT25" s="60"/>
      <c r="BPU25" s="60"/>
      <c r="BPV25" s="60"/>
      <c r="BPW25" s="60"/>
      <c r="BPX25" s="60"/>
      <c r="BPY25" s="60"/>
      <c r="BPZ25" s="60"/>
      <c r="BQA25" s="60"/>
      <c r="BQB25" s="60"/>
      <c r="BQC25" s="60"/>
      <c r="BQD25" s="60"/>
      <c r="BQE25" s="60"/>
      <c r="BQF25" s="60"/>
      <c r="BQG25" s="60"/>
      <c r="BQH25" s="60"/>
      <c r="BQI25" s="60"/>
      <c r="BQJ25" s="60"/>
      <c r="BQK25" s="60"/>
      <c r="BQL25" s="60"/>
      <c r="BQM25" s="60"/>
      <c r="BQN25" s="60"/>
      <c r="BQO25" s="60"/>
      <c r="BQP25" s="60"/>
      <c r="BQQ25" s="60"/>
      <c r="BQR25" s="60"/>
      <c r="BQS25" s="60"/>
      <c r="BQT25" s="60"/>
      <c r="BQU25" s="60"/>
      <c r="BQV25" s="60"/>
      <c r="BQW25" s="60"/>
      <c r="BQX25" s="60"/>
      <c r="BQY25" s="60"/>
      <c r="BQZ25" s="60"/>
      <c r="BRA25" s="60"/>
      <c r="BRB25" s="60"/>
      <c r="BRC25" s="60"/>
      <c r="BRD25" s="60"/>
      <c r="BRE25" s="60"/>
      <c r="BRF25" s="60"/>
      <c r="BRG25" s="60"/>
      <c r="BRH25" s="60"/>
      <c r="BRI25" s="60"/>
      <c r="BRJ25" s="60"/>
      <c r="BRK25" s="60"/>
      <c r="BRL25" s="60"/>
      <c r="BRM25" s="60"/>
      <c r="BRN25" s="60"/>
      <c r="BRO25" s="60"/>
      <c r="BRP25" s="60"/>
      <c r="BRQ25" s="60"/>
      <c r="BRR25" s="60"/>
      <c r="BRS25" s="60"/>
      <c r="BRT25" s="60"/>
      <c r="BRU25" s="60"/>
      <c r="BRV25" s="60"/>
      <c r="BRW25" s="60"/>
      <c r="BRX25" s="60"/>
      <c r="BRY25" s="60"/>
      <c r="BRZ25" s="60"/>
      <c r="BSA25" s="60"/>
      <c r="BSB25" s="60"/>
      <c r="BSC25" s="60"/>
      <c r="BSD25" s="60"/>
      <c r="BSE25" s="60"/>
      <c r="BSF25" s="60"/>
      <c r="BSG25" s="60"/>
      <c r="BSH25" s="60"/>
      <c r="BSI25" s="60"/>
      <c r="BSJ25" s="60"/>
      <c r="BSK25" s="60"/>
      <c r="BSL25" s="60"/>
      <c r="BSM25" s="60"/>
      <c r="BSN25" s="60"/>
      <c r="BSO25" s="60"/>
      <c r="BSP25" s="60"/>
      <c r="BSQ25" s="60"/>
      <c r="BSR25" s="60"/>
      <c r="BSS25" s="60"/>
      <c r="BST25" s="60"/>
      <c r="BSU25" s="60"/>
      <c r="BSV25" s="60"/>
      <c r="BSW25" s="60"/>
      <c r="BSX25" s="60"/>
      <c r="BSY25" s="60"/>
      <c r="BSZ25" s="60"/>
      <c r="BTA25" s="60"/>
      <c r="BTB25" s="60"/>
      <c r="BTC25" s="60"/>
      <c r="BTD25" s="60"/>
      <c r="BTE25" s="60"/>
      <c r="BTF25" s="60"/>
      <c r="BTG25" s="60"/>
      <c r="BTH25" s="60"/>
      <c r="BTI25" s="60"/>
      <c r="BTJ25" s="60"/>
      <c r="BTK25" s="60"/>
      <c r="BTL25" s="60"/>
      <c r="BTM25" s="60"/>
      <c r="BTN25" s="60"/>
      <c r="BTO25" s="60"/>
      <c r="BTP25" s="60"/>
      <c r="BTQ25" s="60"/>
      <c r="BTR25" s="60"/>
      <c r="BTS25" s="60"/>
      <c r="BTT25" s="60"/>
      <c r="BTU25" s="60"/>
      <c r="BTV25" s="60"/>
      <c r="BTW25" s="60"/>
      <c r="BTX25" s="60"/>
      <c r="BTY25" s="60"/>
      <c r="BTZ25" s="60"/>
      <c r="BUA25" s="60"/>
      <c r="BUB25" s="60"/>
      <c r="BUC25" s="60"/>
      <c r="BUD25" s="60"/>
      <c r="BUE25" s="60"/>
      <c r="BUF25" s="60"/>
      <c r="BUG25" s="60"/>
      <c r="BUH25" s="60"/>
      <c r="BUI25" s="60"/>
      <c r="BUJ25" s="60"/>
      <c r="BUK25" s="60"/>
      <c r="BUL25" s="60"/>
      <c r="BUM25" s="60"/>
      <c r="BUN25" s="60"/>
      <c r="BUO25" s="60"/>
      <c r="BUP25" s="60"/>
      <c r="BUQ25" s="60"/>
      <c r="BUR25" s="60"/>
      <c r="BUS25" s="60"/>
      <c r="BUT25" s="60"/>
      <c r="BUU25" s="60"/>
      <c r="BUV25" s="60"/>
      <c r="BUW25" s="60"/>
      <c r="BUX25" s="60"/>
      <c r="BUY25" s="60"/>
      <c r="BUZ25" s="60"/>
      <c r="BVA25" s="60"/>
      <c r="BVB25" s="60"/>
      <c r="BVC25" s="60"/>
      <c r="BVD25" s="60"/>
      <c r="BVE25" s="60"/>
      <c r="BVF25" s="60"/>
      <c r="BVG25" s="60"/>
      <c r="BVH25" s="60"/>
      <c r="BVI25" s="60"/>
      <c r="BVJ25" s="60"/>
      <c r="BVK25" s="60"/>
      <c r="BVL25" s="60"/>
      <c r="BVM25" s="60"/>
      <c r="BVN25" s="60"/>
      <c r="BVO25" s="60"/>
      <c r="BVP25" s="60"/>
      <c r="BVQ25" s="60"/>
      <c r="BVR25" s="60"/>
      <c r="BVS25" s="60"/>
      <c r="BVT25" s="60"/>
      <c r="BVU25" s="60"/>
      <c r="BVV25" s="60"/>
      <c r="BVW25" s="60"/>
      <c r="BVX25" s="60"/>
      <c r="BVY25" s="60"/>
      <c r="BVZ25" s="60"/>
      <c r="BWA25" s="60"/>
      <c r="BWB25" s="60"/>
      <c r="BWC25" s="60"/>
      <c r="BWD25" s="60"/>
      <c r="BWE25" s="60"/>
      <c r="BWF25" s="60"/>
      <c r="BWG25" s="60"/>
      <c r="BWH25" s="60"/>
      <c r="BWI25" s="60"/>
      <c r="BWJ25" s="60"/>
      <c r="BWK25" s="60"/>
      <c r="BWL25" s="60"/>
      <c r="BWM25" s="60"/>
      <c r="BWN25" s="60"/>
      <c r="BWO25" s="60"/>
      <c r="BWP25" s="60"/>
      <c r="BWQ25" s="60"/>
      <c r="BWR25" s="60"/>
      <c r="BWS25" s="60"/>
      <c r="BWT25" s="60"/>
      <c r="BWU25" s="60"/>
      <c r="BWV25" s="60"/>
      <c r="BWW25" s="60"/>
      <c r="BWX25" s="60"/>
      <c r="BWY25" s="60"/>
      <c r="BWZ25" s="60"/>
      <c r="BXA25" s="60"/>
      <c r="BXB25" s="60"/>
      <c r="BXC25" s="60"/>
      <c r="BXD25" s="60"/>
      <c r="BXE25" s="60"/>
      <c r="BXF25" s="60"/>
      <c r="BXG25" s="60"/>
      <c r="BXH25" s="60"/>
      <c r="BXI25" s="60"/>
      <c r="BXJ25" s="60"/>
      <c r="BXK25" s="60"/>
      <c r="BXL25" s="60"/>
      <c r="BXM25" s="60"/>
      <c r="BXN25" s="60"/>
      <c r="BXO25" s="60"/>
      <c r="BXP25" s="60"/>
      <c r="BXQ25" s="60"/>
      <c r="BXR25" s="60"/>
      <c r="BXS25" s="60"/>
      <c r="BXT25" s="60"/>
      <c r="BXU25" s="60"/>
      <c r="BXV25" s="60"/>
      <c r="BXW25" s="60"/>
      <c r="BXX25" s="60"/>
      <c r="BXY25" s="60"/>
      <c r="BXZ25" s="60"/>
      <c r="BYA25" s="60"/>
      <c r="BYB25" s="60"/>
      <c r="BYC25" s="60"/>
      <c r="BYD25" s="60"/>
      <c r="BYE25" s="60"/>
      <c r="BYF25" s="60"/>
      <c r="BYG25" s="60"/>
      <c r="BYH25" s="60"/>
      <c r="BYI25" s="60"/>
      <c r="BYJ25" s="60"/>
      <c r="BYK25" s="60"/>
      <c r="BYL25" s="60"/>
      <c r="BYM25" s="60"/>
      <c r="BYN25" s="60"/>
      <c r="BYO25" s="60"/>
      <c r="BYP25" s="60"/>
      <c r="BYQ25" s="60"/>
      <c r="BYR25" s="60"/>
      <c r="BYS25" s="60"/>
      <c r="BYT25" s="60"/>
      <c r="BYU25" s="60"/>
      <c r="BYV25" s="60"/>
      <c r="BYW25" s="60"/>
      <c r="BYX25" s="60"/>
      <c r="BYY25" s="60"/>
      <c r="BYZ25" s="60"/>
      <c r="BZA25" s="60"/>
      <c r="BZB25" s="60"/>
      <c r="BZC25" s="60"/>
      <c r="BZD25" s="60"/>
      <c r="BZE25" s="60"/>
      <c r="BZF25" s="60"/>
      <c r="BZG25" s="60"/>
      <c r="BZH25" s="60"/>
      <c r="BZI25" s="60"/>
      <c r="BZJ25" s="60"/>
      <c r="BZK25" s="60"/>
      <c r="BZL25" s="60"/>
      <c r="BZM25" s="60"/>
      <c r="BZN25" s="60"/>
      <c r="BZO25" s="60"/>
      <c r="BZP25" s="60"/>
      <c r="BZQ25" s="60"/>
      <c r="BZR25" s="60"/>
      <c r="BZS25" s="60"/>
      <c r="BZT25" s="60"/>
      <c r="BZU25" s="60"/>
      <c r="BZV25" s="60"/>
      <c r="BZW25" s="60"/>
      <c r="BZX25" s="60"/>
      <c r="BZY25" s="60"/>
      <c r="BZZ25" s="60"/>
      <c r="CAA25" s="60"/>
      <c r="CAB25" s="60"/>
      <c r="CAC25" s="60"/>
      <c r="CAD25" s="60"/>
      <c r="CAE25" s="60"/>
      <c r="CAF25" s="60"/>
      <c r="CAG25" s="60"/>
      <c r="CAH25" s="60"/>
      <c r="CAI25" s="60"/>
      <c r="CAJ25" s="60"/>
      <c r="CAK25" s="60"/>
      <c r="CAL25" s="60"/>
      <c r="CAM25" s="60"/>
      <c r="CAN25" s="60"/>
      <c r="CAO25" s="60"/>
      <c r="CAP25" s="60"/>
      <c r="CAQ25" s="60"/>
      <c r="CAR25" s="60"/>
      <c r="CAS25" s="60"/>
      <c r="CAT25" s="60"/>
      <c r="CAU25" s="60"/>
      <c r="CAV25" s="60"/>
      <c r="CAW25" s="60"/>
      <c r="CAX25" s="60"/>
      <c r="CAY25" s="60"/>
      <c r="CAZ25" s="60"/>
      <c r="CBA25" s="60"/>
      <c r="CBB25" s="60"/>
      <c r="CBC25" s="60"/>
      <c r="CBD25" s="60"/>
      <c r="CBE25" s="60"/>
      <c r="CBF25" s="60"/>
      <c r="CBG25" s="60"/>
      <c r="CBH25" s="60"/>
      <c r="CBI25" s="60"/>
      <c r="CBJ25" s="60"/>
      <c r="CBK25" s="60"/>
      <c r="CBL25" s="60"/>
      <c r="CBM25" s="60"/>
      <c r="CBN25" s="60"/>
      <c r="CBO25" s="60"/>
      <c r="CBP25" s="60"/>
      <c r="CBQ25" s="60"/>
      <c r="CBR25" s="60"/>
      <c r="CBS25" s="60"/>
      <c r="CBT25" s="60"/>
      <c r="CBU25" s="60"/>
      <c r="CBV25" s="60"/>
      <c r="CBW25" s="60"/>
      <c r="CBX25" s="60"/>
      <c r="CBY25" s="60"/>
      <c r="CBZ25" s="60"/>
      <c r="CCA25" s="60"/>
      <c r="CCB25" s="60"/>
      <c r="CCC25" s="60"/>
      <c r="CCD25" s="60"/>
      <c r="CCE25" s="60"/>
      <c r="CCF25" s="60"/>
      <c r="CCG25" s="60"/>
      <c r="CCH25" s="60"/>
      <c r="CCI25" s="60"/>
      <c r="CCJ25" s="60"/>
      <c r="CCK25" s="60"/>
      <c r="CCL25" s="60"/>
      <c r="CCM25" s="60"/>
      <c r="CCN25" s="60"/>
      <c r="CCO25" s="60"/>
      <c r="CCP25" s="60"/>
      <c r="CCQ25" s="60"/>
      <c r="CCR25" s="60"/>
      <c r="CCS25" s="60"/>
      <c r="CCT25" s="60"/>
      <c r="CCU25" s="60"/>
      <c r="CCV25" s="60"/>
      <c r="CCW25" s="60"/>
      <c r="CCX25" s="60"/>
      <c r="CCY25" s="60"/>
      <c r="CCZ25" s="60"/>
      <c r="CDA25" s="60"/>
      <c r="CDB25" s="60"/>
      <c r="CDC25" s="60"/>
      <c r="CDD25" s="60"/>
      <c r="CDE25" s="60"/>
      <c r="CDF25" s="60"/>
      <c r="CDG25" s="60"/>
      <c r="CDH25" s="60"/>
      <c r="CDI25" s="60"/>
      <c r="CDJ25" s="60"/>
      <c r="CDK25" s="60"/>
      <c r="CDL25" s="60"/>
      <c r="CDM25" s="60"/>
      <c r="CDN25" s="60"/>
      <c r="CDO25" s="60"/>
      <c r="CDP25" s="60"/>
      <c r="CDQ25" s="60"/>
      <c r="CDR25" s="60"/>
      <c r="CDS25" s="60"/>
      <c r="CDT25" s="60"/>
      <c r="CDU25" s="60"/>
      <c r="CDV25" s="60"/>
      <c r="CDW25" s="60"/>
      <c r="CDX25" s="60"/>
      <c r="CDY25" s="60"/>
      <c r="CDZ25" s="60"/>
      <c r="CEA25" s="60"/>
      <c r="CEB25" s="60"/>
      <c r="CEC25" s="60"/>
      <c r="CED25" s="60"/>
      <c r="CEE25" s="60"/>
      <c r="CEF25" s="60"/>
      <c r="CEG25" s="60"/>
      <c r="CEH25" s="60"/>
      <c r="CEI25" s="60"/>
      <c r="CEJ25" s="60"/>
      <c r="CEK25" s="60"/>
      <c r="CEL25" s="60"/>
      <c r="CEM25" s="60"/>
      <c r="CEN25" s="60"/>
      <c r="CEO25" s="60"/>
      <c r="CEP25" s="60"/>
      <c r="CEQ25" s="60"/>
      <c r="CER25" s="60"/>
      <c r="CES25" s="60"/>
      <c r="CET25" s="60"/>
      <c r="CEU25" s="60"/>
      <c r="CEV25" s="60"/>
      <c r="CEW25" s="60"/>
      <c r="CEX25" s="60"/>
      <c r="CEY25" s="60"/>
      <c r="CEZ25" s="60"/>
      <c r="CFA25" s="60"/>
      <c r="CFB25" s="60"/>
      <c r="CFC25" s="60"/>
      <c r="CFD25" s="60"/>
      <c r="CFE25" s="60"/>
      <c r="CFF25" s="60"/>
      <c r="CFG25" s="60"/>
      <c r="CFH25" s="60"/>
      <c r="CFI25" s="60"/>
      <c r="CFJ25" s="60"/>
      <c r="CFK25" s="60"/>
      <c r="CFL25" s="60"/>
      <c r="CFM25" s="60"/>
      <c r="CFN25" s="60"/>
      <c r="CFO25" s="60"/>
      <c r="CFP25" s="60"/>
      <c r="CFQ25" s="60"/>
      <c r="CFR25" s="60"/>
      <c r="CFS25" s="60"/>
      <c r="CFT25" s="60"/>
      <c r="CFU25" s="60"/>
      <c r="CFV25" s="60"/>
      <c r="CFW25" s="60"/>
      <c r="CFX25" s="60"/>
      <c r="CFY25" s="60"/>
      <c r="CFZ25" s="60"/>
      <c r="CGA25" s="60"/>
      <c r="CGB25" s="60"/>
      <c r="CGC25" s="60"/>
      <c r="CGD25" s="60"/>
      <c r="CGE25" s="60"/>
      <c r="CGF25" s="60"/>
      <c r="CGG25" s="60"/>
      <c r="CGH25" s="60"/>
      <c r="CGI25" s="60"/>
      <c r="CGJ25" s="60"/>
      <c r="CGK25" s="60"/>
      <c r="CGL25" s="60"/>
      <c r="CGM25" s="60"/>
      <c r="CGN25" s="60"/>
      <c r="CGO25" s="60"/>
      <c r="CGP25" s="60"/>
      <c r="CGQ25" s="60"/>
      <c r="CGR25" s="60"/>
      <c r="CGS25" s="60"/>
      <c r="CGT25" s="60"/>
      <c r="CGU25" s="60"/>
      <c r="CGV25" s="60"/>
      <c r="CGW25" s="60"/>
      <c r="CGX25" s="60"/>
      <c r="CGY25" s="60"/>
      <c r="CGZ25" s="60"/>
      <c r="CHA25" s="60"/>
      <c r="CHB25" s="60"/>
      <c r="CHC25" s="60"/>
      <c r="CHD25" s="60"/>
      <c r="CHE25" s="60"/>
      <c r="CHF25" s="60"/>
      <c r="CHG25" s="60"/>
      <c r="CHH25" s="60"/>
      <c r="CHI25" s="60"/>
      <c r="CHJ25" s="60"/>
      <c r="CHK25" s="60"/>
      <c r="CHL25" s="60"/>
      <c r="CHM25" s="60"/>
      <c r="CHN25" s="60"/>
      <c r="CHO25" s="60"/>
      <c r="CHP25" s="60"/>
      <c r="CHQ25" s="60"/>
      <c r="CHR25" s="60"/>
      <c r="CHS25" s="60"/>
      <c r="CHT25" s="60"/>
      <c r="CHU25" s="60"/>
      <c r="CHV25" s="60"/>
      <c r="CHW25" s="60"/>
      <c r="CHX25" s="60"/>
      <c r="CHY25" s="60"/>
      <c r="CHZ25" s="60"/>
      <c r="CIA25" s="60"/>
      <c r="CIB25" s="60"/>
      <c r="CIC25" s="60"/>
      <c r="CID25" s="60"/>
      <c r="CIE25" s="60"/>
      <c r="CIF25" s="60"/>
      <c r="CIG25" s="60"/>
      <c r="CIH25" s="60"/>
      <c r="CII25" s="60"/>
      <c r="CIJ25" s="60"/>
      <c r="CIK25" s="60"/>
      <c r="CIL25" s="60"/>
      <c r="CIM25" s="60"/>
      <c r="CIN25" s="60"/>
      <c r="CIO25" s="60"/>
      <c r="CIP25" s="60"/>
      <c r="CIQ25" s="60"/>
      <c r="CIR25" s="60"/>
      <c r="CIS25" s="60"/>
      <c r="CIT25" s="60"/>
      <c r="CIU25" s="60"/>
      <c r="CIV25" s="60"/>
      <c r="CIW25" s="60"/>
      <c r="CIX25" s="60"/>
      <c r="CIY25" s="60"/>
      <c r="CIZ25" s="60"/>
      <c r="CJA25" s="60"/>
      <c r="CJB25" s="60"/>
      <c r="CJC25" s="60"/>
      <c r="CJD25" s="60"/>
      <c r="CJE25" s="60"/>
      <c r="CJF25" s="60"/>
      <c r="CJG25" s="60"/>
      <c r="CJH25" s="60"/>
      <c r="CJI25" s="60"/>
      <c r="CJJ25" s="60"/>
      <c r="CJK25" s="60"/>
      <c r="CJL25" s="60"/>
      <c r="CJM25" s="60"/>
      <c r="CJN25" s="60"/>
      <c r="CJO25" s="60"/>
      <c r="CJP25" s="60"/>
      <c r="CJQ25" s="60"/>
      <c r="CJR25" s="60"/>
      <c r="CJS25" s="60"/>
      <c r="CJT25" s="60"/>
      <c r="CJU25" s="60"/>
      <c r="CJV25" s="60"/>
      <c r="CJW25" s="60"/>
      <c r="CJX25" s="60"/>
      <c r="CJY25" s="60"/>
      <c r="CJZ25" s="60"/>
      <c r="CKA25" s="60"/>
      <c r="CKB25" s="60"/>
      <c r="CKC25" s="60"/>
      <c r="CKD25" s="60"/>
      <c r="CKE25" s="60"/>
      <c r="CKF25" s="60"/>
      <c r="CKG25" s="60"/>
      <c r="CKH25" s="60"/>
      <c r="CKI25" s="60"/>
      <c r="CKJ25" s="60"/>
      <c r="CKK25" s="60"/>
      <c r="CKL25" s="60"/>
      <c r="CKM25" s="60"/>
      <c r="CKN25" s="60"/>
      <c r="CKO25" s="60"/>
      <c r="CKP25" s="60"/>
      <c r="CKQ25" s="60"/>
      <c r="CKR25" s="60"/>
      <c r="CKS25" s="60"/>
      <c r="CKT25" s="60"/>
      <c r="CKU25" s="60"/>
      <c r="CKV25" s="60"/>
      <c r="CKW25" s="60"/>
      <c r="CKX25" s="60"/>
      <c r="CKY25" s="60"/>
      <c r="CKZ25" s="60"/>
      <c r="CLA25" s="60"/>
      <c r="CLB25" s="60"/>
      <c r="CLC25" s="60"/>
      <c r="CLD25" s="60"/>
      <c r="CLE25" s="60"/>
      <c r="CLF25" s="60"/>
      <c r="CLG25" s="60"/>
      <c r="CLH25" s="60"/>
      <c r="CLI25" s="60"/>
      <c r="CLJ25" s="60"/>
      <c r="CLK25" s="60"/>
      <c r="CLL25" s="60"/>
      <c r="CLM25" s="60"/>
      <c r="CLN25" s="60"/>
      <c r="CLO25" s="60"/>
      <c r="CLP25" s="60"/>
      <c r="CLQ25" s="60"/>
      <c r="CLR25" s="60"/>
      <c r="CLS25" s="60"/>
      <c r="CLT25" s="60"/>
      <c r="CLU25" s="60"/>
      <c r="CLV25" s="60"/>
      <c r="CLW25" s="60"/>
      <c r="CLX25" s="60"/>
      <c r="CLY25" s="60"/>
      <c r="CLZ25" s="60"/>
      <c r="CMA25" s="60"/>
      <c r="CMB25" s="60"/>
      <c r="CMC25" s="60"/>
      <c r="CMD25" s="60"/>
      <c r="CME25" s="60"/>
      <c r="CMF25" s="60"/>
      <c r="CMG25" s="60"/>
      <c r="CMH25" s="60"/>
      <c r="CMI25" s="60"/>
      <c r="CMJ25" s="60"/>
      <c r="CMK25" s="60"/>
      <c r="CML25" s="60"/>
      <c r="CMM25" s="60"/>
      <c r="CMN25" s="60"/>
      <c r="CMO25" s="60"/>
      <c r="CMP25" s="60"/>
      <c r="CMQ25" s="60"/>
      <c r="CMR25" s="60"/>
      <c r="CMS25" s="60"/>
      <c r="CMT25" s="60"/>
      <c r="CMU25" s="60"/>
      <c r="CMV25" s="60"/>
      <c r="CMW25" s="60"/>
      <c r="CMX25" s="60"/>
      <c r="CMY25" s="60"/>
      <c r="CMZ25" s="60"/>
      <c r="CNA25" s="60"/>
      <c r="CNB25" s="60"/>
      <c r="CNC25" s="60"/>
      <c r="CND25" s="60"/>
      <c r="CNE25" s="60"/>
      <c r="CNF25" s="60"/>
      <c r="CNG25" s="60"/>
      <c r="CNH25" s="60"/>
      <c r="CNI25" s="60"/>
      <c r="CNJ25" s="60"/>
      <c r="CNK25" s="60"/>
      <c r="CNL25" s="60"/>
      <c r="CNM25" s="60"/>
      <c r="CNN25" s="60"/>
      <c r="CNO25" s="60"/>
      <c r="CNP25" s="60"/>
      <c r="CNQ25" s="60"/>
      <c r="CNR25" s="60"/>
      <c r="CNS25" s="60"/>
      <c r="CNT25" s="60"/>
      <c r="CNU25" s="60"/>
      <c r="CNV25" s="60"/>
      <c r="CNW25" s="60"/>
      <c r="CNX25" s="60"/>
      <c r="CNY25" s="60"/>
      <c r="CNZ25" s="60"/>
      <c r="COA25" s="60"/>
      <c r="COB25" s="60"/>
      <c r="COC25" s="60"/>
      <c r="COD25" s="60"/>
      <c r="COE25" s="60"/>
      <c r="COF25" s="60"/>
      <c r="COG25" s="60"/>
      <c r="COH25" s="60"/>
      <c r="COI25" s="60"/>
      <c r="COJ25" s="60"/>
      <c r="COK25" s="60"/>
      <c r="COL25" s="60"/>
      <c r="COM25" s="60"/>
      <c r="CON25" s="60"/>
      <c r="COO25" s="60"/>
      <c r="COP25" s="60"/>
      <c r="COQ25" s="60"/>
      <c r="COR25" s="60"/>
      <c r="COS25" s="60"/>
      <c r="COT25" s="60"/>
      <c r="COU25" s="60"/>
      <c r="COV25" s="60"/>
      <c r="COW25" s="60"/>
      <c r="COX25" s="60"/>
      <c r="COY25" s="60"/>
      <c r="COZ25" s="60"/>
      <c r="CPA25" s="60"/>
      <c r="CPB25" s="60"/>
      <c r="CPC25" s="60"/>
      <c r="CPD25" s="60"/>
      <c r="CPE25" s="60"/>
      <c r="CPF25" s="60"/>
      <c r="CPG25" s="60"/>
      <c r="CPH25" s="60"/>
      <c r="CPI25" s="60"/>
      <c r="CPJ25" s="60"/>
      <c r="CPK25" s="60"/>
      <c r="CPL25" s="60"/>
      <c r="CPM25" s="60"/>
      <c r="CPN25" s="60"/>
      <c r="CPO25" s="60"/>
      <c r="CPP25" s="60"/>
      <c r="CPQ25" s="60"/>
      <c r="CPR25" s="60"/>
      <c r="CPS25" s="60"/>
      <c r="CPT25" s="60"/>
      <c r="CPU25" s="60"/>
      <c r="CPV25" s="60"/>
      <c r="CPW25" s="60"/>
      <c r="CPX25" s="60"/>
      <c r="CPY25" s="60"/>
      <c r="CPZ25" s="60"/>
      <c r="CQA25" s="60"/>
      <c r="CQB25" s="60"/>
      <c r="CQC25" s="60"/>
      <c r="CQD25" s="60"/>
      <c r="CQE25" s="60"/>
      <c r="CQF25" s="60"/>
      <c r="CQG25" s="60"/>
      <c r="CQH25" s="60"/>
      <c r="CQI25" s="60"/>
      <c r="CQJ25" s="60"/>
      <c r="CQK25" s="60"/>
      <c r="CQL25" s="60"/>
      <c r="CQM25" s="60"/>
      <c r="CQN25" s="60"/>
      <c r="CQO25" s="60"/>
      <c r="CQP25" s="60"/>
      <c r="CQQ25" s="60"/>
      <c r="CQR25" s="60"/>
      <c r="CQS25" s="60"/>
      <c r="CQT25" s="60"/>
      <c r="CQU25" s="60"/>
      <c r="CQV25" s="60"/>
      <c r="CQW25" s="60"/>
      <c r="CQX25" s="60"/>
      <c r="CQY25" s="60"/>
      <c r="CQZ25" s="60"/>
      <c r="CRA25" s="60"/>
      <c r="CRB25" s="60"/>
      <c r="CRC25" s="60"/>
      <c r="CRD25" s="60"/>
      <c r="CRE25" s="60"/>
      <c r="CRF25" s="60"/>
      <c r="CRG25" s="60"/>
      <c r="CRH25" s="60"/>
      <c r="CRI25" s="60"/>
      <c r="CRJ25" s="60"/>
      <c r="CRK25" s="60"/>
      <c r="CRL25" s="60"/>
      <c r="CRM25" s="60"/>
      <c r="CRN25" s="60"/>
      <c r="CRO25" s="60"/>
      <c r="CRP25" s="60"/>
      <c r="CRQ25" s="60"/>
      <c r="CRR25" s="60"/>
      <c r="CRS25" s="60"/>
      <c r="CRT25" s="60"/>
      <c r="CRU25" s="60"/>
      <c r="CRV25" s="60"/>
      <c r="CRW25" s="60"/>
      <c r="CRX25" s="60"/>
      <c r="CRY25" s="60"/>
      <c r="CRZ25" s="60"/>
      <c r="CSA25" s="60"/>
      <c r="CSB25" s="60"/>
      <c r="CSC25" s="60"/>
      <c r="CSD25" s="60"/>
      <c r="CSE25" s="60"/>
      <c r="CSF25" s="60"/>
      <c r="CSG25" s="60"/>
      <c r="CSH25" s="60"/>
      <c r="CSI25" s="60"/>
      <c r="CSJ25" s="60"/>
      <c r="CSK25" s="60"/>
      <c r="CSL25" s="60"/>
      <c r="CSM25" s="60"/>
      <c r="CSN25" s="60"/>
      <c r="CSO25" s="60"/>
      <c r="CSP25" s="60"/>
      <c r="CSQ25" s="60"/>
      <c r="CSR25" s="60"/>
      <c r="CSS25" s="60"/>
      <c r="CST25" s="60"/>
      <c r="CSU25" s="60"/>
      <c r="CSV25" s="60"/>
      <c r="CSW25" s="60"/>
      <c r="CSX25" s="60"/>
      <c r="CSY25" s="60"/>
      <c r="CSZ25" s="60"/>
      <c r="CTA25" s="60"/>
      <c r="CTB25" s="60"/>
      <c r="CTC25" s="60"/>
      <c r="CTD25" s="60"/>
      <c r="CTE25" s="60"/>
      <c r="CTF25" s="60"/>
      <c r="CTG25" s="60"/>
      <c r="CTH25" s="60"/>
      <c r="CTI25" s="60"/>
      <c r="CTJ25" s="60"/>
      <c r="CTK25" s="60"/>
      <c r="CTL25" s="60"/>
      <c r="CTM25" s="60"/>
      <c r="CTN25" s="60"/>
      <c r="CTO25" s="60"/>
      <c r="CTP25" s="60"/>
      <c r="CTQ25" s="60"/>
      <c r="CTR25" s="60"/>
      <c r="CTS25" s="60"/>
      <c r="CTT25" s="60"/>
      <c r="CTU25" s="60"/>
      <c r="CTV25" s="60"/>
      <c r="CTW25" s="60"/>
      <c r="CTX25" s="60"/>
      <c r="CTY25" s="60"/>
      <c r="CTZ25" s="60"/>
      <c r="CUA25" s="60"/>
      <c r="CUB25" s="60"/>
      <c r="CUC25" s="60"/>
      <c r="CUD25" s="60"/>
      <c r="CUE25" s="60"/>
      <c r="CUF25" s="60"/>
      <c r="CUG25" s="60"/>
      <c r="CUH25" s="60"/>
      <c r="CUI25" s="60"/>
      <c r="CUJ25" s="60"/>
      <c r="CUK25" s="60"/>
      <c r="CUL25" s="60"/>
      <c r="CUM25" s="60"/>
      <c r="CUN25" s="60"/>
      <c r="CUO25" s="60"/>
      <c r="CUP25" s="60"/>
      <c r="CUQ25" s="60"/>
      <c r="CUR25" s="60"/>
      <c r="CUS25" s="60"/>
      <c r="CUT25" s="60"/>
      <c r="CUU25" s="60"/>
      <c r="CUV25" s="60"/>
      <c r="CUW25" s="60"/>
      <c r="CUX25" s="60"/>
      <c r="CUY25" s="60"/>
      <c r="CUZ25" s="60"/>
      <c r="CVA25" s="60"/>
      <c r="CVB25" s="60"/>
      <c r="CVC25" s="60"/>
      <c r="CVD25" s="60"/>
      <c r="CVE25" s="60"/>
      <c r="CVF25" s="60"/>
      <c r="CVG25" s="60"/>
      <c r="CVH25" s="60"/>
      <c r="CVI25" s="60"/>
      <c r="CVJ25" s="60"/>
      <c r="CVK25" s="60"/>
      <c r="CVL25" s="60"/>
      <c r="CVM25" s="60"/>
      <c r="CVN25" s="60"/>
      <c r="CVO25" s="60"/>
      <c r="CVP25" s="60"/>
      <c r="CVQ25" s="60"/>
      <c r="CVR25" s="60"/>
      <c r="CVS25" s="60"/>
      <c r="CVT25" s="60"/>
      <c r="CVU25" s="60"/>
      <c r="CVV25" s="60"/>
      <c r="CVW25" s="60"/>
      <c r="CVX25" s="60"/>
      <c r="CVY25" s="60"/>
      <c r="CVZ25" s="60"/>
      <c r="CWA25" s="60"/>
      <c r="CWB25" s="60"/>
      <c r="CWC25" s="60"/>
      <c r="CWD25" s="60"/>
      <c r="CWE25" s="60"/>
      <c r="CWF25" s="60"/>
      <c r="CWG25" s="60"/>
      <c r="CWH25" s="60"/>
      <c r="CWI25" s="60"/>
      <c r="CWJ25" s="60"/>
      <c r="CWK25" s="60"/>
      <c r="CWL25" s="60"/>
      <c r="CWM25" s="60"/>
      <c r="CWN25" s="60"/>
      <c r="CWO25" s="60"/>
      <c r="CWP25" s="60"/>
      <c r="CWQ25" s="60"/>
      <c r="CWR25" s="60"/>
      <c r="CWS25" s="60"/>
      <c r="CWT25" s="60"/>
      <c r="CWU25" s="60"/>
      <c r="CWV25" s="60"/>
      <c r="CWW25" s="60"/>
      <c r="CWX25" s="60"/>
      <c r="CWY25" s="60"/>
      <c r="CWZ25" s="60"/>
      <c r="CXA25" s="60"/>
      <c r="CXB25" s="60"/>
      <c r="CXC25" s="60"/>
      <c r="CXD25" s="60"/>
      <c r="CXE25" s="60"/>
      <c r="CXF25" s="60"/>
      <c r="CXG25" s="60"/>
      <c r="CXH25" s="60"/>
      <c r="CXI25" s="60"/>
      <c r="CXJ25" s="60"/>
      <c r="CXK25" s="60"/>
      <c r="CXL25" s="60"/>
      <c r="CXM25" s="60"/>
      <c r="CXN25" s="60"/>
      <c r="CXO25" s="60"/>
      <c r="CXP25" s="60"/>
      <c r="CXQ25" s="60"/>
      <c r="CXR25" s="60"/>
      <c r="CXS25" s="60"/>
      <c r="CXT25" s="60"/>
      <c r="CXU25" s="60"/>
      <c r="CXV25" s="60"/>
      <c r="CXW25" s="60"/>
      <c r="CXX25" s="60"/>
      <c r="CXY25" s="60"/>
      <c r="CXZ25" s="60"/>
      <c r="CYA25" s="60"/>
      <c r="CYB25" s="60"/>
      <c r="CYC25" s="60"/>
      <c r="CYD25" s="60"/>
      <c r="CYE25" s="60"/>
      <c r="CYF25" s="60"/>
      <c r="CYG25" s="60"/>
      <c r="CYH25" s="60"/>
      <c r="CYI25" s="60"/>
      <c r="CYJ25" s="60"/>
      <c r="CYK25" s="60"/>
      <c r="CYL25" s="60"/>
      <c r="CYM25" s="60"/>
      <c r="CYN25" s="60"/>
      <c r="CYO25" s="60"/>
      <c r="CYP25" s="60"/>
      <c r="CYQ25" s="60"/>
      <c r="CYR25" s="60"/>
      <c r="CYS25" s="60"/>
      <c r="CYT25" s="60"/>
      <c r="CYU25" s="60"/>
      <c r="CYV25" s="60"/>
      <c r="CYW25" s="60"/>
      <c r="CYX25" s="60"/>
      <c r="CYY25" s="60"/>
      <c r="CYZ25" s="60"/>
      <c r="CZA25" s="60"/>
      <c r="CZB25" s="60"/>
      <c r="CZC25" s="60"/>
      <c r="CZD25" s="60"/>
      <c r="CZE25" s="60"/>
      <c r="CZF25" s="60"/>
      <c r="CZG25" s="60"/>
      <c r="CZH25" s="60"/>
      <c r="CZI25" s="60"/>
      <c r="CZJ25" s="60"/>
      <c r="CZK25" s="60"/>
      <c r="CZL25" s="60"/>
      <c r="CZM25" s="60"/>
      <c r="CZN25" s="60"/>
      <c r="CZO25" s="60"/>
      <c r="CZP25" s="60"/>
      <c r="CZQ25" s="60"/>
      <c r="CZR25" s="60"/>
      <c r="CZS25" s="60"/>
      <c r="CZT25" s="60"/>
      <c r="CZU25" s="60"/>
      <c r="CZV25" s="60"/>
      <c r="CZW25" s="60"/>
      <c r="CZX25" s="60"/>
      <c r="CZY25" s="60"/>
      <c r="CZZ25" s="60"/>
      <c r="DAA25" s="60"/>
      <c r="DAB25" s="60"/>
      <c r="DAC25" s="60"/>
      <c r="DAD25" s="60"/>
      <c r="DAE25" s="60"/>
      <c r="DAF25" s="60"/>
      <c r="DAG25" s="60"/>
      <c r="DAH25" s="60"/>
      <c r="DAI25" s="60"/>
      <c r="DAJ25" s="60"/>
      <c r="DAK25" s="60"/>
      <c r="DAL25" s="60"/>
      <c r="DAM25" s="60"/>
      <c r="DAN25" s="60"/>
      <c r="DAO25" s="60"/>
      <c r="DAP25" s="60"/>
      <c r="DAQ25" s="60"/>
      <c r="DAR25" s="60"/>
      <c r="DAS25" s="60"/>
      <c r="DAT25" s="60"/>
      <c r="DAU25" s="60"/>
      <c r="DAV25" s="60"/>
      <c r="DAW25" s="60"/>
      <c r="DAX25" s="60"/>
      <c r="DAY25" s="60"/>
      <c r="DAZ25" s="60"/>
      <c r="DBA25" s="60"/>
      <c r="DBB25" s="60"/>
      <c r="DBC25" s="60"/>
      <c r="DBD25" s="60"/>
      <c r="DBE25" s="60"/>
      <c r="DBF25" s="60"/>
      <c r="DBG25" s="60"/>
      <c r="DBH25" s="60"/>
      <c r="DBI25" s="60"/>
      <c r="DBJ25" s="60"/>
      <c r="DBK25" s="60"/>
      <c r="DBL25" s="60"/>
      <c r="DBM25" s="60"/>
      <c r="DBN25" s="60"/>
      <c r="DBO25" s="60"/>
      <c r="DBP25" s="60"/>
      <c r="DBQ25" s="60"/>
      <c r="DBR25" s="60"/>
      <c r="DBS25" s="60"/>
      <c r="DBT25" s="60"/>
      <c r="DBU25" s="60"/>
      <c r="DBV25" s="60"/>
      <c r="DBW25" s="60"/>
      <c r="DBX25" s="60"/>
      <c r="DBY25" s="60"/>
      <c r="DBZ25" s="60"/>
      <c r="DCA25" s="60"/>
      <c r="DCB25" s="60"/>
      <c r="DCC25" s="60"/>
      <c r="DCD25" s="60"/>
      <c r="DCE25" s="60"/>
      <c r="DCF25" s="60"/>
      <c r="DCG25" s="60"/>
      <c r="DCH25" s="60"/>
      <c r="DCI25" s="60"/>
      <c r="DCJ25" s="60"/>
      <c r="DCK25" s="60"/>
      <c r="DCL25" s="60"/>
      <c r="DCM25" s="60"/>
      <c r="DCN25" s="60"/>
      <c r="DCO25" s="60"/>
      <c r="DCP25" s="60"/>
      <c r="DCQ25" s="60"/>
      <c r="DCR25" s="60"/>
      <c r="DCS25" s="60"/>
      <c r="DCT25" s="60"/>
      <c r="DCU25" s="60"/>
      <c r="DCV25" s="60"/>
      <c r="DCW25" s="60"/>
      <c r="DCX25" s="60"/>
      <c r="DCY25" s="60"/>
      <c r="DCZ25" s="60"/>
      <c r="DDA25" s="60"/>
      <c r="DDB25" s="60"/>
      <c r="DDC25" s="60"/>
      <c r="DDD25" s="60"/>
      <c r="DDE25" s="60"/>
      <c r="DDF25" s="60"/>
      <c r="DDG25" s="60"/>
      <c r="DDH25" s="60"/>
      <c r="DDI25" s="60"/>
      <c r="DDJ25" s="60"/>
      <c r="DDK25" s="60"/>
      <c r="DDL25" s="60"/>
      <c r="DDM25" s="60"/>
      <c r="DDN25" s="60"/>
      <c r="DDO25" s="60"/>
      <c r="DDP25" s="60"/>
      <c r="DDQ25" s="60"/>
      <c r="DDR25" s="60"/>
      <c r="DDS25" s="60"/>
      <c r="DDT25" s="60"/>
      <c r="DDU25" s="60"/>
      <c r="DDV25" s="60"/>
      <c r="DDW25" s="60"/>
      <c r="DDX25" s="60"/>
      <c r="DDY25" s="60"/>
      <c r="DDZ25" s="60"/>
      <c r="DEA25" s="60"/>
      <c r="DEB25" s="60"/>
      <c r="DEC25" s="60"/>
      <c r="DED25" s="60"/>
      <c r="DEE25" s="60"/>
      <c r="DEF25" s="60"/>
      <c r="DEG25" s="60"/>
      <c r="DEH25" s="60"/>
      <c r="DEI25" s="60"/>
      <c r="DEJ25" s="60"/>
      <c r="DEK25" s="60"/>
      <c r="DEL25" s="60"/>
      <c r="DEM25" s="60"/>
      <c r="DEN25" s="60"/>
      <c r="DEO25" s="60"/>
      <c r="DEP25" s="60"/>
      <c r="DEQ25" s="60"/>
      <c r="DER25" s="60"/>
      <c r="DES25" s="60"/>
      <c r="DET25" s="60"/>
      <c r="DEU25" s="60"/>
      <c r="DEV25" s="60"/>
      <c r="DEW25" s="60"/>
      <c r="DEX25" s="60"/>
      <c r="DEY25" s="60"/>
      <c r="DEZ25" s="60"/>
      <c r="DFA25" s="60"/>
      <c r="DFB25" s="60"/>
      <c r="DFC25" s="60"/>
      <c r="DFD25" s="60"/>
      <c r="DFE25" s="60"/>
      <c r="DFF25" s="60"/>
      <c r="DFG25" s="60"/>
      <c r="DFH25" s="60"/>
      <c r="DFI25" s="60"/>
      <c r="DFJ25" s="60"/>
      <c r="DFK25" s="60"/>
      <c r="DFL25" s="60"/>
      <c r="DFM25" s="60"/>
      <c r="DFN25" s="60"/>
      <c r="DFO25" s="60"/>
      <c r="DFP25" s="60"/>
      <c r="DFQ25" s="60"/>
      <c r="DFR25" s="60"/>
      <c r="DFS25" s="60"/>
      <c r="DFT25" s="60"/>
      <c r="DFU25" s="60"/>
      <c r="DFV25" s="60"/>
      <c r="DFW25" s="60"/>
      <c r="DFX25" s="60"/>
      <c r="DFY25" s="60"/>
      <c r="DFZ25" s="60"/>
      <c r="DGA25" s="60"/>
      <c r="DGB25" s="60"/>
      <c r="DGC25" s="60"/>
      <c r="DGD25" s="60"/>
      <c r="DGE25" s="60"/>
      <c r="DGF25" s="60"/>
      <c r="DGG25" s="60"/>
      <c r="DGH25" s="60"/>
      <c r="DGI25" s="60"/>
      <c r="DGJ25" s="60"/>
      <c r="DGK25" s="60"/>
      <c r="DGL25" s="60"/>
      <c r="DGM25" s="60"/>
      <c r="DGN25" s="60"/>
      <c r="DGO25" s="60"/>
      <c r="DGP25" s="60"/>
      <c r="DGQ25" s="60"/>
      <c r="DGR25" s="60"/>
      <c r="DGS25" s="60"/>
      <c r="DGT25" s="60"/>
      <c r="DGU25" s="60"/>
      <c r="DGV25" s="60"/>
      <c r="DGW25" s="60"/>
      <c r="DGX25" s="60"/>
      <c r="DGY25" s="60"/>
      <c r="DGZ25" s="60"/>
      <c r="DHA25" s="60"/>
      <c r="DHB25" s="60"/>
      <c r="DHC25" s="60"/>
      <c r="DHD25" s="60"/>
      <c r="DHE25" s="60"/>
      <c r="DHF25" s="60"/>
      <c r="DHG25" s="60"/>
      <c r="DHH25" s="60"/>
      <c r="DHI25" s="60"/>
      <c r="DHJ25" s="60"/>
      <c r="DHK25" s="60"/>
      <c r="DHL25" s="60"/>
      <c r="DHM25" s="60"/>
      <c r="DHN25" s="60"/>
      <c r="DHO25" s="60"/>
      <c r="DHP25" s="60"/>
      <c r="DHQ25" s="60"/>
      <c r="DHR25" s="60"/>
      <c r="DHS25" s="60"/>
      <c r="DHT25" s="60"/>
      <c r="DHU25" s="60"/>
      <c r="DHV25" s="60"/>
      <c r="DHW25" s="60"/>
      <c r="DHX25" s="60"/>
      <c r="DHY25" s="60"/>
      <c r="DHZ25" s="60"/>
      <c r="DIA25" s="60"/>
      <c r="DIB25" s="60"/>
      <c r="DIC25" s="60"/>
      <c r="DID25" s="60"/>
      <c r="DIE25" s="60"/>
      <c r="DIF25" s="60"/>
      <c r="DIG25" s="60"/>
      <c r="DIH25" s="60"/>
      <c r="DII25" s="60"/>
      <c r="DIJ25" s="60"/>
      <c r="DIK25" s="60"/>
      <c r="DIL25" s="60"/>
      <c r="DIM25" s="60"/>
      <c r="DIN25" s="60"/>
      <c r="DIO25" s="60"/>
      <c r="DIP25" s="60"/>
      <c r="DIQ25" s="60"/>
      <c r="DIR25" s="60"/>
      <c r="DIS25" s="60"/>
      <c r="DIT25" s="60"/>
      <c r="DIU25" s="60"/>
      <c r="DIV25" s="60"/>
      <c r="DIW25" s="60"/>
      <c r="DIX25" s="60"/>
      <c r="DIY25" s="60"/>
      <c r="DIZ25" s="60"/>
      <c r="DJA25" s="60"/>
      <c r="DJB25" s="60"/>
      <c r="DJC25" s="60"/>
      <c r="DJD25" s="60"/>
      <c r="DJE25" s="60"/>
      <c r="DJF25" s="60"/>
      <c r="DJG25" s="60"/>
      <c r="DJH25" s="60"/>
      <c r="DJI25" s="60"/>
      <c r="DJJ25" s="60"/>
      <c r="DJK25" s="60"/>
      <c r="DJL25" s="60"/>
      <c r="DJM25" s="60"/>
      <c r="DJN25" s="60"/>
      <c r="DJO25" s="60"/>
      <c r="DJP25" s="60"/>
      <c r="DJQ25" s="60"/>
      <c r="DJR25" s="60"/>
      <c r="DJS25" s="60"/>
      <c r="DJT25" s="60"/>
      <c r="DJU25" s="60"/>
      <c r="DJV25" s="60"/>
      <c r="DJW25" s="60"/>
      <c r="DJX25" s="60"/>
      <c r="DJY25" s="60"/>
      <c r="DJZ25" s="60"/>
      <c r="DKA25" s="60"/>
      <c r="DKB25" s="60"/>
      <c r="DKC25" s="60"/>
      <c r="DKD25" s="60"/>
      <c r="DKE25" s="60"/>
      <c r="DKF25" s="60"/>
      <c r="DKG25" s="60"/>
      <c r="DKH25" s="60"/>
      <c r="DKI25" s="60"/>
      <c r="DKJ25" s="60"/>
      <c r="DKK25" s="60"/>
      <c r="DKL25" s="60"/>
      <c r="DKM25" s="60"/>
      <c r="DKN25" s="60"/>
      <c r="DKO25" s="60"/>
      <c r="DKP25" s="60"/>
      <c r="DKQ25" s="60"/>
      <c r="DKR25" s="60"/>
      <c r="DKS25" s="60"/>
      <c r="DKT25" s="60"/>
      <c r="DKU25" s="60"/>
      <c r="DKV25" s="60"/>
      <c r="DKW25" s="60"/>
      <c r="DKX25" s="60"/>
      <c r="DKY25" s="60"/>
      <c r="DKZ25" s="60"/>
      <c r="DLA25" s="60"/>
      <c r="DLB25" s="60"/>
      <c r="DLC25" s="60"/>
      <c r="DLD25" s="60"/>
      <c r="DLE25" s="60"/>
      <c r="DLF25" s="60"/>
      <c r="DLG25" s="60"/>
      <c r="DLH25" s="60"/>
      <c r="DLI25" s="60"/>
      <c r="DLJ25" s="60"/>
      <c r="DLK25" s="60"/>
      <c r="DLL25" s="60"/>
      <c r="DLM25" s="60"/>
      <c r="DLN25" s="60"/>
      <c r="DLO25" s="60"/>
      <c r="DLP25" s="60"/>
      <c r="DLQ25" s="60"/>
      <c r="DLR25" s="60"/>
      <c r="DLS25" s="60"/>
      <c r="DLT25" s="60"/>
      <c r="DLU25" s="60"/>
      <c r="DLV25" s="60"/>
      <c r="DLW25" s="60"/>
      <c r="DLX25" s="60"/>
      <c r="DLY25" s="60"/>
      <c r="DLZ25" s="60"/>
      <c r="DMA25" s="60"/>
      <c r="DMB25" s="60"/>
      <c r="DMC25" s="60"/>
      <c r="DMD25" s="60"/>
      <c r="DME25" s="60"/>
      <c r="DMF25" s="60"/>
      <c r="DMG25" s="60"/>
      <c r="DMH25" s="60"/>
      <c r="DMI25" s="60"/>
      <c r="DMJ25" s="60"/>
      <c r="DMK25" s="60"/>
      <c r="DML25" s="60"/>
      <c r="DMM25" s="60"/>
      <c r="DMN25" s="60"/>
      <c r="DMO25" s="60"/>
      <c r="DMP25" s="60"/>
      <c r="DMQ25" s="60"/>
      <c r="DMR25" s="60"/>
      <c r="DMS25" s="60"/>
      <c r="DMT25" s="60"/>
      <c r="DMU25" s="60"/>
      <c r="DMV25" s="60"/>
      <c r="DMW25" s="60"/>
      <c r="DMX25" s="60"/>
      <c r="DMY25" s="60"/>
      <c r="DMZ25" s="60"/>
      <c r="DNA25" s="60"/>
      <c r="DNB25" s="60"/>
      <c r="DNC25" s="60"/>
      <c r="DND25" s="60"/>
      <c r="DNE25" s="60"/>
      <c r="DNF25" s="60"/>
      <c r="DNG25" s="60"/>
      <c r="DNH25" s="60"/>
      <c r="DNI25" s="60"/>
      <c r="DNJ25" s="60"/>
      <c r="DNK25" s="60"/>
      <c r="DNL25" s="60"/>
      <c r="DNM25" s="60"/>
      <c r="DNN25" s="60"/>
      <c r="DNO25" s="60"/>
      <c r="DNP25" s="60"/>
      <c r="DNQ25" s="60"/>
      <c r="DNR25" s="60"/>
      <c r="DNS25" s="60"/>
      <c r="DNT25" s="60"/>
      <c r="DNU25" s="60"/>
      <c r="DNV25" s="60"/>
      <c r="DNW25" s="60"/>
      <c r="DNX25" s="60"/>
      <c r="DNY25" s="60"/>
      <c r="DNZ25" s="60"/>
      <c r="DOA25" s="60"/>
      <c r="DOB25" s="60"/>
      <c r="DOC25" s="60"/>
      <c r="DOD25" s="60"/>
      <c r="DOE25" s="60"/>
      <c r="DOF25" s="60"/>
      <c r="DOG25" s="60"/>
      <c r="DOH25" s="60"/>
      <c r="DOI25" s="60"/>
      <c r="DOJ25" s="60"/>
      <c r="DOK25" s="60"/>
      <c r="DOL25" s="60"/>
      <c r="DOM25" s="60"/>
      <c r="DON25" s="60"/>
      <c r="DOO25" s="60"/>
      <c r="DOP25" s="60"/>
      <c r="DOQ25" s="60"/>
      <c r="DOR25" s="60"/>
      <c r="DOS25" s="60"/>
      <c r="DOT25" s="60"/>
      <c r="DOU25" s="60"/>
      <c r="DOV25" s="60"/>
      <c r="DOW25" s="60"/>
      <c r="DOX25" s="60"/>
      <c r="DOY25" s="60"/>
      <c r="DOZ25" s="60"/>
      <c r="DPA25" s="60"/>
      <c r="DPB25" s="60"/>
      <c r="DPC25" s="60"/>
      <c r="DPD25" s="60"/>
      <c r="DPE25" s="60"/>
      <c r="DPF25" s="60"/>
      <c r="DPG25" s="60"/>
      <c r="DPH25" s="60"/>
      <c r="DPI25" s="60"/>
      <c r="DPJ25" s="60"/>
      <c r="DPK25" s="60"/>
      <c r="DPL25" s="60"/>
      <c r="DPM25" s="60"/>
      <c r="DPN25" s="60"/>
      <c r="DPO25" s="60"/>
      <c r="DPP25" s="60"/>
      <c r="DPQ25" s="60"/>
      <c r="DPR25" s="60"/>
      <c r="DPS25" s="60"/>
      <c r="DPT25" s="60"/>
      <c r="DPU25" s="60"/>
      <c r="DPV25" s="60"/>
      <c r="DPW25" s="60"/>
      <c r="DPX25" s="60"/>
      <c r="DPY25" s="60"/>
      <c r="DPZ25" s="60"/>
      <c r="DQA25" s="60"/>
      <c r="DQB25" s="60"/>
      <c r="DQC25" s="60"/>
      <c r="DQD25" s="60"/>
      <c r="DQE25" s="60"/>
      <c r="DQF25" s="60"/>
      <c r="DQG25" s="60"/>
      <c r="DQH25" s="60"/>
      <c r="DQI25" s="60"/>
      <c r="DQJ25" s="60"/>
      <c r="DQK25" s="60"/>
      <c r="DQL25" s="60"/>
      <c r="DQM25" s="60"/>
      <c r="DQN25" s="60"/>
      <c r="DQO25" s="60"/>
      <c r="DQP25" s="60"/>
      <c r="DQQ25" s="60"/>
      <c r="DQR25" s="60"/>
      <c r="DQS25" s="60"/>
      <c r="DQT25" s="60"/>
      <c r="DQU25" s="60"/>
      <c r="DQV25" s="60"/>
      <c r="DQW25" s="60"/>
      <c r="DQX25" s="60"/>
      <c r="DQY25" s="60"/>
      <c r="DQZ25" s="60"/>
      <c r="DRA25" s="60"/>
      <c r="DRB25" s="60"/>
      <c r="DRC25" s="60"/>
      <c r="DRD25" s="60"/>
      <c r="DRE25" s="60"/>
      <c r="DRF25" s="60"/>
      <c r="DRG25" s="60"/>
      <c r="DRH25" s="60"/>
      <c r="DRI25" s="60"/>
      <c r="DRJ25" s="60"/>
      <c r="DRK25" s="60"/>
      <c r="DRL25" s="60"/>
      <c r="DRM25" s="60"/>
      <c r="DRN25" s="60"/>
      <c r="DRO25" s="60"/>
      <c r="DRP25" s="60"/>
      <c r="DRQ25" s="60"/>
      <c r="DRR25" s="60"/>
      <c r="DRS25" s="60"/>
      <c r="DRT25" s="60"/>
      <c r="DRU25" s="60"/>
      <c r="DRV25" s="60"/>
      <c r="DRW25" s="60"/>
      <c r="DRX25" s="60"/>
      <c r="DRY25" s="60"/>
      <c r="DRZ25" s="60"/>
      <c r="DSA25" s="60"/>
      <c r="DSB25" s="60"/>
      <c r="DSC25" s="60"/>
      <c r="DSD25" s="60"/>
      <c r="DSE25" s="60"/>
      <c r="DSF25" s="60"/>
      <c r="DSG25" s="60"/>
      <c r="DSH25" s="60"/>
      <c r="DSI25" s="60"/>
      <c r="DSJ25" s="60"/>
      <c r="DSK25" s="60"/>
      <c r="DSL25" s="60"/>
      <c r="DSM25" s="60"/>
      <c r="DSN25" s="60"/>
      <c r="DSO25" s="60"/>
      <c r="DSP25" s="60"/>
      <c r="DSQ25" s="60"/>
      <c r="DSR25" s="60"/>
      <c r="DSS25" s="60"/>
      <c r="DST25" s="60"/>
      <c r="DSU25" s="60"/>
      <c r="DSV25" s="60"/>
      <c r="DSW25" s="60"/>
      <c r="DSX25" s="60"/>
      <c r="DSY25" s="60"/>
      <c r="DSZ25" s="60"/>
      <c r="DTA25" s="60"/>
      <c r="DTB25" s="60"/>
      <c r="DTC25" s="60"/>
      <c r="DTD25" s="60"/>
      <c r="DTE25" s="60"/>
      <c r="DTF25" s="60"/>
      <c r="DTG25" s="60"/>
      <c r="DTH25" s="60"/>
      <c r="DTI25" s="60"/>
      <c r="DTJ25" s="60"/>
      <c r="DTK25" s="60"/>
      <c r="DTL25" s="60"/>
      <c r="DTM25" s="60"/>
      <c r="DTN25" s="60"/>
      <c r="DTO25" s="60"/>
      <c r="DTP25" s="60"/>
      <c r="DTQ25" s="60"/>
      <c r="DTR25" s="60"/>
      <c r="DTS25" s="60"/>
      <c r="DTT25" s="60"/>
      <c r="DTU25" s="60"/>
      <c r="DTV25" s="60"/>
      <c r="DTW25" s="60"/>
      <c r="DTX25" s="60"/>
      <c r="DTY25" s="60"/>
      <c r="DTZ25" s="60"/>
      <c r="DUA25" s="60"/>
      <c r="DUB25" s="60"/>
      <c r="DUC25" s="60"/>
      <c r="DUD25" s="60"/>
      <c r="DUE25" s="60"/>
      <c r="DUF25" s="60"/>
      <c r="DUG25" s="60"/>
      <c r="DUH25" s="60"/>
      <c r="DUI25" s="60"/>
      <c r="DUJ25" s="60"/>
      <c r="DUK25" s="60"/>
      <c r="DUL25" s="60"/>
      <c r="DUM25" s="60"/>
      <c r="DUN25" s="60"/>
      <c r="DUO25" s="60"/>
      <c r="DUP25" s="60"/>
      <c r="DUQ25" s="60"/>
      <c r="DUR25" s="60"/>
      <c r="DUS25" s="60"/>
      <c r="DUT25" s="60"/>
      <c r="DUU25" s="60"/>
      <c r="DUV25" s="60"/>
      <c r="DUW25" s="60"/>
      <c r="DUX25" s="60"/>
      <c r="DUY25" s="60"/>
      <c r="DUZ25" s="60"/>
      <c r="DVA25" s="60"/>
      <c r="DVB25" s="60"/>
      <c r="DVC25" s="60"/>
      <c r="DVD25" s="60"/>
      <c r="DVE25" s="60"/>
      <c r="DVF25" s="60"/>
      <c r="DVG25" s="60"/>
      <c r="DVH25" s="60"/>
      <c r="DVI25" s="60"/>
      <c r="DVJ25" s="60"/>
      <c r="DVK25" s="60"/>
      <c r="DVL25" s="60"/>
      <c r="DVM25" s="60"/>
      <c r="DVN25" s="60"/>
      <c r="DVO25" s="60"/>
      <c r="DVP25" s="60"/>
      <c r="DVQ25" s="60"/>
      <c r="DVR25" s="60"/>
      <c r="DVS25" s="60"/>
      <c r="DVT25" s="60"/>
      <c r="DVU25" s="60"/>
      <c r="DVV25" s="60"/>
      <c r="DVW25" s="60"/>
      <c r="DVX25" s="60"/>
      <c r="DVY25" s="60"/>
      <c r="DVZ25" s="60"/>
      <c r="DWA25" s="60"/>
      <c r="DWB25" s="60"/>
      <c r="DWC25" s="60"/>
      <c r="DWD25" s="60"/>
      <c r="DWE25" s="60"/>
      <c r="DWF25" s="60"/>
      <c r="DWG25" s="60"/>
      <c r="DWH25" s="60"/>
      <c r="DWI25" s="60"/>
      <c r="DWJ25" s="60"/>
      <c r="DWK25" s="60"/>
      <c r="DWL25" s="60"/>
      <c r="DWM25" s="60"/>
      <c r="DWN25" s="60"/>
      <c r="DWO25" s="60"/>
      <c r="DWP25" s="60"/>
      <c r="DWQ25" s="60"/>
      <c r="DWR25" s="60"/>
      <c r="DWS25" s="60"/>
      <c r="DWT25" s="60"/>
      <c r="DWU25" s="60"/>
      <c r="DWV25" s="60"/>
      <c r="DWW25" s="60"/>
      <c r="DWX25" s="60"/>
      <c r="DWY25" s="60"/>
      <c r="DWZ25" s="60"/>
      <c r="DXA25" s="60"/>
      <c r="DXB25" s="60"/>
      <c r="DXC25" s="60"/>
      <c r="DXD25" s="60"/>
      <c r="DXE25" s="60"/>
      <c r="DXF25" s="60"/>
      <c r="DXG25" s="60"/>
      <c r="DXH25" s="60"/>
      <c r="DXI25" s="60"/>
      <c r="DXJ25" s="60"/>
      <c r="DXK25" s="60"/>
      <c r="DXL25" s="60"/>
      <c r="DXM25" s="60"/>
      <c r="DXN25" s="60"/>
      <c r="DXO25" s="60"/>
      <c r="DXP25" s="60"/>
      <c r="DXQ25" s="60"/>
      <c r="DXR25" s="60"/>
      <c r="DXS25" s="60"/>
      <c r="DXT25" s="60"/>
      <c r="DXU25" s="60"/>
      <c r="DXV25" s="60"/>
      <c r="DXW25" s="60"/>
      <c r="DXX25" s="60"/>
      <c r="DXY25" s="60"/>
      <c r="DXZ25" s="60"/>
      <c r="DYA25" s="60"/>
      <c r="DYB25" s="60"/>
      <c r="DYC25" s="60"/>
      <c r="DYD25" s="60"/>
      <c r="DYE25" s="60"/>
      <c r="DYF25" s="60"/>
      <c r="DYG25" s="60"/>
      <c r="DYH25" s="60"/>
      <c r="DYI25" s="60"/>
      <c r="DYJ25" s="60"/>
      <c r="DYK25" s="60"/>
      <c r="DYL25" s="60"/>
      <c r="DYM25" s="60"/>
      <c r="DYN25" s="60"/>
      <c r="DYO25" s="60"/>
      <c r="DYP25" s="60"/>
      <c r="DYQ25" s="60"/>
      <c r="DYR25" s="60"/>
      <c r="DYS25" s="60"/>
      <c r="DYT25" s="60"/>
      <c r="DYU25" s="60"/>
      <c r="DYV25" s="60"/>
      <c r="DYW25" s="60"/>
      <c r="DYX25" s="60"/>
      <c r="DYY25" s="60"/>
      <c r="DYZ25" s="60"/>
      <c r="DZA25" s="60"/>
      <c r="DZB25" s="60"/>
      <c r="DZC25" s="60"/>
      <c r="DZD25" s="60"/>
      <c r="DZE25" s="60"/>
      <c r="DZF25" s="60"/>
      <c r="DZG25" s="60"/>
      <c r="DZH25" s="60"/>
      <c r="DZI25" s="60"/>
      <c r="DZJ25" s="60"/>
      <c r="DZK25" s="60"/>
      <c r="DZL25" s="60"/>
      <c r="DZM25" s="60"/>
      <c r="DZN25" s="60"/>
      <c r="DZO25" s="60"/>
      <c r="DZP25" s="60"/>
      <c r="DZQ25" s="60"/>
      <c r="DZR25" s="60"/>
      <c r="DZS25" s="60"/>
      <c r="DZT25" s="60"/>
      <c r="DZU25" s="60"/>
      <c r="DZV25" s="60"/>
      <c r="DZW25" s="60"/>
      <c r="DZX25" s="60"/>
      <c r="DZY25" s="60"/>
      <c r="DZZ25" s="60"/>
      <c r="EAA25" s="60"/>
      <c r="EAB25" s="60"/>
      <c r="EAC25" s="60"/>
      <c r="EAD25" s="60"/>
      <c r="EAE25" s="60"/>
      <c r="EAF25" s="60"/>
      <c r="EAG25" s="60"/>
      <c r="EAH25" s="60"/>
      <c r="EAI25" s="60"/>
      <c r="EAJ25" s="60"/>
      <c r="EAK25" s="60"/>
      <c r="EAL25" s="60"/>
      <c r="EAM25" s="60"/>
      <c r="EAN25" s="60"/>
      <c r="EAO25" s="60"/>
      <c r="EAP25" s="60"/>
      <c r="EAQ25" s="60"/>
      <c r="EAR25" s="60"/>
      <c r="EAS25" s="60"/>
      <c r="EAT25" s="60"/>
      <c r="EAU25" s="60"/>
      <c r="EAV25" s="60"/>
      <c r="EAW25" s="60"/>
      <c r="EAX25" s="60"/>
      <c r="EAY25" s="60"/>
      <c r="EAZ25" s="60"/>
      <c r="EBA25" s="60"/>
      <c r="EBB25" s="60"/>
      <c r="EBC25" s="60"/>
      <c r="EBD25" s="60"/>
      <c r="EBE25" s="60"/>
      <c r="EBF25" s="60"/>
      <c r="EBG25" s="60"/>
      <c r="EBH25" s="60"/>
      <c r="EBI25" s="60"/>
      <c r="EBJ25" s="60"/>
      <c r="EBK25" s="60"/>
      <c r="EBL25" s="60"/>
      <c r="EBM25" s="60"/>
      <c r="EBN25" s="60"/>
      <c r="EBO25" s="60"/>
      <c r="EBP25" s="60"/>
      <c r="EBQ25" s="60"/>
      <c r="EBR25" s="60"/>
      <c r="EBS25" s="60"/>
      <c r="EBT25" s="60"/>
      <c r="EBU25" s="60"/>
      <c r="EBV25" s="60"/>
      <c r="EBW25" s="60"/>
      <c r="EBX25" s="60"/>
      <c r="EBY25" s="60"/>
      <c r="EBZ25" s="60"/>
      <c r="ECA25" s="60"/>
      <c r="ECB25" s="60"/>
      <c r="ECC25" s="60"/>
      <c r="ECD25" s="60"/>
      <c r="ECE25" s="60"/>
      <c r="ECF25" s="60"/>
      <c r="ECG25" s="60"/>
      <c r="ECH25" s="60"/>
      <c r="ECI25" s="60"/>
      <c r="ECJ25" s="60"/>
      <c r="ECK25" s="60"/>
      <c r="ECL25" s="60"/>
      <c r="ECM25" s="60"/>
      <c r="ECN25" s="60"/>
      <c r="ECO25" s="60"/>
      <c r="ECP25" s="60"/>
      <c r="ECQ25" s="60"/>
      <c r="ECR25" s="60"/>
      <c r="ECS25" s="60"/>
      <c r="ECT25" s="60"/>
      <c r="ECU25" s="60"/>
      <c r="ECV25" s="60"/>
      <c r="ECW25" s="60"/>
      <c r="ECX25" s="60"/>
      <c r="ECY25" s="60"/>
      <c r="ECZ25" s="60"/>
      <c r="EDA25" s="60"/>
      <c r="EDB25" s="60"/>
      <c r="EDC25" s="60"/>
      <c r="EDD25" s="60"/>
      <c r="EDE25" s="60"/>
      <c r="EDF25" s="60"/>
      <c r="EDG25" s="60"/>
      <c r="EDH25" s="60"/>
      <c r="EDI25" s="60"/>
      <c r="EDJ25" s="60"/>
      <c r="EDK25" s="60"/>
      <c r="EDL25" s="60"/>
      <c r="EDM25" s="60"/>
      <c r="EDN25" s="60"/>
      <c r="EDO25" s="60"/>
      <c r="EDP25" s="60"/>
      <c r="EDQ25" s="60"/>
      <c r="EDR25" s="60"/>
      <c r="EDS25" s="60"/>
      <c r="EDT25" s="60"/>
      <c r="EDU25" s="60"/>
      <c r="EDV25" s="60"/>
      <c r="EDW25" s="60"/>
      <c r="EDX25" s="60"/>
      <c r="EDY25" s="60"/>
      <c r="EDZ25" s="60"/>
      <c r="EEA25" s="60"/>
      <c r="EEB25" s="60"/>
      <c r="EEC25" s="60"/>
      <c r="EED25" s="60"/>
      <c r="EEE25" s="60"/>
      <c r="EEF25" s="60"/>
      <c r="EEG25" s="60"/>
      <c r="EEH25" s="60"/>
      <c r="EEI25" s="60"/>
      <c r="EEJ25" s="60"/>
      <c r="EEK25" s="60"/>
      <c r="EEL25" s="60"/>
      <c r="EEM25" s="60"/>
      <c r="EEN25" s="60"/>
      <c r="EEO25" s="60"/>
      <c r="EEP25" s="60"/>
      <c r="EEQ25" s="60"/>
      <c r="EER25" s="60"/>
      <c r="EES25" s="60"/>
      <c r="EET25" s="60"/>
      <c r="EEU25" s="60"/>
      <c r="EEV25" s="60"/>
      <c r="EEW25" s="60"/>
      <c r="EEX25" s="60"/>
      <c r="EEY25" s="60"/>
      <c r="EEZ25" s="60"/>
      <c r="EFA25" s="60"/>
      <c r="EFB25" s="60"/>
      <c r="EFC25" s="60"/>
      <c r="EFD25" s="60"/>
      <c r="EFE25" s="60"/>
      <c r="EFF25" s="60"/>
      <c r="EFG25" s="60"/>
      <c r="EFH25" s="60"/>
      <c r="EFI25" s="60"/>
      <c r="EFJ25" s="60"/>
      <c r="EFK25" s="60"/>
      <c r="EFL25" s="60"/>
      <c r="EFM25" s="60"/>
      <c r="EFN25" s="60"/>
      <c r="EFO25" s="60"/>
      <c r="EFP25" s="60"/>
      <c r="EFQ25" s="60"/>
      <c r="EFR25" s="60"/>
      <c r="EFS25" s="60"/>
      <c r="EFT25" s="60"/>
      <c r="EFU25" s="60"/>
      <c r="EFV25" s="60"/>
      <c r="EFW25" s="60"/>
      <c r="EFX25" s="60"/>
      <c r="EFY25" s="60"/>
      <c r="EFZ25" s="60"/>
      <c r="EGA25" s="60"/>
      <c r="EGB25" s="60"/>
      <c r="EGC25" s="60"/>
      <c r="EGD25" s="60"/>
      <c r="EGE25" s="60"/>
      <c r="EGF25" s="60"/>
      <c r="EGG25" s="60"/>
      <c r="EGH25" s="60"/>
      <c r="EGI25" s="60"/>
      <c r="EGJ25" s="60"/>
      <c r="EGK25" s="60"/>
      <c r="EGL25" s="60"/>
      <c r="EGM25" s="60"/>
      <c r="EGN25" s="60"/>
      <c r="EGO25" s="60"/>
      <c r="EGP25" s="60"/>
      <c r="EGQ25" s="60"/>
      <c r="EGR25" s="60"/>
      <c r="EGS25" s="60"/>
      <c r="EGT25" s="60"/>
      <c r="EGU25" s="60"/>
      <c r="EGV25" s="60"/>
      <c r="EGW25" s="60"/>
      <c r="EGX25" s="60"/>
      <c r="EGY25" s="60"/>
      <c r="EGZ25" s="60"/>
      <c r="EHA25" s="60"/>
      <c r="EHB25" s="60"/>
      <c r="EHC25" s="60"/>
      <c r="EHD25" s="60"/>
      <c r="EHE25" s="60"/>
      <c r="EHF25" s="60"/>
      <c r="EHG25" s="60"/>
      <c r="EHH25" s="60"/>
      <c r="EHI25" s="60"/>
      <c r="EHJ25" s="60"/>
      <c r="EHK25" s="60"/>
      <c r="EHL25" s="60"/>
      <c r="EHM25" s="60"/>
      <c r="EHN25" s="60"/>
      <c r="EHO25" s="60"/>
      <c r="EHP25" s="60"/>
      <c r="EHQ25" s="60"/>
      <c r="EHR25" s="60"/>
      <c r="EHS25" s="60"/>
      <c r="EHT25" s="60"/>
      <c r="EHU25" s="60"/>
      <c r="EHV25" s="60"/>
      <c r="EHW25" s="60"/>
      <c r="EHX25" s="60"/>
      <c r="EHY25" s="60"/>
      <c r="EHZ25" s="60"/>
      <c r="EIA25" s="60"/>
      <c r="EIB25" s="60"/>
      <c r="EIC25" s="60"/>
      <c r="EID25" s="60"/>
      <c r="EIE25" s="60"/>
      <c r="EIF25" s="60"/>
      <c r="EIG25" s="60"/>
      <c r="EIH25" s="60"/>
      <c r="EII25" s="60"/>
      <c r="EIJ25" s="60"/>
      <c r="EIK25" s="60"/>
      <c r="EIL25" s="60"/>
      <c r="EIM25" s="60"/>
      <c r="EIN25" s="60"/>
      <c r="EIO25" s="60"/>
      <c r="EIP25" s="60"/>
      <c r="EIQ25" s="60"/>
      <c r="EIR25" s="60"/>
      <c r="EIS25" s="60"/>
      <c r="EIT25" s="60"/>
      <c r="EIU25" s="60"/>
      <c r="EIV25" s="60"/>
      <c r="EIW25" s="60"/>
      <c r="EIX25" s="60"/>
      <c r="EIY25" s="60"/>
      <c r="EIZ25" s="60"/>
      <c r="EJA25" s="60"/>
      <c r="EJB25" s="60"/>
      <c r="EJC25" s="60"/>
      <c r="EJD25" s="60"/>
      <c r="EJE25" s="60"/>
      <c r="EJF25" s="60"/>
      <c r="EJG25" s="60"/>
      <c r="EJH25" s="60"/>
      <c r="EJI25" s="60"/>
      <c r="EJJ25" s="60"/>
      <c r="EJK25" s="60"/>
      <c r="EJL25" s="60"/>
      <c r="EJM25" s="60"/>
      <c r="EJN25" s="60"/>
      <c r="EJO25" s="60"/>
      <c r="EJP25" s="60"/>
      <c r="EJQ25" s="60"/>
      <c r="EJR25" s="60"/>
      <c r="EJS25" s="60"/>
      <c r="EJT25" s="60"/>
      <c r="EJU25" s="60"/>
      <c r="EJV25" s="60"/>
      <c r="EJW25" s="60"/>
      <c r="EJX25" s="60"/>
      <c r="EJY25" s="60"/>
      <c r="EJZ25" s="60"/>
      <c r="EKA25" s="60"/>
      <c r="EKB25" s="60"/>
      <c r="EKC25" s="60"/>
      <c r="EKD25" s="60"/>
      <c r="EKE25" s="60"/>
      <c r="EKF25" s="60"/>
      <c r="EKG25" s="60"/>
      <c r="EKH25" s="60"/>
      <c r="EKI25" s="60"/>
      <c r="EKJ25" s="60"/>
      <c r="EKK25" s="60"/>
      <c r="EKL25" s="60"/>
      <c r="EKM25" s="60"/>
      <c r="EKN25" s="60"/>
      <c r="EKO25" s="60"/>
      <c r="EKP25" s="60"/>
      <c r="EKQ25" s="60"/>
      <c r="EKR25" s="60"/>
      <c r="EKS25" s="60"/>
      <c r="EKT25" s="60"/>
      <c r="EKU25" s="60"/>
      <c r="EKV25" s="60"/>
      <c r="EKW25" s="60"/>
      <c r="EKX25" s="60"/>
      <c r="EKY25" s="60"/>
      <c r="EKZ25" s="60"/>
      <c r="ELA25" s="60"/>
      <c r="ELB25" s="60"/>
      <c r="ELC25" s="60"/>
      <c r="ELD25" s="60"/>
      <c r="ELE25" s="60"/>
      <c r="ELF25" s="60"/>
      <c r="ELG25" s="60"/>
      <c r="ELH25" s="60"/>
      <c r="ELI25" s="60"/>
      <c r="ELJ25" s="60"/>
      <c r="ELK25" s="60"/>
      <c r="ELL25" s="60"/>
      <c r="ELM25" s="60"/>
      <c r="ELN25" s="60"/>
      <c r="ELO25" s="60"/>
      <c r="ELP25" s="60"/>
      <c r="ELQ25" s="60"/>
      <c r="ELR25" s="60"/>
      <c r="ELS25" s="60"/>
      <c r="ELT25" s="60"/>
      <c r="ELU25" s="60"/>
      <c r="ELV25" s="60"/>
      <c r="ELW25" s="60"/>
      <c r="ELX25" s="60"/>
      <c r="ELY25" s="60"/>
      <c r="ELZ25" s="60"/>
      <c r="EMA25" s="60"/>
      <c r="EMB25" s="60"/>
      <c r="EMC25" s="60"/>
      <c r="EMD25" s="60"/>
      <c r="EME25" s="60"/>
      <c r="EMF25" s="60"/>
      <c r="EMG25" s="60"/>
      <c r="EMH25" s="60"/>
      <c r="EMI25" s="60"/>
      <c r="EMJ25" s="60"/>
      <c r="EMK25" s="60"/>
      <c r="EML25" s="60"/>
      <c r="EMM25" s="60"/>
      <c r="EMN25" s="60"/>
      <c r="EMO25" s="60"/>
      <c r="EMP25" s="60"/>
      <c r="EMQ25" s="60"/>
      <c r="EMR25" s="60"/>
      <c r="EMS25" s="60"/>
      <c r="EMT25" s="60"/>
      <c r="EMU25" s="60"/>
      <c r="EMV25" s="60"/>
      <c r="EMW25" s="60"/>
      <c r="EMX25" s="60"/>
      <c r="EMY25" s="60"/>
      <c r="EMZ25" s="60"/>
      <c r="ENA25" s="60"/>
      <c r="ENB25" s="60"/>
      <c r="ENC25" s="60"/>
      <c r="END25" s="60"/>
      <c r="ENE25" s="60"/>
      <c r="ENF25" s="60"/>
      <c r="ENG25" s="60"/>
      <c r="ENH25" s="60"/>
      <c r="ENI25" s="60"/>
      <c r="ENJ25" s="60"/>
      <c r="ENK25" s="60"/>
      <c r="ENL25" s="60"/>
      <c r="ENM25" s="60"/>
      <c r="ENN25" s="60"/>
      <c r="ENO25" s="60"/>
      <c r="ENP25" s="60"/>
      <c r="ENQ25" s="60"/>
      <c r="ENR25" s="60"/>
      <c r="ENS25" s="60"/>
      <c r="ENT25" s="60"/>
      <c r="ENU25" s="60"/>
      <c r="ENV25" s="60"/>
      <c r="ENW25" s="60"/>
      <c r="ENX25" s="60"/>
      <c r="ENY25" s="60"/>
      <c r="ENZ25" s="60"/>
      <c r="EOA25" s="60"/>
      <c r="EOB25" s="60"/>
      <c r="EOC25" s="60"/>
      <c r="EOD25" s="60"/>
      <c r="EOE25" s="60"/>
      <c r="EOF25" s="60"/>
      <c r="EOG25" s="60"/>
      <c r="EOH25" s="60"/>
      <c r="EOI25" s="60"/>
      <c r="EOJ25" s="60"/>
      <c r="EOK25" s="60"/>
      <c r="EOL25" s="60"/>
      <c r="EOM25" s="60"/>
      <c r="EON25" s="60"/>
      <c r="EOO25" s="60"/>
      <c r="EOP25" s="60"/>
      <c r="EOQ25" s="60"/>
      <c r="EOR25" s="60"/>
      <c r="EOS25" s="60"/>
      <c r="EOT25" s="60"/>
      <c r="EOU25" s="60"/>
      <c r="EOV25" s="60"/>
      <c r="EOW25" s="60"/>
      <c r="EOX25" s="60"/>
      <c r="EOY25" s="60"/>
      <c r="EOZ25" s="60"/>
      <c r="EPA25" s="60"/>
      <c r="EPB25" s="60"/>
      <c r="EPC25" s="60"/>
      <c r="EPD25" s="60"/>
      <c r="EPE25" s="60"/>
      <c r="EPF25" s="60"/>
      <c r="EPG25" s="60"/>
      <c r="EPH25" s="60"/>
      <c r="EPI25" s="60"/>
      <c r="EPJ25" s="60"/>
      <c r="EPK25" s="60"/>
      <c r="EPL25" s="60"/>
      <c r="EPM25" s="60"/>
      <c r="EPN25" s="60"/>
      <c r="EPO25" s="60"/>
      <c r="EPP25" s="60"/>
      <c r="EPQ25" s="60"/>
      <c r="EPR25" s="60"/>
      <c r="EPS25" s="60"/>
      <c r="EPT25" s="60"/>
      <c r="EPU25" s="60"/>
      <c r="EPV25" s="60"/>
      <c r="EPW25" s="60"/>
      <c r="EPX25" s="60"/>
      <c r="EPY25" s="60"/>
      <c r="EPZ25" s="60"/>
      <c r="EQA25" s="60"/>
      <c r="EQB25" s="60"/>
      <c r="EQC25" s="60"/>
      <c r="EQD25" s="60"/>
      <c r="EQE25" s="60"/>
      <c r="EQF25" s="60"/>
      <c r="EQG25" s="60"/>
      <c r="EQH25" s="60"/>
      <c r="EQI25" s="60"/>
      <c r="EQJ25" s="60"/>
      <c r="EQK25" s="60"/>
      <c r="EQL25" s="60"/>
      <c r="EQM25" s="60"/>
      <c r="EQN25" s="60"/>
      <c r="EQO25" s="60"/>
      <c r="EQP25" s="60"/>
      <c r="EQQ25" s="60"/>
      <c r="EQR25" s="60"/>
      <c r="EQS25" s="60"/>
      <c r="EQT25" s="60"/>
      <c r="EQU25" s="60"/>
      <c r="EQV25" s="60"/>
      <c r="EQW25" s="60"/>
      <c r="EQX25" s="60"/>
      <c r="EQY25" s="60"/>
      <c r="EQZ25" s="60"/>
      <c r="ERA25" s="60"/>
      <c r="ERB25" s="60"/>
      <c r="ERC25" s="60"/>
      <c r="ERD25" s="60"/>
      <c r="ERE25" s="60"/>
      <c r="ERF25" s="60"/>
      <c r="ERG25" s="60"/>
      <c r="ERH25" s="60"/>
      <c r="ERI25" s="60"/>
      <c r="ERJ25" s="60"/>
      <c r="ERK25" s="60"/>
      <c r="ERL25" s="60"/>
      <c r="ERM25" s="60"/>
      <c r="ERN25" s="60"/>
      <c r="ERO25" s="60"/>
      <c r="ERP25" s="60"/>
      <c r="ERQ25" s="60"/>
      <c r="ERR25" s="60"/>
      <c r="ERS25" s="60"/>
      <c r="ERT25" s="60"/>
      <c r="ERU25" s="60"/>
      <c r="ERV25" s="60"/>
      <c r="ERW25" s="60"/>
      <c r="ERX25" s="60"/>
      <c r="ERY25" s="60"/>
      <c r="ERZ25" s="60"/>
      <c r="ESA25" s="60"/>
      <c r="ESB25" s="60"/>
      <c r="ESC25" s="60"/>
      <c r="ESD25" s="60"/>
      <c r="ESE25" s="60"/>
      <c r="ESF25" s="60"/>
      <c r="ESG25" s="60"/>
      <c r="ESH25" s="60"/>
      <c r="ESI25" s="60"/>
      <c r="ESJ25" s="60"/>
      <c r="ESK25" s="60"/>
      <c r="ESL25" s="60"/>
      <c r="ESM25" s="60"/>
      <c r="ESN25" s="60"/>
      <c r="ESO25" s="60"/>
      <c r="ESP25" s="60"/>
      <c r="ESQ25" s="60"/>
      <c r="ESR25" s="60"/>
      <c r="ESS25" s="60"/>
      <c r="EST25" s="60"/>
      <c r="ESU25" s="60"/>
      <c r="ESV25" s="60"/>
      <c r="ESW25" s="60"/>
      <c r="ESX25" s="60"/>
      <c r="ESY25" s="60"/>
      <c r="ESZ25" s="60"/>
      <c r="ETA25" s="60"/>
      <c r="ETB25" s="60"/>
      <c r="ETC25" s="60"/>
      <c r="ETD25" s="60"/>
      <c r="ETE25" s="60"/>
      <c r="ETF25" s="60"/>
      <c r="ETG25" s="60"/>
      <c r="ETH25" s="60"/>
      <c r="ETI25" s="60"/>
      <c r="ETJ25" s="60"/>
      <c r="ETK25" s="60"/>
      <c r="ETL25" s="60"/>
      <c r="ETM25" s="60"/>
      <c r="ETN25" s="60"/>
      <c r="ETO25" s="60"/>
      <c r="ETP25" s="60"/>
      <c r="ETQ25" s="60"/>
      <c r="ETR25" s="60"/>
      <c r="ETS25" s="60"/>
      <c r="ETT25" s="60"/>
      <c r="ETU25" s="60"/>
      <c r="ETV25" s="60"/>
      <c r="ETW25" s="60"/>
      <c r="ETX25" s="60"/>
      <c r="ETY25" s="60"/>
      <c r="ETZ25" s="60"/>
      <c r="EUA25" s="60"/>
      <c r="EUB25" s="60"/>
      <c r="EUC25" s="60"/>
      <c r="EUD25" s="60"/>
      <c r="EUE25" s="60"/>
      <c r="EUF25" s="60"/>
      <c r="EUG25" s="60"/>
      <c r="EUH25" s="60"/>
      <c r="EUI25" s="60"/>
      <c r="EUJ25" s="60"/>
      <c r="EUK25" s="60"/>
      <c r="EUL25" s="60"/>
      <c r="EUM25" s="60"/>
      <c r="EUN25" s="60"/>
      <c r="EUO25" s="60"/>
      <c r="EUP25" s="60"/>
      <c r="EUQ25" s="60"/>
      <c r="EUR25" s="60"/>
      <c r="EUS25" s="60"/>
      <c r="EUT25" s="60"/>
      <c r="EUU25" s="60"/>
      <c r="EUV25" s="60"/>
      <c r="EUW25" s="60"/>
      <c r="EUX25" s="60"/>
      <c r="EUY25" s="60"/>
      <c r="EUZ25" s="60"/>
      <c r="EVA25" s="60"/>
      <c r="EVB25" s="60"/>
      <c r="EVC25" s="60"/>
      <c r="EVD25" s="60"/>
      <c r="EVE25" s="60"/>
      <c r="EVF25" s="60"/>
      <c r="EVG25" s="60"/>
      <c r="EVH25" s="60"/>
      <c r="EVI25" s="60"/>
      <c r="EVJ25" s="60"/>
      <c r="EVK25" s="60"/>
      <c r="EVL25" s="60"/>
      <c r="EVM25" s="60"/>
      <c r="EVN25" s="60"/>
      <c r="EVO25" s="60"/>
      <c r="EVP25" s="60"/>
      <c r="EVQ25" s="60"/>
      <c r="EVR25" s="60"/>
      <c r="EVS25" s="60"/>
      <c r="EVT25" s="60"/>
      <c r="EVU25" s="60"/>
      <c r="EVV25" s="60"/>
      <c r="EVW25" s="60"/>
      <c r="EVX25" s="60"/>
      <c r="EVY25" s="60"/>
      <c r="EVZ25" s="60"/>
      <c r="EWA25" s="60"/>
      <c r="EWB25" s="60"/>
      <c r="EWC25" s="60"/>
      <c r="EWD25" s="60"/>
      <c r="EWE25" s="60"/>
      <c r="EWF25" s="60"/>
      <c r="EWG25" s="60"/>
      <c r="EWH25" s="60"/>
      <c r="EWI25" s="60"/>
      <c r="EWJ25" s="60"/>
      <c r="EWK25" s="60"/>
      <c r="EWL25" s="60"/>
      <c r="EWM25" s="60"/>
      <c r="EWN25" s="60"/>
      <c r="EWO25" s="60"/>
      <c r="EWP25" s="60"/>
      <c r="EWQ25" s="60"/>
      <c r="EWR25" s="60"/>
      <c r="EWS25" s="60"/>
      <c r="EWT25" s="60"/>
      <c r="EWU25" s="60"/>
      <c r="EWV25" s="60"/>
      <c r="EWW25" s="60"/>
      <c r="EWX25" s="60"/>
      <c r="EWY25" s="60"/>
      <c r="EWZ25" s="60"/>
      <c r="EXA25" s="60"/>
      <c r="EXB25" s="60"/>
      <c r="EXC25" s="60"/>
      <c r="EXD25" s="60"/>
      <c r="EXE25" s="60"/>
      <c r="EXF25" s="60"/>
      <c r="EXG25" s="60"/>
      <c r="EXH25" s="60"/>
      <c r="EXI25" s="60"/>
      <c r="EXJ25" s="60"/>
      <c r="EXK25" s="60"/>
      <c r="EXL25" s="60"/>
      <c r="EXM25" s="60"/>
      <c r="EXN25" s="60"/>
      <c r="EXO25" s="60"/>
      <c r="EXP25" s="60"/>
      <c r="EXQ25" s="60"/>
      <c r="EXR25" s="60"/>
      <c r="EXS25" s="60"/>
      <c r="EXT25" s="60"/>
      <c r="EXU25" s="60"/>
      <c r="EXV25" s="60"/>
      <c r="EXW25" s="60"/>
      <c r="EXX25" s="60"/>
      <c r="EXY25" s="60"/>
      <c r="EXZ25" s="60"/>
      <c r="EYA25" s="60"/>
      <c r="EYB25" s="60"/>
      <c r="EYC25" s="60"/>
      <c r="EYD25" s="60"/>
      <c r="EYE25" s="60"/>
      <c r="EYF25" s="60"/>
      <c r="EYG25" s="60"/>
      <c r="EYH25" s="60"/>
      <c r="EYI25" s="60"/>
      <c r="EYJ25" s="60"/>
      <c r="EYK25" s="60"/>
      <c r="EYL25" s="60"/>
      <c r="EYM25" s="60"/>
      <c r="EYN25" s="60"/>
      <c r="EYO25" s="60"/>
      <c r="EYP25" s="60"/>
      <c r="EYQ25" s="60"/>
      <c r="EYR25" s="60"/>
      <c r="EYS25" s="60"/>
      <c r="EYT25" s="60"/>
      <c r="EYU25" s="60"/>
      <c r="EYV25" s="60"/>
      <c r="EYW25" s="60"/>
      <c r="EYX25" s="60"/>
      <c r="EYY25" s="60"/>
      <c r="EYZ25" s="60"/>
      <c r="EZA25" s="60"/>
      <c r="EZB25" s="60"/>
      <c r="EZC25" s="60"/>
      <c r="EZD25" s="60"/>
      <c r="EZE25" s="60"/>
      <c r="EZF25" s="60"/>
      <c r="EZG25" s="60"/>
      <c r="EZH25" s="60"/>
      <c r="EZI25" s="60"/>
      <c r="EZJ25" s="60"/>
      <c r="EZK25" s="60"/>
      <c r="EZL25" s="60"/>
      <c r="EZM25" s="60"/>
      <c r="EZN25" s="60"/>
      <c r="EZO25" s="60"/>
      <c r="EZP25" s="60"/>
      <c r="EZQ25" s="60"/>
      <c r="EZR25" s="60"/>
      <c r="EZS25" s="60"/>
      <c r="EZT25" s="60"/>
      <c r="EZU25" s="60"/>
      <c r="EZV25" s="60"/>
      <c r="EZW25" s="60"/>
      <c r="EZX25" s="60"/>
      <c r="EZY25" s="60"/>
      <c r="EZZ25" s="60"/>
      <c r="FAA25" s="60"/>
      <c r="FAB25" s="60"/>
      <c r="FAC25" s="60"/>
      <c r="FAD25" s="60"/>
      <c r="FAE25" s="60"/>
      <c r="FAF25" s="60"/>
      <c r="FAG25" s="60"/>
      <c r="FAH25" s="60"/>
      <c r="FAI25" s="60"/>
      <c r="FAJ25" s="60"/>
      <c r="FAK25" s="60"/>
      <c r="FAL25" s="60"/>
      <c r="FAM25" s="60"/>
      <c r="FAN25" s="60"/>
      <c r="FAO25" s="60"/>
      <c r="FAP25" s="60"/>
      <c r="FAQ25" s="60"/>
      <c r="FAR25" s="60"/>
      <c r="FAS25" s="60"/>
      <c r="FAT25" s="60"/>
      <c r="FAU25" s="60"/>
      <c r="FAV25" s="60"/>
      <c r="FAW25" s="60"/>
      <c r="FAX25" s="60"/>
      <c r="FAY25" s="60"/>
      <c r="FAZ25" s="60"/>
      <c r="FBA25" s="60"/>
      <c r="FBB25" s="60"/>
      <c r="FBC25" s="60"/>
      <c r="FBD25" s="60"/>
      <c r="FBE25" s="60"/>
      <c r="FBF25" s="60"/>
      <c r="FBG25" s="60"/>
      <c r="FBH25" s="60"/>
      <c r="FBI25" s="60"/>
      <c r="FBJ25" s="60"/>
      <c r="FBK25" s="60"/>
      <c r="FBL25" s="60"/>
      <c r="FBM25" s="60"/>
      <c r="FBN25" s="60"/>
      <c r="FBO25" s="60"/>
      <c r="FBP25" s="60"/>
      <c r="FBQ25" s="60"/>
      <c r="FBR25" s="60"/>
      <c r="FBS25" s="60"/>
      <c r="FBT25" s="60"/>
      <c r="FBU25" s="60"/>
      <c r="FBV25" s="60"/>
      <c r="FBW25" s="60"/>
      <c r="FBX25" s="60"/>
      <c r="FBY25" s="60"/>
      <c r="FBZ25" s="60"/>
      <c r="FCA25" s="60"/>
      <c r="FCB25" s="60"/>
      <c r="FCC25" s="60"/>
      <c r="FCD25" s="60"/>
      <c r="FCE25" s="60"/>
      <c r="FCF25" s="60"/>
      <c r="FCG25" s="60"/>
      <c r="FCH25" s="60"/>
      <c r="FCI25" s="60"/>
      <c r="FCJ25" s="60"/>
      <c r="FCK25" s="60"/>
      <c r="FCL25" s="60"/>
      <c r="FCM25" s="60"/>
      <c r="FCN25" s="60"/>
      <c r="FCO25" s="60"/>
      <c r="FCP25" s="60"/>
      <c r="FCQ25" s="60"/>
      <c r="FCR25" s="60"/>
      <c r="FCS25" s="60"/>
      <c r="FCT25" s="60"/>
      <c r="FCU25" s="60"/>
      <c r="FCV25" s="60"/>
      <c r="FCW25" s="60"/>
      <c r="FCX25" s="60"/>
      <c r="FCY25" s="60"/>
      <c r="FCZ25" s="60"/>
      <c r="FDA25" s="60"/>
      <c r="FDB25" s="60"/>
      <c r="FDC25" s="60"/>
      <c r="FDD25" s="60"/>
      <c r="FDE25" s="60"/>
      <c r="FDF25" s="60"/>
      <c r="FDG25" s="60"/>
      <c r="FDH25" s="60"/>
      <c r="FDI25" s="60"/>
      <c r="FDJ25" s="60"/>
      <c r="FDK25" s="60"/>
      <c r="FDL25" s="60"/>
      <c r="FDM25" s="60"/>
      <c r="FDN25" s="60"/>
      <c r="FDO25" s="60"/>
      <c r="FDP25" s="60"/>
      <c r="FDQ25" s="60"/>
      <c r="FDR25" s="60"/>
      <c r="FDS25" s="60"/>
      <c r="FDT25" s="60"/>
      <c r="FDU25" s="60"/>
      <c r="FDV25" s="60"/>
      <c r="FDW25" s="60"/>
      <c r="FDX25" s="60"/>
      <c r="FDY25" s="60"/>
      <c r="FDZ25" s="60"/>
      <c r="FEA25" s="60"/>
      <c r="FEB25" s="60"/>
      <c r="FEC25" s="60"/>
      <c r="FED25" s="60"/>
      <c r="FEE25" s="60"/>
      <c r="FEF25" s="60"/>
      <c r="FEG25" s="60"/>
      <c r="FEH25" s="60"/>
      <c r="FEI25" s="60"/>
      <c r="FEJ25" s="60"/>
      <c r="FEK25" s="60"/>
      <c r="FEL25" s="60"/>
      <c r="FEM25" s="60"/>
      <c r="FEN25" s="60"/>
      <c r="FEO25" s="60"/>
      <c r="FEP25" s="60"/>
      <c r="FEQ25" s="60"/>
      <c r="FER25" s="60"/>
      <c r="FES25" s="60"/>
      <c r="FET25" s="60"/>
      <c r="FEU25" s="60"/>
      <c r="FEV25" s="60"/>
      <c r="FEW25" s="60"/>
      <c r="FEX25" s="60"/>
      <c r="FEY25" s="60"/>
      <c r="FEZ25" s="60"/>
      <c r="FFA25" s="60"/>
      <c r="FFB25" s="60"/>
      <c r="FFC25" s="60"/>
      <c r="FFD25" s="60"/>
      <c r="FFE25" s="60"/>
      <c r="FFF25" s="60"/>
      <c r="FFG25" s="60"/>
      <c r="FFH25" s="60"/>
      <c r="FFI25" s="60"/>
      <c r="FFJ25" s="60"/>
      <c r="FFK25" s="60"/>
      <c r="FFL25" s="60"/>
      <c r="FFM25" s="60"/>
      <c r="FFN25" s="60"/>
      <c r="FFO25" s="60"/>
      <c r="FFP25" s="60"/>
      <c r="FFQ25" s="60"/>
      <c r="FFR25" s="60"/>
      <c r="FFS25" s="60"/>
      <c r="FFT25" s="60"/>
      <c r="FFU25" s="60"/>
      <c r="FFV25" s="60"/>
      <c r="FFW25" s="60"/>
      <c r="FFX25" s="60"/>
      <c r="FFY25" s="60"/>
      <c r="FFZ25" s="60"/>
      <c r="FGA25" s="60"/>
      <c r="FGB25" s="60"/>
      <c r="FGC25" s="60"/>
      <c r="FGD25" s="60"/>
      <c r="FGE25" s="60"/>
      <c r="FGF25" s="60"/>
      <c r="FGG25" s="60"/>
      <c r="FGH25" s="60"/>
      <c r="FGI25" s="60"/>
      <c r="FGJ25" s="60"/>
      <c r="FGK25" s="60"/>
      <c r="FGL25" s="60"/>
      <c r="FGM25" s="60"/>
      <c r="FGN25" s="60"/>
      <c r="FGO25" s="60"/>
      <c r="FGP25" s="60"/>
      <c r="FGQ25" s="60"/>
      <c r="FGR25" s="60"/>
      <c r="FGS25" s="60"/>
      <c r="FGT25" s="60"/>
      <c r="FGU25" s="60"/>
      <c r="FGV25" s="60"/>
      <c r="FGW25" s="60"/>
      <c r="FGX25" s="60"/>
      <c r="FGY25" s="60"/>
      <c r="FGZ25" s="60"/>
      <c r="FHA25" s="60"/>
      <c r="FHB25" s="60"/>
      <c r="FHC25" s="60"/>
      <c r="FHD25" s="60"/>
      <c r="FHE25" s="60"/>
      <c r="FHF25" s="60"/>
      <c r="FHG25" s="60"/>
      <c r="FHH25" s="60"/>
      <c r="FHI25" s="60"/>
      <c r="FHJ25" s="60"/>
      <c r="FHK25" s="60"/>
      <c r="FHL25" s="60"/>
      <c r="FHM25" s="60"/>
      <c r="FHN25" s="60"/>
      <c r="FHO25" s="60"/>
      <c r="FHP25" s="60"/>
      <c r="FHQ25" s="60"/>
      <c r="FHR25" s="60"/>
      <c r="FHS25" s="60"/>
      <c r="FHT25" s="60"/>
      <c r="FHU25" s="60"/>
      <c r="FHV25" s="60"/>
      <c r="FHW25" s="60"/>
      <c r="FHX25" s="60"/>
      <c r="FHY25" s="60"/>
      <c r="FHZ25" s="60"/>
      <c r="FIA25" s="60"/>
      <c r="FIB25" s="60"/>
      <c r="FIC25" s="60"/>
      <c r="FID25" s="60"/>
      <c r="FIE25" s="60"/>
      <c r="FIF25" s="60"/>
      <c r="FIG25" s="60"/>
      <c r="FIH25" s="60"/>
      <c r="FII25" s="60"/>
      <c r="FIJ25" s="60"/>
      <c r="FIK25" s="60"/>
      <c r="FIL25" s="60"/>
      <c r="FIM25" s="60"/>
      <c r="FIN25" s="60"/>
      <c r="FIO25" s="60"/>
      <c r="FIP25" s="60"/>
      <c r="FIQ25" s="60"/>
      <c r="FIR25" s="60"/>
      <c r="FIS25" s="60"/>
      <c r="FIT25" s="60"/>
      <c r="FIU25" s="60"/>
      <c r="FIV25" s="60"/>
      <c r="FIW25" s="60"/>
      <c r="FIX25" s="60"/>
      <c r="FIY25" s="60"/>
      <c r="FIZ25" s="60"/>
      <c r="FJA25" s="60"/>
      <c r="FJB25" s="60"/>
      <c r="FJC25" s="60"/>
      <c r="FJD25" s="60"/>
      <c r="FJE25" s="60"/>
      <c r="FJF25" s="60"/>
      <c r="FJG25" s="60"/>
      <c r="FJH25" s="60"/>
      <c r="FJI25" s="60"/>
      <c r="FJJ25" s="60"/>
      <c r="FJK25" s="60"/>
      <c r="FJL25" s="60"/>
      <c r="FJM25" s="60"/>
      <c r="FJN25" s="60"/>
      <c r="FJO25" s="60"/>
      <c r="FJP25" s="60"/>
      <c r="FJQ25" s="60"/>
      <c r="FJR25" s="60"/>
      <c r="FJS25" s="60"/>
      <c r="FJT25" s="60"/>
      <c r="FJU25" s="60"/>
      <c r="FJV25" s="60"/>
      <c r="FJW25" s="60"/>
      <c r="FJX25" s="60"/>
      <c r="FJY25" s="60"/>
      <c r="FJZ25" s="60"/>
      <c r="FKA25" s="60"/>
      <c r="FKB25" s="60"/>
      <c r="FKC25" s="60"/>
      <c r="FKD25" s="60"/>
      <c r="FKE25" s="60"/>
      <c r="FKF25" s="60"/>
      <c r="FKG25" s="60"/>
      <c r="FKH25" s="60"/>
      <c r="FKI25" s="60"/>
      <c r="FKJ25" s="60"/>
      <c r="FKK25" s="60"/>
      <c r="FKL25" s="60"/>
      <c r="FKM25" s="60"/>
      <c r="FKN25" s="60"/>
      <c r="FKO25" s="60"/>
      <c r="FKP25" s="60"/>
      <c r="FKQ25" s="60"/>
      <c r="FKR25" s="60"/>
      <c r="FKS25" s="60"/>
      <c r="FKT25" s="60"/>
      <c r="FKU25" s="60"/>
      <c r="FKV25" s="60"/>
      <c r="FKW25" s="60"/>
      <c r="FKX25" s="60"/>
      <c r="FKY25" s="60"/>
      <c r="FKZ25" s="60"/>
      <c r="FLA25" s="60"/>
      <c r="FLB25" s="60"/>
      <c r="FLC25" s="60"/>
      <c r="FLD25" s="60"/>
      <c r="FLE25" s="60"/>
      <c r="FLF25" s="60"/>
      <c r="FLG25" s="60"/>
      <c r="FLH25" s="60"/>
      <c r="FLI25" s="60"/>
      <c r="FLJ25" s="60"/>
      <c r="FLK25" s="60"/>
      <c r="FLL25" s="60"/>
      <c r="FLM25" s="60"/>
      <c r="FLN25" s="60"/>
      <c r="FLO25" s="60"/>
      <c r="FLP25" s="60"/>
      <c r="FLQ25" s="60"/>
      <c r="FLR25" s="60"/>
      <c r="FLS25" s="60"/>
      <c r="FLT25" s="60"/>
      <c r="FLU25" s="60"/>
      <c r="FLV25" s="60"/>
      <c r="FLW25" s="60"/>
      <c r="FLX25" s="60"/>
      <c r="FLY25" s="60"/>
      <c r="FLZ25" s="60"/>
      <c r="FMA25" s="60"/>
      <c r="FMB25" s="60"/>
      <c r="FMC25" s="60"/>
      <c r="FMD25" s="60"/>
      <c r="FME25" s="60"/>
      <c r="FMF25" s="60"/>
      <c r="FMG25" s="60"/>
      <c r="FMH25" s="60"/>
      <c r="FMI25" s="60"/>
      <c r="FMJ25" s="60"/>
      <c r="FMK25" s="60"/>
      <c r="FML25" s="60"/>
      <c r="FMM25" s="60"/>
      <c r="FMN25" s="60"/>
      <c r="FMO25" s="60"/>
      <c r="FMP25" s="60"/>
      <c r="FMQ25" s="60"/>
      <c r="FMR25" s="60"/>
      <c r="FMS25" s="60"/>
      <c r="FMT25" s="60"/>
      <c r="FMU25" s="60"/>
      <c r="FMV25" s="60"/>
      <c r="FMW25" s="60"/>
      <c r="FMX25" s="60"/>
      <c r="FMY25" s="60"/>
      <c r="FMZ25" s="60"/>
      <c r="FNA25" s="60"/>
      <c r="FNB25" s="60"/>
      <c r="FNC25" s="60"/>
      <c r="FND25" s="60"/>
      <c r="FNE25" s="60"/>
      <c r="FNF25" s="60"/>
      <c r="FNG25" s="60"/>
      <c r="FNH25" s="60"/>
      <c r="FNI25" s="60"/>
      <c r="FNJ25" s="60"/>
      <c r="FNK25" s="60"/>
      <c r="FNL25" s="60"/>
      <c r="FNM25" s="60"/>
      <c r="FNN25" s="60"/>
      <c r="FNO25" s="60"/>
      <c r="FNP25" s="60"/>
      <c r="FNQ25" s="60"/>
      <c r="FNR25" s="60"/>
      <c r="FNS25" s="60"/>
      <c r="FNT25" s="60"/>
      <c r="FNU25" s="60"/>
      <c r="FNV25" s="60"/>
      <c r="FNW25" s="60"/>
      <c r="FNX25" s="60"/>
      <c r="FNY25" s="60"/>
      <c r="FNZ25" s="60"/>
      <c r="FOA25" s="60"/>
      <c r="FOB25" s="60"/>
      <c r="FOC25" s="60"/>
      <c r="FOD25" s="60"/>
      <c r="FOE25" s="60"/>
      <c r="FOF25" s="60"/>
      <c r="FOG25" s="60"/>
      <c r="FOH25" s="60"/>
      <c r="FOI25" s="60"/>
      <c r="FOJ25" s="60"/>
      <c r="FOK25" s="60"/>
      <c r="FOL25" s="60"/>
      <c r="FOM25" s="60"/>
      <c r="FON25" s="60"/>
      <c r="FOO25" s="60"/>
      <c r="FOP25" s="60"/>
      <c r="FOQ25" s="60"/>
      <c r="FOR25" s="60"/>
      <c r="FOS25" s="60"/>
      <c r="FOT25" s="60"/>
      <c r="FOU25" s="60"/>
      <c r="FOV25" s="60"/>
      <c r="FOW25" s="60"/>
      <c r="FOX25" s="60"/>
      <c r="FOY25" s="60"/>
      <c r="FOZ25" s="60"/>
      <c r="FPA25" s="60"/>
      <c r="FPB25" s="60"/>
      <c r="FPC25" s="60"/>
      <c r="FPD25" s="60"/>
      <c r="FPE25" s="60"/>
      <c r="FPF25" s="60"/>
      <c r="FPG25" s="60"/>
      <c r="FPH25" s="60"/>
      <c r="FPI25" s="60"/>
      <c r="FPJ25" s="60"/>
      <c r="FPK25" s="60"/>
      <c r="FPL25" s="60"/>
      <c r="FPM25" s="60"/>
      <c r="FPN25" s="60"/>
      <c r="FPO25" s="60"/>
      <c r="FPP25" s="60"/>
      <c r="FPQ25" s="60"/>
      <c r="FPR25" s="60"/>
      <c r="FPS25" s="60"/>
      <c r="FPT25" s="60"/>
      <c r="FPU25" s="60"/>
      <c r="FPV25" s="60"/>
      <c r="FPW25" s="60"/>
      <c r="FPX25" s="60"/>
      <c r="FPY25" s="60"/>
      <c r="FPZ25" s="60"/>
      <c r="FQA25" s="60"/>
      <c r="FQB25" s="60"/>
      <c r="FQC25" s="60"/>
      <c r="FQD25" s="60"/>
      <c r="FQE25" s="60"/>
      <c r="FQF25" s="60"/>
      <c r="FQG25" s="60"/>
      <c r="FQH25" s="60"/>
      <c r="FQI25" s="60"/>
      <c r="FQJ25" s="60"/>
      <c r="FQK25" s="60"/>
      <c r="FQL25" s="60"/>
      <c r="FQM25" s="60"/>
      <c r="FQN25" s="60"/>
      <c r="FQO25" s="60"/>
      <c r="FQP25" s="60"/>
      <c r="FQQ25" s="60"/>
      <c r="FQR25" s="60"/>
      <c r="FQS25" s="60"/>
      <c r="FQT25" s="60"/>
      <c r="FQU25" s="60"/>
      <c r="FQV25" s="60"/>
      <c r="FQW25" s="60"/>
      <c r="FQX25" s="60"/>
      <c r="FQY25" s="60"/>
      <c r="FQZ25" s="60"/>
      <c r="FRA25" s="60"/>
      <c r="FRB25" s="60"/>
      <c r="FRC25" s="60"/>
      <c r="FRD25" s="60"/>
      <c r="FRE25" s="60"/>
      <c r="FRF25" s="60"/>
      <c r="FRG25" s="60"/>
      <c r="FRH25" s="60"/>
      <c r="FRI25" s="60"/>
      <c r="FRJ25" s="60"/>
      <c r="FRK25" s="60"/>
      <c r="FRL25" s="60"/>
      <c r="FRM25" s="60"/>
      <c r="FRN25" s="60"/>
      <c r="FRO25" s="60"/>
      <c r="FRP25" s="60"/>
      <c r="FRQ25" s="60"/>
      <c r="FRR25" s="60"/>
      <c r="FRS25" s="60"/>
      <c r="FRT25" s="60"/>
      <c r="FRU25" s="60"/>
      <c r="FRV25" s="60"/>
      <c r="FRW25" s="60"/>
      <c r="FRX25" s="60"/>
      <c r="FRY25" s="60"/>
      <c r="FRZ25" s="60"/>
      <c r="FSA25" s="60"/>
      <c r="FSB25" s="60"/>
      <c r="FSC25" s="60"/>
      <c r="FSD25" s="60"/>
      <c r="FSE25" s="60"/>
      <c r="FSF25" s="60"/>
      <c r="FSG25" s="60"/>
      <c r="FSH25" s="60"/>
      <c r="FSI25" s="60"/>
      <c r="FSJ25" s="60"/>
      <c r="FSK25" s="60"/>
      <c r="FSL25" s="60"/>
      <c r="FSM25" s="60"/>
      <c r="FSN25" s="60"/>
      <c r="FSO25" s="60"/>
      <c r="FSP25" s="60"/>
      <c r="FSQ25" s="60"/>
      <c r="FSR25" s="60"/>
      <c r="FSS25" s="60"/>
      <c r="FST25" s="60"/>
      <c r="FSU25" s="60"/>
      <c r="FSV25" s="60"/>
      <c r="FSW25" s="60"/>
      <c r="FSX25" s="60"/>
      <c r="FSY25" s="60"/>
      <c r="FSZ25" s="60"/>
      <c r="FTA25" s="60"/>
      <c r="FTB25" s="60"/>
      <c r="FTC25" s="60"/>
      <c r="FTD25" s="60"/>
      <c r="FTE25" s="60"/>
      <c r="FTF25" s="60"/>
      <c r="FTG25" s="60"/>
      <c r="FTH25" s="60"/>
      <c r="FTI25" s="60"/>
      <c r="FTJ25" s="60"/>
      <c r="FTK25" s="60"/>
      <c r="FTL25" s="60"/>
      <c r="FTM25" s="60"/>
      <c r="FTN25" s="60"/>
      <c r="FTO25" s="60"/>
      <c r="FTP25" s="60"/>
      <c r="FTQ25" s="60"/>
      <c r="FTR25" s="60"/>
      <c r="FTS25" s="60"/>
      <c r="FTT25" s="60"/>
      <c r="FTU25" s="60"/>
      <c r="FTV25" s="60"/>
      <c r="FTW25" s="60"/>
      <c r="FTX25" s="60"/>
      <c r="FTY25" s="60"/>
      <c r="FTZ25" s="60"/>
      <c r="FUA25" s="60"/>
      <c r="FUB25" s="60"/>
      <c r="FUC25" s="60"/>
      <c r="FUD25" s="60"/>
      <c r="FUE25" s="60"/>
      <c r="FUF25" s="60"/>
      <c r="FUG25" s="60"/>
      <c r="FUH25" s="60"/>
      <c r="FUI25" s="60"/>
      <c r="FUJ25" s="60"/>
      <c r="FUK25" s="60"/>
      <c r="FUL25" s="60"/>
      <c r="FUM25" s="60"/>
      <c r="FUN25" s="60"/>
      <c r="FUO25" s="60"/>
      <c r="FUP25" s="60"/>
      <c r="FUQ25" s="60"/>
      <c r="FUR25" s="60"/>
      <c r="FUS25" s="60"/>
      <c r="FUT25" s="60"/>
      <c r="FUU25" s="60"/>
      <c r="FUV25" s="60"/>
      <c r="FUW25" s="60"/>
      <c r="FUX25" s="60"/>
      <c r="FUY25" s="60"/>
      <c r="FUZ25" s="60"/>
      <c r="FVA25" s="60"/>
      <c r="FVB25" s="60"/>
      <c r="FVC25" s="60"/>
      <c r="FVD25" s="60"/>
      <c r="FVE25" s="60"/>
      <c r="FVF25" s="60"/>
      <c r="FVG25" s="60"/>
      <c r="FVH25" s="60"/>
      <c r="FVI25" s="60"/>
      <c r="FVJ25" s="60"/>
      <c r="FVK25" s="60"/>
      <c r="FVL25" s="60"/>
      <c r="FVM25" s="60"/>
      <c r="FVN25" s="60"/>
      <c r="FVO25" s="60"/>
      <c r="FVP25" s="60"/>
      <c r="FVQ25" s="60"/>
      <c r="FVR25" s="60"/>
      <c r="FVS25" s="60"/>
      <c r="FVT25" s="60"/>
      <c r="FVU25" s="60"/>
      <c r="FVV25" s="60"/>
      <c r="FVW25" s="60"/>
      <c r="FVX25" s="60"/>
      <c r="FVY25" s="60"/>
      <c r="FVZ25" s="60"/>
      <c r="FWA25" s="60"/>
      <c r="FWB25" s="60"/>
      <c r="FWC25" s="60"/>
      <c r="FWD25" s="60"/>
      <c r="FWE25" s="60"/>
      <c r="FWF25" s="60"/>
      <c r="FWG25" s="60"/>
      <c r="FWH25" s="60"/>
      <c r="FWI25" s="60"/>
      <c r="FWJ25" s="60"/>
      <c r="FWK25" s="60"/>
      <c r="FWL25" s="60"/>
      <c r="FWM25" s="60"/>
      <c r="FWN25" s="60"/>
      <c r="FWO25" s="60"/>
      <c r="FWP25" s="60"/>
      <c r="FWQ25" s="60"/>
      <c r="FWR25" s="60"/>
      <c r="FWS25" s="60"/>
      <c r="FWT25" s="60"/>
      <c r="FWU25" s="60"/>
      <c r="FWV25" s="60"/>
      <c r="FWW25" s="60"/>
      <c r="FWX25" s="60"/>
      <c r="FWY25" s="60"/>
      <c r="FWZ25" s="60"/>
      <c r="FXA25" s="60"/>
      <c r="FXB25" s="60"/>
      <c r="FXC25" s="60"/>
      <c r="FXD25" s="60"/>
      <c r="FXE25" s="60"/>
      <c r="FXF25" s="60"/>
      <c r="FXG25" s="60"/>
      <c r="FXH25" s="60"/>
      <c r="FXI25" s="60"/>
      <c r="FXJ25" s="60"/>
      <c r="FXK25" s="60"/>
      <c r="FXL25" s="60"/>
      <c r="FXM25" s="60"/>
      <c r="FXN25" s="60"/>
      <c r="FXO25" s="60"/>
      <c r="FXP25" s="60"/>
      <c r="FXQ25" s="60"/>
      <c r="FXR25" s="60"/>
      <c r="FXS25" s="60"/>
      <c r="FXT25" s="60"/>
      <c r="FXU25" s="60"/>
      <c r="FXV25" s="60"/>
      <c r="FXW25" s="60"/>
      <c r="FXX25" s="60"/>
      <c r="FXY25" s="60"/>
      <c r="FXZ25" s="60"/>
      <c r="FYA25" s="60"/>
      <c r="FYB25" s="60"/>
      <c r="FYC25" s="60"/>
      <c r="FYD25" s="60"/>
      <c r="FYE25" s="60"/>
      <c r="FYF25" s="60"/>
      <c r="FYG25" s="60"/>
      <c r="FYH25" s="60"/>
      <c r="FYI25" s="60"/>
      <c r="FYJ25" s="60"/>
      <c r="FYK25" s="60"/>
      <c r="FYL25" s="60"/>
      <c r="FYM25" s="60"/>
      <c r="FYN25" s="60"/>
      <c r="FYO25" s="60"/>
      <c r="FYP25" s="60"/>
      <c r="FYQ25" s="60"/>
      <c r="FYR25" s="60"/>
      <c r="FYS25" s="60"/>
      <c r="FYT25" s="60"/>
      <c r="FYU25" s="60"/>
      <c r="FYV25" s="60"/>
      <c r="FYW25" s="60"/>
      <c r="FYX25" s="60"/>
      <c r="FYY25" s="60"/>
      <c r="FYZ25" s="60"/>
      <c r="FZA25" s="60"/>
      <c r="FZB25" s="60"/>
      <c r="FZC25" s="60"/>
      <c r="FZD25" s="60"/>
      <c r="FZE25" s="60"/>
      <c r="FZF25" s="60"/>
      <c r="FZG25" s="60"/>
      <c r="FZH25" s="60"/>
      <c r="FZI25" s="60"/>
      <c r="FZJ25" s="60"/>
      <c r="FZK25" s="60"/>
      <c r="FZL25" s="60"/>
      <c r="FZM25" s="60"/>
      <c r="FZN25" s="60"/>
      <c r="FZO25" s="60"/>
      <c r="FZP25" s="60"/>
      <c r="FZQ25" s="60"/>
      <c r="FZR25" s="60"/>
      <c r="FZS25" s="60"/>
      <c r="FZT25" s="60"/>
      <c r="FZU25" s="60"/>
      <c r="FZV25" s="60"/>
      <c r="FZW25" s="60"/>
      <c r="FZX25" s="60"/>
      <c r="FZY25" s="60"/>
      <c r="FZZ25" s="60"/>
      <c r="GAA25" s="60"/>
      <c r="GAB25" s="60"/>
      <c r="GAC25" s="60"/>
      <c r="GAD25" s="60"/>
      <c r="GAE25" s="60"/>
      <c r="GAF25" s="60"/>
      <c r="GAG25" s="60"/>
      <c r="GAH25" s="60"/>
      <c r="GAI25" s="60"/>
      <c r="GAJ25" s="60"/>
      <c r="GAK25" s="60"/>
      <c r="GAL25" s="60"/>
      <c r="GAM25" s="60"/>
      <c r="GAN25" s="60"/>
      <c r="GAO25" s="60"/>
      <c r="GAP25" s="60"/>
      <c r="GAQ25" s="60"/>
      <c r="GAR25" s="60"/>
      <c r="GAS25" s="60"/>
      <c r="GAT25" s="60"/>
      <c r="GAU25" s="60"/>
      <c r="GAV25" s="60"/>
      <c r="GAW25" s="60"/>
      <c r="GAX25" s="60"/>
      <c r="GAY25" s="60"/>
      <c r="GAZ25" s="60"/>
      <c r="GBA25" s="60"/>
      <c r="GBB25" s="60"/>
      <c r="GBC25" s="60"/>
      <c r="GBD25" s="60"/>
      <c r="GBE25" s="60"/>
      <c r="GBF25" s="60"/>
      <c r="GBG25" s="60"/>
      <c r="GBH25" s="60"/>
      <c r="GBI25" s="60"/>
      <c r="GBJ25" s="60"/>
      <c r="GBK25" s="60"/>
      <c r="GBL25" s="60"/>
      <c r="GBM25" s="60"/>
      <c r="GBN25" s="60"/>
      <c r="GBO25" s="60"/>
      <c r="GBP25" s="60"/>
      <c r="GBQ25" s="60"/>
      <c r="GBR25" s="60"/>
      <c r="GBS25" s="60"/>
      <c r="GBT25" s="60"/>
      <c r="GBU25" s="60"/>
      <c r="GBV25" s="60"/>
      <c r="GBW25" s="60"/>
      <c r="GBX25" s="60"/>
      <c r="GBY25" s="60"/>
      <c r="GBZ25" s="60"/>
      <c r="GCA25" s="60"/>
      <c r="GCB25" s="60"/>
      <c r="GCC25" s="60"/>
      <c r="GCD25" s="60"/>
      <c r="GCE25" s="60"/>
      <c r="GCF25" s="60"/>
      <c r="GCG25" s="60"/>
      <c r="GCH25" s="60"/>
      <c r="GCI25" s="60"/>
      <c r="GCJ25" s="60"/>
      <c r="GCK25" s="60"/>
      <c r="GCL25" s="60"/>
      <c r="GCM25" s="60"/>
      <c r="GCN25" s="60"/>
      <c r="GCO25" s="60"/>
      <c r="GCP25" s="60"/>
      <c r="GCQ25" s="60"/>
      <c r="GCR25" s="60"/>
      <c r="GCS25" s="60"/>
      <c r="GCT25" s="60"/>
      <c r="GCU25" s="60"/>
      <c r="GCV25" s="60"/>
      <c r="GCW25" s="60"/>
      <c r="GCX25" s="60"/>
      <c r="GCY25" s="60"/>
      <c r="GCZ25" s="60"/>
      <c r="GDA25" s="60"/>
      <c r="GDB25" s="60"/>
      <c r="GDC25" s="60"/>
      <c r="GDD25" s="60"/>
      <c r="GDE25" s="60"/>
      <c r="GDF25" s="60"/>
      <c r="GDG25" s="60"/>
      <c r="GDH25" s="60"/>
      <c r="GDI25" s="60"/>
      <c r="GDJ25" s="60"/>
      <c r="GDK25" s="60"/>
      <c r="GDL25" s="60"/>
      <c r="GDM25" s="60"/>
      <c r="GDN25" s="60"/>
      <c r="GDO25" s="60"/>
      <c r="GDP25" s="60"/>
      <c r="GDQ25" s="60"/>
      <c r="GDR25" s="60"/>
      <c r="GDS25" s="60"/>
      <c r="GDT25" s="60"/>
      <c r="GDU25" s="60"/>
      <c r="GDV25" s="60"/>
      <c r="GDW25" s="60"/>
      <c r="GDX25" s="60"/>
      <c r="GDY25" s="60"/>
      <c r="GDZ25" s="60"/>
      <c r="GEA25" s="60"/>
      <c r="GEB25" s="60"/>
      <c r="GEC25" s="60"/>
      <c r="GED25" s="60"/>
      <c r="GEE25" s="60"/>
      <c r="GEF25" s="60"/>
      <c r="GEG25" s="60"/>
      <c r="GEH25" s="60"/>
      <c r="GEI25" s="60"/>
      <c r="GEJ25" s="60"/>
      <c r="GEK25" s="60"/>
      <c r="GEL25" s="60"/>
      <c r="GEM25" s="60"/>
      <c r="GEN25" s="60"/>
      <c r="GEO25" s="60"/>
      <c r="GEP25" s="60"/>
      <c r="GEQ25" s="60"/>
      <c r="GER25" s="60"/>
      <c r="GES25" s="60"/>
      <c r="GET25" s="60"/>
      <c r="GEU25" s="60"/>
      <c r="GEV25" s="60"/>
      <c r="GEW25" s="60"/>
      <c r="GEX25" s="60"/>
      <c r="GEY25" s="60"/>
      <c r="GEZ25" s="60"/>
      <c r="GFA25" s="60"/>
      <c r="GFB25" s="60"/>
      <c r="GFC25" s="60"/>
      <c r="GFD25" s="60"/>
      <c r="GFE25" s="60"/>
      <c r="GFF25" s="60"/>
      <c r="GFG25" s="60"/>
      <c r="GFH25" s="60"/>
      <c r="GFI25" s="60"/>
      <c r="GFJ25" s="60"/>
      <c r="GFK25" s="60"/>
      <c r="GFL25" s="60"/>
      <c r="GFM25" s="60"/>
      <c r="GFN25" s="60"/>
      <c r="GFO25" s="60"/>
      <c r="GFP25" s="60"/>
      <c r="GFQ25" s="60"/>
      <c r="GFR25" s="60"/>
      <c r="GFS25" s="60"/>
      <c r="GFT25" s="60"/>
      <c r="GFU25" s="60"/>
      <c r="GFV25" s="60"/>
      <c r="GFW25" s="60"/>
      <c r="GFX25" s="60"/>
      <c r="GFY25" s="60"/>
      <c r="GFZ25" s="60"/>
      <c r="GGA25" s="60"/>
      <c r="GGB25" s="60"/>
      <c r="GGC25" s="60"/>
      <c r="GGD25" s="60"/>
      <c r="GGE25" s="60"/>
      <c r="GGF25" s="60"/>
      <c r="GGG25" s="60"/>
      <c r="GGH25" s="60"/>
      <c r="GGI25" s="60"/>
      <c r="GGJ25" s="60"/>
      <c r="GGK25" s="60"/>
      <c r="GGL25" s="60"/>
      <c r="GGM25" s="60"/>
      <c r="GGN25" s="60"/>
      <c r="GGO25" s="60"/>
      <c r="GGP25" s="60"/>
      <c r="GGQ25" s="60"/>
      <c r="GGR25" s="60"/>
      <c r="GGS25" s="60"/>
      <c r="GGT25" s="60"/>
      <c r="GGU25" s="60"/>
      <c r="GGV25" s="60"/>
      <c r="GGW25" s="60"/>
      <c r="GGX25" s="60"/>
      <c r="GGY25" s="60"/>
      <c r="GGZ25" s="60"/>
      <c r="GHA25" s="60"/>
      <c r="GHB25" s="60"/>
      <c r="GHC25" s="60"/>
      <c r="GHD25" s="60"/>
      <c r="GHE25" s="60"/>
      <c r="GHF25" s="60"/>
      <c r="GHG25" s="60"/>
      <c r="GHH25" s="60"/>
      <c r="GHI25" s="60"/>
      <c r="GHJ25" s="60"/>
      <c r="GHK25" s="60"/>
      <c r="GHL25" s="60"/>
      <c r="GHM25" s="60"/>
      <c r="GHN25" s="60"/>
      <c r="GHO25" s="60"/>
      <c r="GHP25" s="60"/>
      <c r="GHQ25" s="60"/>
      <c r="GHR25" s="60"/>
      <c r="GHS25" s="60"/>
      <c r="GHT25" s="60"/>
      <c r="GHU25" s="60"/>
      <c r="GHV25" s="60"/>
      <c r="GHW25" s="60"/>
      <c r="GHX25" s="60"/>
      <c r="GHY25" s="60"/>
      <c r="GHZ25" s="60"/>
      <c r="GIA25" s="60"/>
      <c r="GIB25" s="60"/>
      <c r="GIC25" s="60"/>
      <c r="GID25" s="60"/>
      <c r="GIE25" s="60"/>
      <c r="GIF25" s="60"/>
      <c r="GIG25" s="60"/>
      <c r="GIH25" s="60"/>
      <c r="GII25" s="60"/>
      <c r="GIJ25" s="60"/>
      <c r="GIK25" s="60"/>
      <c r="GIL25" s="60"/>
      <c r="GIM25" s="60"/>
      <c r="GIN25" s="60"/>
      <c r="GIO25" s="60"/>
      <c r="GIP25" s="60"/>
      <c r="GIQ25" s="60"/>
      <c r="GIR25" s="60"/>
      <c r="GIS25" s="60"/>
      <c r="GIT25" s="60"/>
      <c r="GIU25" s="60"/>
      <c r="GIV25" s="60"/>
      <c r="GIW25" s="60"/>
      <c r="GIX25" s="60"/>
      <c r="GIY25" s="60"/>
      <c r="GIZ25" s="60"/>
      <c r="GJA25" s="60"/>
      <c r="GJB25" s="60"/>
      <c r="GJC25" s="60"/>
      <c r="GJD25" s="60"/>
      <c r="GJE25" s="60"/>
      <c r="GJF25" s="60"/>
      <c r="GJG25" s="60"/>
      <c r="GJH25" s="60"/>
      <c r="GJI25" s="60"/>
      <c r="GJJ25" s="60"/>
      <c r="GJK25" s="60"/>
      <c r="GJL25" s="60"/>
      <c r="GJM25" s="60"/>
      <c r="GJN25" s="60"/>
      <c r="GJO25" s="60"/>
      <c r="GJP25" s="60"/>
      <c r="GJQ25" s="60"/>
      <c r="GJR25" s="60"/>
      <c r="GJS25" s="60"/>
      <c r="GJT25" s="60"/>
      <c r="GJU25" s="60"/>
      <c r="GJV25" s="60"/>
      <c r="GJW25" s="60"/>
      <c r="GJX25" s="60"/>
      <c r="GJY25" s="60"/>
      <c r="GJZ25" s="60"/>
      <c r="GKA25" s="60"/>
      <c r="GKB25" s="60"/>
      <c r="GKC25" s="60"/>
      <c r="GKD25" s="60"/>
      <c r="GKE25" s="60"/>
      <c r="GKF25" s="60"/>
      <c r="GKG25" s="60"/>
      <c r="GKH25" s="60"/>
      <c r="GKI25" s="60"/>
      <c r="GKJ25" s="60"/>
      <c r="GKK25" s="60"/>
      <c r="GKL25" s="60"/>
      <c r="GKM25" s="60"/>
      <c r="GKN25" s="60"/>
      <c r="GKO25" s="60"/>
      <c r="GKP25" s="60"/>
      <c r="GKQ25" s="60"/>
      <c r="GKR25" s="60"/>
      <c r="GKS25" s="60"/>
      <c r="GKT25" s="60"/>
      <c r="GKU25" s="60"/>
      <c r="GKV25" s="60"/>
      <c r="GKW25" s="60"/>
      <c r="GKX25" s="60"/>
      <c r="GKY25" s="60"/>
      <c r="GKZ25" s="60"/>
      <c r="GLA25" s="60"/>
      <c r="GLB25" s="60"/>
      <c r="GLC25" s="60"/>
      <c r="GLD25" s="60"/>
      <c r="GLE25" s="60"/>
      <c r="GLF25" s="60"/>
      <c r="GLG25" s="60"/>
      <c r="GLH25" s="60"/>
      <c r="GLI25" s="60"/>
      <c r="GLJ25" s="60"/>
      <c r="GLK25" s="60"/>
      <c r="GLL25" s="60"/>
      <c r="GLM25" s="60"/>
      <c r="GLN25" s="60"/>
      <c r="GLO25" s="60"/>
      <c r="GLP25" s="60"/>
      <c r="GLQ25" s="60"/>
      <c r="GLR25" s="60"/>
      <c r="GLS25" s="60"/>
      <c r="GLT25" s="60"/>
      <c r="GLU25" s="60"/>
      <c r="GLV25" s="60"/>
      <c r="GLW25" s="60"/>
      <c r="GLX25" s="60"/>
      <c r="GLY25" s="60"/>
      <c r="GLZ25" s="60"/>
      <c r="GMA25" s="60"/>
      <c r="GMB25" s="60"/>
      <c r="GMC25" s="60"/>
      <c r="GMD25" s="60"/>
      <c r="GME25" s="60"/>
      <c r="GMF25" s="60"/>
      <c r="GMG25" s="60"/>
      <c r="GMH25" s="60"/>
      <c r="GMI25" s="60"/>
      <c r="GMJ25" s="60"/>
      <c r="GMK25" s="60"/>
      <c r="GML25" s="60"/>
      <c r="GMM25" s="60"/>
      <c r="GMN25" s="60"/>
      <c r="GMO25" s="60"/>
      <c r="GMP25" s="60"/>
      <c r="GMQ25" s="60"/>
      <c r="GMR25" s="60"/>
      <c r="GMS25" s="60"/>
      <c r="GMT25" s="60"/>
      <c r="GMU25" s="60"/>
      <c r="GMV25" s="60"/>
      <c r="GMW25" s="60"/>
      <c r="GMX25" s="60"/>
      <c r="GMY25" s="60"/>
      <c r="GMZ25" s="60"/>
      <c r="GNA25" s="60"/>
      <c r="GNB25" s="60"/>
      <c r="GNC25" s="60"/>
      <c r="GND25" s="60"/>
      <c r="GNE25" s="60"/>
      <c r="GNF25" s="60"/>
      <c r="GNG25" s="60"/>
      <c r="GNH25" s="60"/>
      <c r="GNI25" s="60"/>
      <c r="GNJ25" s="60"/>
      <c r="GNK25" s="60"/>
      <c r="GNL25" s="60"/>
      <c r="GNM25" s="60"/>
      <c r="GNN25" s="60"/>
      <c r="GNO25" s="60"/>
      <c r="GNP25" s="60"/>
      <c r="GNQ25" s="60"/>
      <c r="GNR25" s="60"/>
      <c r="GNS25" s="60"/>
      <c r="GNT25" s="60"/>
      <c r="GNU25" s="60"/>
      <c r="GNV25" s="60"/>
      <c r="GNW25" s="60"/>
      <c r="GNX25" s="60"/>
      <c r="GNY25" s="60"/>
      <c r="GNZ25" s="60"/>
      <c r="GOA25" s="60"/>
      <c r="GOB25" s="60"/>
      <c r="GOC25" s="60"/>
      <c r="GOD25" s="60"/>
      <c r="GOE25" s="60"/>
      <c r="GOF25" s="60"/>
      <c r="GOG25" s="60"/>
      <c r="GOH25" s="60"/>
      <c r="GOI25" s="60"/>
      <c r="GOJ25" s="60"/>
      <c r="GOK25" s="60"/>
      <c r="GOL25" s="60"/>
      <c r="GOM25" s="60"/>
      <c r="GON25" s="60"/>
      <c r="GOO25" s="60"/>
      <c r="GOP25" s="60"/>
      <c r="GOQ25" s="60"/>
      <c r="GOR25" s="60"/>
      <c r="GOS25" s="60"/>
      <c r="GOT25" s="60"/>
      <c r="GOU25" s="60"/>
      <c r="GOV25" s="60"/>
      <c r="GOW25" s="60"/>
      <c r="GOX25" s="60"/>
      <c r="GOY25" s="60"/>
      <c r="GOZ25" s="60"/>
      <c r="GPA25" s="60"/>
      <c r="GPB25" s="60"/>
      <c r="GPC25" s="60"/>
      <c r="GPD25" s="60"/>
      <c r="GPE25" s="60"/>
      <c r="GPF25" s="60"/>
      <c r="GPG25" s="60"/>
      <c r="GPH25" s="60"/>
      <c r="GPI25" s="60"/>
      <c r="GPJ25" s="60"/>
      <c r="GPK25" s="60"/>
      <c r="GPL25" s="60"/>
      <c r="GPM25" s="60"/>
      <c r="GPN25" s="60"/>
      <c r="GPO25" s="60"/>
      <c r="GPP25" s="60"/>
      <c r="GPQ25" s="60"/>
      <c r="GPR25" s="60"/>
      <c r="GPS25" s="60"/>
      <c r="GPT25" s="60"/>
      <c r="GPU25" s="60"/>
      <c r="GPV25" s="60"/>
      <c r="GPW25" s="60"/>
      <c r="GPX25" s="60"/>
      <c r="GPY25" s="60"/>
      <c r="GPZ25" s="60"/>
      <c r="GQA25" s="60"/>
      <c r="GQB25" s="60"/>
      <c r="GQC25" s="60"/>
      <c r="GQD25" s="60"/>
      <c r="GQE25" s="60"/>
      <c r="GQF25" s="60"/>
      <c r="GQG25" s="60"/>
      <c r="GQH25" s="60"/>
      <c r="GQI25" s="60"/>
      <c r="GQJ25" s="60"/>
      <c r="GQK25" s="60"/>
      <c r="GQL25" s="60"/>
      <c r="GQM25" s="60"/>
      <c r="GQN25" s="60"/>
      <c r="GQO25" s="60"/>
      <c r="GQP25" s="60"/>
      <c r="GQQ25" s="60"/>
      <c r="GQR25" s="60"/>
      <c r="GQS25" s="60"/>
      <c r="GQT25" s="60"/>
      <c r="GQU25" s="60"/>
      <c r="GQV25" s="60"/>
      <c r="GQW25" s="60"/>
      <c r="GQX25" s="60"/>
      <c r="GQY25" s="60"/>
      <c r="GQZ25" s="60"/>
      <c r="GRA25" s="60"/>
      <c r="GRB25" s="60"/>
      <c r="GRC25" s="60"/>
      <c r="GRD25" s="60"/>
      <c r="GRE25" s="60"/>
      <c r="GRF25" s="60"/>
      <c r="GRG25" s="60"/>
      <c r="GRH25" s="60"/>
      <c r="GRI25" s="60"/>
      <c r="GRJ25" s="60"/>
      <c r="GRK25" s="60"/>
      <c r="GRL25" s="60"/>
      <c r="GRM25" s="60"/>
      <c r="GRN25" s="60"/>
      <c r="GRO25" s="60"/>
      <c r="GRP25" s="60"/>
      <c r="GRQ25" s="60"/>
      <c r="GRR25" s="60"/>
      <c r="GRS25" s="60"/>
      <c r="GRT25" s="60"/>
      <c r="GRU25" s="60"/>
      <c r="GRV25" s="60"/>
      <c r="GRW25" s="60"/>
      <c r="GRX25" s="60"/>
      <c r="GRY25" s="60"/>
      <c r="GRZ25" s="60"/>
      <c r="GSA25" s="60"/>
      <c r="GSB25" s="60"/>
      <c r="GSC25" s="60"/>
      <c r="GSD25" s="60"/>
      <c r="GSE25" s="60"/>
      <c r="GSF25" s="60"/>
      <c r="GSG25" s="60"/>
      <c r="GSH25" s="60"/>
      <c r="GSI25" s="60"/>
      <c r="GSJ25" s="60"/>
      <c r="GSK25" s="60"/>
      <c r="GSL25" s="60"/>
      <c r="GSM25" s="60"/>
      <c r="GSN25" s="60"/>
      <c r="GSO25" s="60"/>
      <c r="GSP25" s="60"/>
      <c r="GSQ25" s="60"/>
      <c r="GSR25" s="60"/>
      <c r="GSS25" s="60"/>
      <c r="GST25" s="60"/>
      <c r="GSU25" s="60"/>
      <c r="GSV25" s="60"/>
      <c r="GSW25" s="60"/>
      <c r="GSX25" s="60"/>
      <c r="GSY25" s="60"/>
      <c r="GSZ25" s="60"/>
      <c r="GTA25" s="60"/>
      <c r="GTB25" s="60"/>
      <c r="GTC25" s="60"/>
      <c r="GTD25" s="60"/>
      <c r="GTE25" s="60"/>
      <c r="GTF25" s="60"/>
      <c r="GTG25" s="60"/>
      <c r="GTH25" s="60"/>
      <c r="GTI25" s="60"/>
      <c r="GTJ25" s="60"/>
      <c r="GTK25" s="60"/>
      <c r="GTL25" s="60"/>
      <c r="GTM25" s="60"/>
      <c r="GTN25" s="60"/>
      <c r="GTO25" s="60"/>
      <c r="GTP25" s="60"/>
      <c r="GTQ25" s="60"/>
      <c r="GTR25" s="60"/>
      <c r="GTS25" s="60"/>
      <c r="GTT25" s="60"/>
      <c r="GTU25" s="60"/>
      <c r="GTV25" s="60"/>
      <c r="GTW25" s="60"/>
      <c r="GTX25" s="60"/>
      <c r="GTY25" s="60"/>
      <c r="GTZ25" s="60"/>
      <c r="GUA25" s="60"/>
      <c r="GUB25" s="60"/>
      <c r="GUC25" s="60"/>
      <c r="GUD25" s="60"/>
      <c r="GUE25" s="60"/>
      <c r="GUF25" s="60"/>
      <c r="GUG25" s="60"/>
      <c r="GUH25" s="60"/>
      <c r="GUI25" s="60"/>
      <c r="GUJ25" s="60"/>
      <c r="GUK25" s="60"/>
      <c r="GUL25" s="60"/>
      <c r="GUM25" s="60"/>
      <c r="GUN25" s="60"/>
      <c r="GUO25" s="60"/>
      <c r="GUP25" s="60"/>
      <c r="GUQ25" s="60"/>
      <c r="GUR25" s="60"/>
      <c r="GUS25" s="60"/>
      <c r="GUT25" s="60"/>
      <c r="GUU25" s="60"/>
      <c r="GUV25" s="60"/>
      <c r="GUW25" s="60"/>
      <c r="GUX25" s="60"/>
      <c r="GUY25" s="60"/>
      <c r="GUZ25" s="60"/>
      <c r="GVA25" s="60"/>
      <c r="GVB25" s="60"/>
      <c r="GVC25" s="60"/>
      <c r="GVD25" s="60"/>
      <c r="GVE25" s="60"/>
      <c r="GVF25" s="60"/>
      <c r="GVG25" s="60"/>
      <c r="GVH25" s="60"/>
      <c r="GVI25" s="60"/>
      <c r="GVJ25" s="60"/>
      <c r="GVK25" s="60"/>
      <c r="GVL25" s="60"/>
      <c r="GVM25" s="60"/>
      <c r="GVN25" s="60"/>
      <c r="GVO25" s="60"/>
      <c r="GVP25" s="60"/>
      <c r="GVQ25" s="60"/>
      <c r="GVR25" s="60"/>
      <c r="GVS25" s="60"/>
      <c r="GVT25" s="60"/>
      <c r="GVU25" s="60"/>
      <c r="GVV25" s="60"/>
      <c r="GVW25" s="60"/>
      <c r="GVX25" s="60"/>
      <c r="GVY25" s="60"/>
      <c r="GVZ25" s="60"/>
      <c r="GWA25" s="60"/>
      <c r="GWB25" s="60"/>
      <c r="GWC25" s="60"/>
      <c r="GWD25" s="60"/>
      <c r="GWE25" s="60"/>
      <c r="GWF25" s="60"/>
      <c r="GWG25" s="60"/>
      <c r="GWH25" s="60"/>
      <c r="GWI25" s="60"/>
      <c r="GWJ25" s="60"/>
      <c r="GWK25" s="60"/>
      <c r="GWL25" s="60"/>
      <c r="GWM25" s="60"/>
      <c r="GWN25" s="60"/>
      <c r="GWO25" s="60"/>
      <c r="GWP25" s="60"/>
      <c r="GWQ25" s="60"/>
      <c r="GWR25" s="60"/>
      <c r="GWS25" s="60"/>
      <c r="GWT25" s="60"/>
      <c r="GWU25" s="60"/>
      <c r="GWV25" s="60"/>
      <c r="GWW25" s="60"/>
      <c r="GWX25" s="60"/>
      <c r="GWY25" s="60"/>
      <c r="GWZ25" s="60"/>
      <c r="GXA25" s="60"/>
      <c r="GXB25" s="60"/>
      <c r="GXC25" s="60"/>
      <c r="GXD25" s="60"/>
      <c r="GXE25" s="60"/>
      <c r="GXF25" s="60"/>
      <c r="GXG25" s="60"/>
      <c r="GXH25" s="60"/>
      <c r="GXI25" s="60"/>
      <c r="GXJ25" s="60"/>
      <c r="GXK25" s="60"/>
      <c r="GXL25" s="60"/>
      <c r="GXM25" s="60"/>
      <c r="GXN25" s="60"/>
      <c r="GXO25" s="60"/>
      <c r="GXP25" s="60"/>
      <c r="GXQ25" s="60"/>
      <c r="GXR25" s="60"/>
      <c r="GXS25" s="60"/>
      <c r="GXT25" s="60"/>
      <c r="GXU25" s="60"/>
      <c r="GXV25" s="60"/>
      <c r="GXW25" s="60"/>
      <c r="GXX25" s="60"/>
      <c r="GXY25" s="60"/>
      <c r="GXZ25" s="60"/>
      <c r="GYA25" s="60"/>
      <c r="GYB25" s="60"/>
      <c r="GYC25" s="60"/>
      <c r="GYD25" s="60"/>
      <c r="GYE25" s="60"/>
      <c r="GYF25" s="60"/>
      <c r="GYG25" s="60"/>
      <c r="GYH25" s="60"/>
      <c r="GYI25" s="60"/>
      <c r="GYJ25" s="60"/>
      <c r="GYK25" s="60"/>
      <c r="GYL25" s="60"/>
      <c r="GYM25" s="60"/>
      <c r="GYN25" s="60"/>
      <c r="GYO25" s="60"/>
      <c r="GYP25" s="60"/>
      <c r="GYQ25" s="60"/>
      <c r="GYR25" s="60"/>
      <c r="GYS25" s="60"/>
      <c r="GYT25" s="60"/>
      <c r="GYU25" s="60"/>
      <c r="GYV25" s="60"/>
      <c r="GYW25" s="60"/>
      <c r="GYX25" s="60"/>
      <c r="GYY25" s="60"/>
      <c r="GYZ25" s="60"/>
      <c r="GZA25" s="60"/>
      <c r="GZB25" s="60"/>
      <c r="GZC25" s="60"/>
      <c r="GZD25" s="60"/>
      <c r="GZE25" s="60"/>
      <c r="GZF25" s="60"/>
      <c r="GZG25" s="60"/>
      <c r="GZH25" s="60"/>
      <c r="GZI25" s="60"/>
      <c r="GZJ25" s="60"/>
      <c r="GZK25" s="60"/>
      <c r="GZL25" s="60"/>
      <c r="GZM25" s="60"/>
      <c r="GZN25" s="60"/>
      <c r="GZO25" s="60"/>
      <c r="GZP25" s="60"/>
      <c r="GZQ25" s="60"/>
      <c r="GZR25" s="60"/>
      <c r="GZS25" s="60"/>
      <c r="GZT25" s="60"/>
      <c r="GZU25" s="60"/>
      <c r="GZV25" s="60"/>
      <c r="GZW25" s="60"/>
      <c r="GZX25" s="60"/>
      <c r="GZY25" s="60"/>
      <c r="GZZ25" s="60"/>
      <c r="HAA25" s="60"/>
      <c r="HAB25" s="60"/>
      <c r="HAC25" s="60"/>
      <c r="HAD25" s="60"/>
      <c r="HAE25" s="60"/>
      <c r="HAF25" s="60"/>
      <c r="HAG25" s="60"/>
      <c r="HAH25" s="60"/>
      <c r="HAI25" s="60"/>
      <c r="HAJ25" s="60"/>
      <c r="HAK25" s="60"/>
      <c r="HAL25" s="60"/>
      <c r="HAM25" s="60"/>
      <c r="HAN25" s="60"/>
      <c r="HAO25" s="60"/>
      <c r="HAP25" s="60"/>
      <c r="HAQ25" s="60"/>
      <c r="HAR25" s="60"/>
      <c r="HAS25" s="60"/>
      <c r="HAT25" s="60"/>
      <c r="HAU25" s="60"/>
      <c r="HAV25" s="60"/>
      <c r="HAW25" s="60"/>
      <c r="HAX25" s="60"/>
      <c r="HAY25" s="60"/>
      <c r="HAZ25" s="60"/>
      <c r="HBA25" s="60"/>
      <c r="HBB25" s="60"/>
      <c r="HBC25" s="60"/>
      <c r="HBD25" s="60"/>
      <c r="HBE25" s="60"/>
      <c r="HBF25" s="60"/>
      <c r="HBG25" s="60"/>
      <c r="HBH25" s="60"/>
      <c r="HBI25" s="60"/>
      <c r="HBJ25" s="60"/>
      <c r="HBK25" s="60"/>
      <c r="HBL25" s="60"/>
      <c r="HBM25" s="60"/>
      <c r="HBN25" s="60"/>
      <c r="HBO25" s="60"/>
      <c r="HBP25" s="60"/>
      <c r="HBQ25" s="60"/>
      <c r="HBR25" s="60"/>
      <c r="HBS25" s="60"/>
      <c r="HBT25" s="60"/>
      <c r="HBU25" s="60"/>
      <c r="HBV25" s="60"/>
      <c r="HBW25" s="60"/>
      <c r="HBX25" s="60"/>
      <c r="HBY25" s="60"/>
      <c r="HBZ25" s="60"/>
      <c r="HCA25" s="60"/>
      <c r="HCB25" s="60"/>
      <c r="HCC25" s="60"/>
      <c r="HCD25" s="60"/>
      <c r="HCE25" s="60"/>
      <c r="HCF25" s="60"/>
      <c r="HCG25" s="60"/>
      <c r="HCH25" s="60"/>
      <c r="HCI25" s="60"/>
      <c r="HCJ25" s="60"/>
      <c r="HCK25" s="60"/>
      <c r="HCL25" s="60"/>
      <c r="HCM25" s="60"/>
      <c r="HCN25" s="60"/>
      <c r="HCO25" s="60"/>
      <c r="HCP25" s="60"/>
      <c r="HCQ25" s="60"/>
      <c r="HCR25" s="60"/>
      <c r="HCS25" s="60"/>
      <c r="HCT25" s="60"/>
      <c r="HCU25" s="60"/>
      <c r="HCV25" s="60"/>
      <c r="HCW25" s="60"/>
      <c r="HCX25" s="60"/>
      <c r="HCY25" s="60"/>
      <c r="HCZ25" s="60"/>
      <c r="HDA25" s="60"/>
      <c r="HDB25" s="60"/>
      <c r="HDC25" s="60"/>
      <c r="HDD25" s="60"/>
      <c r="HDE25" s="60"/>
      <c r="HDF25" s="60"/>
      <c r="HDG25" s="60"/>
      <c r="HDH25" s="60"/>
      <c r="HDI25" s="60"/>
      <c r="HDJ25" s="60"/>
      <c r="HDK25" s="60"/>
      <c r="HDL25" s="60"/>
      <c r="HDM25" s="60"/>
      <c r="HDN25" s="60"/>
      <c r="HDO25" s="60"/>
      <c r="HDP25" s="60"/>
      <c r="HDQ25" s="60"/>
      <c r="HDR25" s="60"/>
      <c r="HDS25" s="60"/>
      <c r="HDT25" s="60"/>
      <c r="HDU25" s="60"/>
      <c r="HDV25" s="60"/>
      <c r="HDW25" s="60"/>
      <c r="HDX25" s="60"/>
      <c r="HDY25" s="60"/>
      <c r="HDZ25" s="60"/>
      <c r="HEA25" s="60"/>
      <c r="HEB25" s="60"/>
      <c r="HEC25" s="60"/>
      <c r="HED25" s="60"/>
      <c r="HEE25" s="60"/>
      <c r="HEF25" s="60"/>
      <c r="HEG25" s="60"/>
      <c r="HEH25" s="60"/>
      <c r="HEI25" s="60"/>
      <c r="HEJ25" s="60"/>
      <c r="HEK25" s="60"/>
      <c r="HEL25" s="60"/>
      <c r="HEM25" s="60"/>
      <c r="HEN25" s="60"/>
      <c r="HEO25" s="60"/>
      <c r="HEP25" s="60"/>
      <c r="HEQ25" s="60"/>
      <c r="HER25" s="60"/>
      <c r="HES25" s="60"/>
      <c r="HET25" s="60"/>
      <c r="HEU25" s="60"/>
      <c r="HEV25" s="60"/>
      <c r="HEW25" s="60"/>
      <c r="HEX25" s="60"/>
      <c r="HEY25" s="60"/>
      <c r="HEZ25" s="60"/>
      <c r="HFA25" s="60"/>
      <c r="HFB25" s="60"/>
      <c r="HFC25" s="60"/>
      <c r="HFD25" s="60"/>
      <c r="HFE25" s="60"/>
      <c r="HFF25" s="60"/>
      <c r="HFG25" s="60"/>
      <c r="HFH25" s="60"/>
      <c r="HFI25" s="60"/>
      <c r="HFJ25" s="60"/>
      <c r="HFK25" s="60"/>
      <c r="HFL25" s="60"/>
      <c r="HFM25" s="60"/>
      <c r="HFN25" s="60"/>
      <c r="HFO25" s="60"/>
      <c r="HFP25" s="60"/>
      <c r="HFQ25" s="60"/>
      <c r="HFR25" s="60"/>
      <c r="HFS25" s="60"/>
      <c r="HFT25" s="60"/>
      <c r="HFU25" s="60"/>
      <c r="HFV25" s="60"/>
      <c r="HFW25" s="60"/>
      <c r="HFX25" s="60"/>
      <c r="HFY25" s="60"/>
      <c r="HFZ25" s="60"/>
      <c r="HGA25" s="60"/>
      <c r="HGB25" s="60"/>
      <c r="HGC25" s="60"/>
      <c r="HGD25" s="60"/>
      <c r="HGE25" s="60"/>
      <c r="HGF25" s="60"/>
      <c r="HGG25" s="60"/>
      <c r="HGH25" s="60"/>
      <c r="HGI25" s="60"/>
      <c r="HGJ25" s="60"/>
      <c r="HGK25" s="60"/>
      <c r="HGL25" s="60"/>
      <c r="HGM25" s="60"/>
      <c r="HGN25" s="60"/>
      <c r="HGO25" s="60"/>
      <c r="HGP25" s="60"/>
      <c r="HGQ25" s="60"/>
      <c r="HGR25" s="60"/>
      <c r="HGS25" s="60"/>
      <c r="HGT25" s="60"/>
      <c r="HGU25" s="60"/>
      <c r="HGV25" s="60"/>
      <c r="HGW25" s="60"/>
      <c r="HGX25" s="60"/>
      <c r="HGY25" s="60"/>
      <c r="HGZ25" s="60"/>
      <c r="HHA25" s="60"/>
      <c r="HHB25" s="60"/>
      <c r="HHC25" s="60"/>
      <c r="HHD25" s="60"/>
      <c r="HHE25" s="60"/>
      <c r="HHF25" s="60"/>
      <c r="HHG25" s="60"/>
      <c r="HHH25" s="60"/>
      <c r="HHI25" s="60"/>
      <c r="HHJ25" s="60"/>
      <c r="HHK25" s="60"/>
      <c r="HHL25" s="60"/>
      <c r="HHM25" s="60"/>
      <c r="HHN25" s="60"/>
      <c r="HHO25" s="60"/>
      <c r="HHP25" s="60"/>
      <c r="HHQ25" s="60"/>
      <c r="HHR25" s="60"/>
      <c r="HHS25" s="60"/>
      <c r="HHT25" s="60"/>
      <c r="HHU25" s="60"/>
      <c r="HHV25" s="60"/>
      <c r="HHW25" s="60"/>
      <c r="HHX25" s="60"/>
      <c r="HHY25" s="60"/>
      <c r="HHZ25" s="60"/>
      <c r="HIA25" s="60"/>
      <c r="HIB25" s="60"/>
      <c r="HIC25" s="60"/>
      <c r="HID25" s="60"/>
      <c r="HIE25" s="60"/>
      <c r="HIF25" s="60"/>
      <c r="HIG25" s="60"/>
      <c r="HIH25" s="60"/>
      <c r="HII25" s="60"/>
      <c r="HIJ25" s="60"/>
      <c r="HIK25" s="60"/>
      <c r="HIL25" s="60"/>
      <c r="HIM25" s="60"/>
      <c r="HIN25" s="60"/>
      <c r="HIO25" s="60"/>
      <c r="HIP25" s="60"/>
      <c r="HIQ25" s="60"/>
      <c r="HIR25" s="60"/>
      <c r="HIS25" s="60"/>
      <c r="HIT25" s="60"/>
      <c r="HIU25" s="60"/>
      <c r="HIV25" s="60"/>
      <c r="HIW25" s="60"/>
      <c r="HIX25" s="60"/>
      <c r="HIY25" s="60"/>
      <c r="HIZ25" s="60"/>
      <c r="HJA25" s="60"/>
      <c r="HJB25" s="60"/>
      <c r="HJC25" s="60"/>
      <c r="HJD25" s="60"/>
      <c r="HJE25" s="60"/>
      <c r="HJF25" s="60"/>
      <c r="HJG25" s="60"/>
      <c r="HJH25" s="60"/>
      <c r="HJI25" s="60"/>
      <c r="HJJ25" s="60"/>
      <c r="HJK25" s="60"/>
      <c r="HJL25" s="60"/>
      <c r="HJM25" s="60"/>
      <c r="HJN25" s="60"/>
      <c r="HJO25" s="60"/>
      <c r="HJP25" s="60"/>
      <c r="HJQ25" s="60"/>
      <c r="HJR25" s="60"/>
      <c r="HJS25" s="60"/>
      <c r="HJT25" s="60"/>
      <c r="HJU25" s="60"/>
      <c r="HJV25" s="60"/>
      <c r="HJW25" s="60"/>
      <c r="HJX25" s="60"/>
      <c r="HJY25" s="60"/>
      <c r="HJZ25" s="60"/>
      <c r="HKA25" s="60"/>
      <c r="HKB25" s="60"/>
      <c r="HKC25" s="60"/>
      <c r="HKD25" s="60"/>
      <c r="HKE25" s="60"/>
      <c r="HKF25" s="60"/>
      <c r="HKG25" s="60"/>
      <c r="HKH25" s="60"/>
      <c r="HKI25" s="60"/>
      <c r="HKJ25" s="60"/>
      <c r="HKK25" s="60"/>
      <c r="HKL25" s="60"/>
      <c r="HKM25" s="60"/>
      <c r="HKN25" s="60"/>
      <c r="HKO25" s="60"/>
      <c r="HKP25" s="60"/>
      <c r="HKQ25" s="60"/>
      <c r="HKR25" s="60"/>
      <c r="HKS25" s="60"/>
      <c r="HKT25" s="60"/>
      <c r="HKU25" s="60"/>
      <c r="HKV25" s="60"/>
      <c r="HKW25" s="60"/>
      <c r="HKX25" s="60"/>
      <c r="HKY25" s="60"/>
      <c r="HKZ25" s="60"/>
      <c r="HLA25" s="60"/>
      <c r="HLB25" s="60"/>
      <c r="HLC25" s="60"/>
      <c r="HLD25" s="60"/>
      <c r="HLE25" s="60"/>
      <c r="HLF25" s="60"/>
      <c r="HLG25" s="60"/>
      <c r="HLH25" s="60"/>
      <c r="HLI25" s="60"/>
      <c r="HLJ25" s="60"/>
      <c r="HLK25" s="60"/>
      <c r="HLL25" s="60"/>
      <c r="HLM25" s="60"/>
      <c r="HLN25" s="60"/>
      <c r="HLO25" s="60"/>
      <c r="HLP25" s="60"/>
      <c r="HLQ25" s="60"/>
      <c r="HLR25" s="60"/>
      <c r="HLS25" s="60"/>
      <c r="HLT25" s="60"/>
      <c r="HLU25" s="60"/>
      <c r="HLV25" s="60"/>
      <c r="HLW25" s="60"/>
      <c r="HLX25" s="60"/>
      <c r="HLY25" s="60"/>
      <c r="HLZ25" s="60"/>
      <c r="HMA25" s="60"/>
      <c r="HMB25" s="60"/>
      <c r="HMC25" s="60"/>
      <c r="HMD25" s="60"/>
      <c r="HME25" s="60"/>
      <c r="HMF25" s="60"/>
      <c r="HMG25" s="60"/>
      <c r="HMH25" s="60"/>
      <c r="HMI25" s="60"/>
      <c r="HMJ25" s="60"/>
      <c r="HMK25" s="60"/>
      <c r="HML25" s="60"/>
      <c r="HMM25" s="60"/>
      <c r="HMN25" s="60"/>
      <c r="HMO25" s="60"/>
      <c r="HMP25" s="60"/>
      <c r="HMQ25" s="60"/>
      <c r="HMR25" s="60"/>
      <c r="HMS25" s="60"/>
      <c r="HMT25" s="60"/>
      <c r="HMU25" s="60"/>
      <c r="HMV25" s="60"/>
      <c r="HMW25" s="60"/>
      <c r="HMX25" s="60"/>
      <c r="HMY25" s="60"/>
      <c r="HMZ25" s="60"/>
      <c r="HNA25" s="60"/>
      <c r="HNB25" s="60"/>
      <c r="HNC25" s="60"/>
      <c r="HND25" s="60"/>
      <c r="HNE25" s="60"/>
      <c r="HNF25" s="60"/>
      <c r="HNG25" s="60"/>
      <c r="HNH25" s="60"/>
      <c r="HNI25" s="60"/>
      <c r="HNJ25" s="60"/>
      <c r="HNK25" s="60"/>
      <c r="HNL25" s="60"/>
      <c r="HNM25" s="60"/>
      <c r="HNN25" s="60"/>
      <c r="HNO25" s="60"/>
      <c r="HNP25" s="60"/>
      <c r="HNQ25" s="60"/>
      <c r="HNR25" s="60"/>
      <c r="HNS25" s="60"/>
      <c r="HNT25" s="60"/>
      <c r="HNU25" s="60"/>
      <c r="HNV25" s="60"/>
      <c r="HNW25" s="60"/>
      <c r="HNX25" s="60"/>
      <c r="HNY25" s="60"/>
      <c r="HNZ25" s="60"/>
      <c r="HOA25" s="60"/>
      <c r="HOB25" s="60"/>
      <c r="HOC25" s="60"/>
      <c r="HOD25" s="60"/>
      <c r="HOE25" s="60"/>
      <c r="HOF25" s="60"/>
      <c r="HOG25" s="60"/>
      <c r="HOH25" s="60"/>
      <c r="HOI25" s="60"/>
      <c r="HOJ25" s="60"/>
      <c r="HOK25" s="60"/>
      <c r="HOL25" s="60"/>
      <c r="HOM25" s="60"/>
      <c r="HON25" s="60"/>
      <c r="HOO25" s="60"/>
      <c r="HOP25" s="60"/>
      <c r="HOQ25" s="60"/>
      <c r="HOR25" s="60"/>
      <c r="HOS25" s="60"/>
      <c r="HOT25" s="60"/>
      <c r="HOU25" s="60"/>
      <c r="HOV25" s="60"/>
      <c r="HOW25" s="60"/>
      <c r="HOX25" s="60"/>
      <c r="HOY25" s="60"/>
      <c r="HOZ25" s="60"/>
      <c r="HPA25" s="60"/>
      <c r="HPB25" s="60"/>
      <c r="HPC25" s="60"/>
      <c r="HPD25" s="60"/>
      <c r="HPE25" s="60"/>
      <c r="HPF25" s="60"/>
      <c r="HPG25" s="60"/>
      <c r="HPH25" s="60"/>
      <c r="HPI25" s="60"/>
      <c r="HPJ25" s="60"/>
      <c r="HPK25" s="60"/>
      <c r="HPL25" s="60"/>
      <c r="HPM25" s="60"/>
      <c r="HPN25" s="60"/>
      <c r="HPO25" s="60"/>
      <c r="HPP25" s="60"/>
      <c r="HPQ25" s="60"/>
      <c r="HPR25" s="60"/>
      <c r="HPS25" s="60"/>
      <c r="HPT25" s="60"/>
      <c r="HPU25" s="60"/>
      <c r="HPV25" s="60"/>
      <c r="HPW25" s="60"/>
      <c r="HPX25" s="60"/>
      <c r="HPY25" s="60"/>
      <c r="HPZ25" s="60"/>
      <c r="HQA25" s="60"/>
      <c r="HQB25" s="60"/>
      <c r="HQC25" s="60"/>
      <c r="HQD25" s="60"/>
      <c r="HQE25" s="60"/>
      <c r="HQF25" s="60"/>
      <c r="HQG25" s="60"/>
      <c r="HQH25" s="60"/>
      <c r="HQI25" s="60"/>
      <c r="HQJ25" s="60"/>
      <c r="HQK25" s="60"/>
      <c r="HQL25" s="60"/>
      <c r="HQM25" s="60"/>
      <c r="HQN25" s="60"/>
      <c r="HQO25" s="60"/>
      <c r="HQP25" s="60"/>
      <c r="HQQ25" s="60"/>
      <c r="HQR25" s="60"/>
      <c r="HQS25" s="60"/>
      <c r="HQT25" s="60"/>
      <c r="HQU25" s="60"/>
      <c r="HQV25" s="60"/>
      <c r="HQW25" s="60"/>
      <c r="HQX25" s="60"/>
      <c r="HQY25" s="60"/>
      <c r="HQZ25" s="60"/>
      <c r="HRA25" s="60"/>
      <c r="HRB25" s="60"/>
      <c r="HRC25" s="60"/>
      <c r="HRD25" s="60"/>
      <c r="HRE25" s="60"/>
      <c r="HRF25" s="60"/>
      <c r="HRG25" s="60"/>
      <c r="HRH25" s="60"/>
      <c r="HRI25" s="60"/>
      <c r="HRJ25" s="60"/>
      <c r="HRK25" s="60"/>
      <c r="HRL25" s="60"/>
      <c r="HRM25" s="60"/>
      <c r="HRN25" s="60"/>
      <c r="HRO25" s="60"/>
      <c r="HRP25" s="60"/>
      <c r="HRQ25" s="60"/>
      <c r="HRR25" s="60"/>
      <c r="HRS25" s="60"/>
      <c r="HRT25" s="60"/>
      <c r="HRU25" s="60"/>
      <c r="HRV25" s="60"/>
      <c r="HRW25" s="60"/>
      <c r="HRX25" s="60"/>
      <c r="HRY25" s="60"/>
      <c r="HRZ25" s="60"/>
      <c r="HSA25" s="60"/>
      <c r="HSB25" s="60"/>
      <c r="HSC25" s="60"/>
      <c r="HSD25" s="60"/>
      <c r="HSE25" s="60"/>
      <c r="HSF25" s="60"/>
      <c r="HSG25" s="60"/>
      <c r="HSH25" s="60"/>
      <c r="HSI25" s="60"/>
      <c r="HSJ25" s="60"/>
      <c r="HSK25" s="60"/>
      <c r="HSL25" s="60"/>
      <c r="HSM25" s="60"/>
      <c r="HSN25" s="60"/>
      <c r="HSO25" s="60"/>
      <c r="HSP25" s="60"/>
      <c r="HSQ25" s="60"/>
      <c r="HSR25" s="60"/>
      <c r="HSS25" s="60"/>
      <c r="HST25" s="60"/>
      <c r="HSU25" s="60"/>
      <c r="HSV25" s="60"/>
      <c r="HSW25" s="60"/>
      <c r="HSX25" s="60"/>
      <c r="HSY25" s="60"/>
      <c r="HSZ25" s="60"/>
      <c r="HTA25" s="60"/>
      <c r="HTB25" s="60"/>
      <c r="HTC25" s="60"/>
      <c r="HTD25" s="60"/>
      <c r="HTE25" s="60"/>
      <c r="HTF25" s="60"/>
      <c r="HTG25" s="60"/>
      <c r="HTH25" s="60"/>
      <c r="HTI25" s="60"/>
      <c r="HTJ25" s="60"/>
      <c r="HTK25" s="60"/>
      <c r="HTL25" s="60"/>
      <c r="HTM25" s="60"/>
      <c r="HTN25" s="60"/>
      <c r="HTO25" s="60"/>
      <c r="HTP25" s="60"/>
      <c r="HTQ25" s="60"/>
      <c r="HTR25" s="60"/>
      <c r="HTS25" s="60"/>
      <c r="HTT25" s="60"/>
      <c r="HTU25" s="60"/>
      <c r="HTV25" s="60"/>
      <c r="HTW25" s="60"/>
      <c r="HTX25" s="60"/>
      <c r="HTY25" s="60"/>
      <c r="HTZ25" s="60"/>
      <c r="HUA25" s="60"/>
      <c r="HUB25" s="60"/>
      <c r="HUC25" s="60"/>
      <c r="HUD25" s="60"/>
      <c r="HUE25" s="60"/>
      <c r="HUF25" s="60"/>
      <c r="HUG25" s="60"/>
      <c r="HUH25" s="60"/>
      <c r="HUI25" s="60"/>
      <c r="HUJ25" s="60"/>
      <c r="HUK25" s="60"/>
      <c r="HUL25" s="60"/>
      <c r="HUM25" s="60"/>
      <c r="HUN25" s="60"/>
      <c r="HUO25" s="60"/>
      <c r="HUP25" s="60"/>
      <c r="HUQ25" s="60"/>
      <c r="HUR25" s="60"/>
      <c r="HUS25" s="60"/>
      <c r="HUT25" s="60"/>
      <c r="HUU25" s="60"/>
      <c r="HUV25" s="60"/>
      <c r="HUW25" s="60"/>
      <c r="HUX25" s="60"/>
      <c r="HUY25" s="60"/>
      <c r="HUZ25" s="60"/>
      <c r="HVA25" s="60"/>
      <c r="HVB25" s="60"/>
      <c r="HVC25" s="60"/>
      <c r="HVD25" s="60"/>
      <c r="HVE25" s="60"/>
      <c r="HVF25" s="60"/>
      <c r="HVG25" s="60"/>
      <c r="HVH25" s="60"/>
      <c r="HVI25" s="60"/>
      <c r="HVJ25" s="60"/>
      <c r="HVK25" s="60"/>
      <c r="HVL25" s="60"/>
      <c r="HVM25" s="60"/>
      <c r="HVN25" s="60"/>
      <c r="HVO25" s="60"/>
      <c r="HVP25" s="60"/>
      <c r="HVQ25" s="60"/>
      <c r="HVR25" s="60"/>
      <c r="HVS25" s="60"/>
      <c r="HVT25" s="60"/>
      <c r="HVU25" s="60"/>
      <c r="HVV25" s="60"/>
      <c r="HVW25" s="60"/>
      <c r="HVX25" s="60"/>
      <c r="HVY25" s="60"/>
      <c r="HVZ25" s="60"/>
      <c r="HWA25" s="60"/>
      <c r="HWB25" s="60"/>
      <c r="HWC25" s="60"/>
      <c r="HWD25" s="60"/>
      <c r="HWE25" s="60"/>
      <c r="HWF25" s="60"/>
      <c r="HWG25" s="60"/>
      <c r="HWH25" s="60"/>
      <c r="HWI25" s="60"/>
      <c r="HWJ25" s="60"/>
      <c r="HWK25" s="60"/>
      <c r="HWL25" s="60"/>
      <c r="HWM25" s="60"/>
      <c r="HWN25" s="60"/>
      <c r="HWO25" s="60"/>
      <c r="HWP25" s="60"/>
      <c r="HWQ25" s="60"/>
      <c r="HWR25" s="60"/>
      <c r="HWS25" s="60"/>
      <c r="HWT25" s="60"/>
      <c r="HWU25" s="60"/>
      <c r="HWV25" s="60"/>
      <c r="HWW25" s="60"/>
      <c r="HWX25" s="60"/>
      <c r="HWY25" s="60"/>
      <c r="HWZ25" s="60"/>
      <c r="HXA25" s="60"/>
      <c r="HXB25" s="60"/>
      <c r="HXC25" s="60"/>
      <c r="HXD25" s="60"/>
      <c r="HXE25" s="60"/>
      <c r="HXF25" s="60"/>
      <c r="HXG25" s="60"/>
      <c r="HXH25" s="60"/>
      <c r="HXI25" s="60"/>
      <c r="HXJ25" s="60"/>
      <c r="HXK25" s="60"/>
      <c r="HXL25" s="60"/>
      <c r="HXM25" s="60"/>
      <c r="HXN25" s="60"/>
      <c r="HXO25" s="60"/>
      <c r="HXP25" s="60"/>
      <c r="HXQ25" s="60"/>
      <c r="HXR25" s="60"/>
      <c r="HXS25" s="60"/>
      <c r="HXT25" s="60"/>
      <c r="HXU25" s="60"/>
      <c r="HXV25" s="60"/>
      <c r="HXW25" s="60"/>
      <c r="HXX25" s="60"/>
      <c r="HXY25" s="60"/>
      <c r="HXZ25" s="60"/>
      <c r="HYA25" s="60"/>
      <c r="HYB25" s="60"/>
      <c r="HYC25" s="60"/>
      <c r="HYD25" s="60"/>
      <c r="HYE25" s="60"/>
      <c r="HYF25" s="60"/>
      <c r="HYG25" s="60"/>
      <c r="HYH25" s="60"/>
      <c r="HYI25" s="60"/>
      <c r="HYJ25" s="60"/>
      <c r="HYK25" s="60"/>
      <c r="HYL25" s="60"/>
      <c r="HYM25" s="60"/>
      <c r="HYN25" s="60"/>
      <c r="HYO25" s="60"/>
      <c r="HYP25" s="60"/>
      <c r="HYQ25" s="60"/>
      <c r="HYR25" s="60"/>
      <c r="HYS25" s="60"/>
      <c r="HYT25" s="60"/>
      <c r="HYU25" s="60"/>
      <c r="HYV25" s="60"/>
      <c r="HYW25" s="60"/>
      <c r="HYX25" s="60"/>
      <c r="HYY25" s="60"/>
      <c r="HYZ25" s="60"/>
      <c r="HZA25" s="60"/>
      <c r="HZB25" s="60"/>
      <c r="HZC25" s="60"/>
      <c r="HZD25" s="60"/>
      <c r="HZE25" s="60"/>
      <c r="HZF25" s="60"/>
      <c r="HZG25" s="60"/>
      <c r="HZH25" s="60"/>
      <c r="HZI25" s="60"/>
      <c r="HZJ25" s="60"/>
      <c r="HZK25" s="60"/>
      <c r="HZL25" s="60"/>
      <c r="HZM25" s="60"/>
      <c r="HZN25" s="60"/>
      <c r="HZO25" s="60"/>
      <c r="HZP25" s="60"/>
      <c r="HZQ25" s="60"/>
      <c r="HZR25" s="60"/>
      <c r="HZS25" s="60"/>
      <c r="HZT25" s="60"/>
      <c r="HZU25" s="60"/>
      <c r="HZV25" s="60"/>
      <c r="HZW25" s="60"/>
      <c r="HZX25" s="60"/>
      <c r="HZY25" s="60"/>
      <c r="HZZ25" s="60"/>
      <c r="IAA25" s="60"/>
      <c r="IAB25" s="60"/>
      <c r="IAC25" s="60"/>
      <c r="IAD25" s="60"/>
      <c r="IAE25" s="60"/>
      <c r="IAF25" s="60"/>
      <c r="IAG25" s="60"/>
      <c r="IAH25" s="60"/>
      <c r="IAI25" s="60"/>
      <c r="IAJ25" s="60"/>
      <c r="IAK25" s="60"/>
      <c r="IAL25" s="60"/>
      <c r="IAM25" s="60"/>
      <c r="IAN25" s="60"/>
      <c r="IAO25" s="60"/>
      <c r="IAP25" s="60"/>
      <c r="IAQ25" s="60"/>
      <c r="IAR25" s="60"/>
      <c r="IAS25" s="60"/>
      <c r="IAT25" s="60"/>
      <c r="IAU25" s="60"/>
      <c r="IAV25" s="60"/>
      <c r="IAW25" s="60"/>
      <c r="IAX25" s="60"/>
      <c r="IAY25" s="60"/>
      <c r="IAZ25" s="60"/>
      <c r="IBA25" s="60"/>
      <c r="IBB25" s="60"/>
      <c r="IBC25" s="60"/>
      <c r="IBD25" s="60"/>
      <c r="IBE25" s="60"/>
      <c r="IBF25" s="60"/>
      <c r="IBG25" s="60"/>
      <c r="IBH25" s="60"/>
      <c r="IBI25" s="60"/>
      <c r="IBJ25" s="60"/>
      <c r="IBK25" s="60"/>
      <c r="IBL25" s="60"/>
      <c r="IBM25" s="60"/>
      <c r="IBN25" s="60"/>
      <c r="IBO25" s="60"/>
      <c r="IBP25" s="60"/>
      <c r="IBQ25" s="60"/>
      <c r="IBR25" s="60"/>
      <c r="IBS25" s="60"/>
      <c r="IBT25" s="60"/>
      <c r="IBU25" s="60"/>
      <c r="IBV25" s="60"/>
      <c r="IBW25" s="60"/>
      <c r="IBX25" s="60"/>
      <c r="IBY25" s="60"/>
      <c r="IBZ25" s="60"/>
      <c r="ICA25" s="60"/>
      <c r="ICB25" s="60"/>
      <c r="ICC25" s="60"/>
      <c r="ICD25" s="60"/>
      <c r="ICE25" s="60"/>
      <c r="ICF25" s="60"/>
      <c r="ICG25" s="60"/>
      <c r="ICH25" s="60"/>
      <c r="ICI25" s="60"/>
      <c r="ICJ25" s="60"/>
      <c r="ICK25" s="60"/>
      <c r="ICL25" s="60"/>
      <c r="ICM25" s="60"/>
      <c r="ICN25" s="60"/>
      <c r="ICO25" s="60"/>
      <c r="ICP25" s="60"/>
      <c r="ICQ25" s="60"/>
      <c r="ICR25" s="60"/>
      <c r="ICS25" s="60"/>
      <c r="ICT25" s="60"/>
      <c r="ICU25" s="60"/>
      <c r="ICV25" s="60"/>
      <c r="ICW25" s="60"/>
      <c r="ICX25" s="60"/>
      <c r="ICY25" s="60"/>
      <c r="ICZ25" s="60"/>
      <c r="IDA25" s="60"/>
      <c r="IDB25" s="60"/>
      <c r="IDC25" s="60"/>
      <c r="IDD25" s="60"/>
      <c r="IDE25" s="60"/>
      <c r="IDF25" s="60"/>
      <c r="IDG25" s="60"/>
      <c r="IDH25" s="60"/>
      <c r="IDI25" s="60"/>
      <c r="IDJ25" s="60"/>
      <c r="IDK25" s="60"/>
      <c r="IDL25" s="60"/>
      <c r="IDM25" s="60"/>
      <c r="IDN25" s="60"/>
      <c r="IDO25" s="60"/>
      <c r="IDP25" s="60"/>
      <c r="IDQ25" s="60"/>
      <c r="IDR25" s="60"/>
      <c r="IDS25" s="60"/>
      <c r="IDT25" s="60"/>
      <c r="IDU25" s="60"/>
      <c r="IDV25" s="60"/>
      <c r="IDW25" s="60"/>
      <c r="IDX25" s="60"/>
      <c r="IDY25" s="60"/>
      <c r="IDZ25" s="60"/>
      <c r="IEA25" s="60"/>
      <c r="IEB25" s="60"/>
      <c r="IEC25" s="60"/>
      <c r="IED25" s="60"/>
      <c r="IEE25" s="60"/>
      <c r="IEF25" s="60"/>
      <c r="IEG25" s="60"/>
      <c r="IEH25" s="60"/>
      <c r="IEI25" s="60"/>
      <c r="IEJ25" s="60"/>
      <c r="IEK25" s="60"/>
      <c r="IEL25" s="60"/>
      <c r="IEM25" s="60"/>
      <c r="IEN25" s="60"/>
      <c r="IEO25" s="60"/>
      <c r="IEP25" s="60"/>
      <c r="IEQ25" s="60"/>
      <c r="IER25" s="60"/>
      <c r="IES25" s="60"/>
      <c r="IET25" s="60"/>
      <c r="IEU25" s="60"/>
      <c r="IEV25" s="60"/>
      <c r="IEW25" s="60"/>
      <c r="IEX25" s="60"/>
      <c r="IEY25" s="60"/>
      <c r="IEZ25" s="60"/>
      <c r="IFA25" s="60"/>
      <c r="IFB25" s="60"/>
      <c r="IFC25" s="60"/>
      <c r="IFD25" s="60"/>
      <c r="IFE25" s="60"/>
      <c r="IFF25" s="60"/>
      <c r="IFG25" s="60"/>
      <c r="IFH25" s="60"/>
      <c r="IFI25" s="60"/>
      <c r="IFJ25" s="60"/>
      <c r="IFK25" s="60"/>
      <c r="IFL25" s="60"/>
      <c r="IFM25" s="60"/>
      <c r="IFN25" s="60"/>
      <c r="IFO25" s="60"/>
      <c r="IFP25" s="60"/>
      <c r="IFQ25" s="60"/>
      <c r="IFR25" s="60"/>
      <c r="IFS25" s="60"/>
      <c r="IFT25" s="60"/>
      <c r="IFU25" s="60"/>
      <c r="IFV25" s="60"/>
      <c r="IFW25" s="60"/>
      <c r="IFX25" s="60"/>
      <c r="IFY25" s="60"/>
      <c r="IFZ25" s="60"/>
      <c r="IGA25" s="60"/>
      <c r="IGB25" s="60"/>
      <c r="IGC25" s="60"/>
      <c r="IGD25" s="60"/>
      <c r="IGE25" s="60"/>
      <c r="IGF25" s="60"/>
      <c r="IGG25" s="60"/>
      <c r="IGH25" s="60"/>
      <c r="IGI25" s="60"/>
      <c r="IGJ25" s="60"/>
      <c r="IGK25" s="60"/>
      <c r="IGL25" s="60"/>
      <c r="IGM25" s="60"/>
      <c r="IGN25" s="60"/>
      <c r="IGO25" s="60"/>
      <c r="IGP25" s="60"/>
      <c r="IGQ25" s="60"/>
      <c r="IGR25" s="60"/>
      <c r="IGS25" s="60"/>
      <c r="IGT25" s="60"/>
      <c r="IGU25" s="60"/>
      <c r="IGV25" s="60"/>
      <c r="IGW25" s="60"/>
      <c r="IGX25" s="60"/>
      <c r="IGY25" s="60"/>
      <c r="IGZ25" s="60"/>
      <c r="IHA25" s="60"/>
      <c r="IHB25" s="60"/>
      <c r="IHC25" s="60"/>
      <c r="IHD25" s="60"/>
      <c r="IHE25" s="60"/>
      <c r="IHF25" s="60"/>
      <c r="IHG25" s="60"/>
      <c r="IHH25" s="60"/>
      <c r="IHI25" s="60"/>
      <c r="IHJ25" s="60"/>
      <c r="IHK25" s="60"/>
      <c r="IHL25" s="60"/>
      <c r="IHM25" s="60"/>
      <c r="IHN25" s="60"/>
      <c r="IHO25" s="60"/>
      <c r="IHP25" s="60"/>
      <c r="IHQ25" s="60"/>
      <c r="IHR25" s="60"/>
      <c r="IHS25" s="60"/>
      <c r="IHT25" s="60"/>
      <c r="IHU25" s="60"/>
      <c r="IHV25" s="60"/>
      <c r="IHW25" s="60"/>
      <c r="IHX25" s="60"/>
      <c r="IHY25" s="60"/>
      <c r="IHZ25" s="60"/>
      <c r="IIA25" s="60"/>
      <c r="IIB25" s="60"/>
      <c r="IIC25" s="60"/>
      <c r="IID25" s="60"/>
      <c r="IIE25" s="60"/>
      <c r="IIF25" s="60"/>
      <c r="IIG25" s="60"/>
      <c r="IIH25" s="60"/>
      <c r="III25" s="60"/>
      <c r="IIJ25" s="60"/>
      <c r="IIK25" s="60"/>
      <c r="IIL25" s="60"/>
      <c r="IIM25" s="60"/>
      <c r="IIN25" s="60"/>
      <c r="IIO25" s="60"/>
      <c r="IIP25" s="60"/>
      <c r="IIQ25" s="60"/>
      <c r="IIR25" s="60"/>
      <c r="IIS25" s="60"/>
      <c r="IIT25" s="60"/>
      <c r="IIU25" s="60"/>
      <c r="IIV25" s="60"/>
      <c r="IIW25" s="60"/>
      <c r="IIX25" s="60"/>
      <c r="IIY25" s="60"/>
      <c r="IIZ25" s="60"/>
      <c r="IJA25" s="60"/>
      <c r="IJB25" s="60"/>
      <c r="IJC25" s="60"/>
      <c r="IJD25" s="60"/>
      <c r="IJE25" s="60"/>
      <c r="IJF25" s="60"/>
      <c r="IJG25" s="60"/>
      <c r="IJH25" s="60"/>
      <c r="IJI25" s="60"/>
      <c r="IJJ25" s="60"/>
      <c r="IJK25" s="60"/>
      <c r="IJL25" s="60"/>
      <c r="IJM25" s="60"/>
      <c r="IJN25" s="60"/>
      <c r="IJO25" s="60"/>
      <c r="IJP25" s="60"/>
      <c r="IJQ25" s="60"/>
      <c r="IJR25" s="60"/>
      <c r="IJS25" s="60"/>
      <c r="IJT25" s="60"/>
      <c r="IJU25" s="60"/>
      <c r="IJV25" s="60"/>
      <c r="IJW25" s="60"/>
      <c r="IJX25" s="60"/>
      <c r="IJY25" s="60"/>
      <c r="IJZ25" s="60"/>
      <c r="IKA25" s="60"/>
      <c r="IKB25" s="60"/>
      <c r="IKC25" s="60"/>
      <c r="IKD25" s="60"/>
      <c r="IKE25" s="60"/>
      <c r="IKF25" s="60"/>
      <c r="IKG25" s="60"/>
      <c r="IKH25" s="60"/>
      <c r="IKI25" s="60"/>
      <c r="IKJ25" s="60"/>
      <c r="IKK25" s="60"/>
      <c r="IKL25" s="60"/>
      <c r="IKM25" s="60"/>
      <c r="IKN25" s="60"/>
      <c r="IKO25" s="60"/>
      <c r="IKP25" s="60"/>
      <c r="IKQ25" s="60"/>
      <c r="IKR25" s="60"/>
      <c r="IKS25" s="60"/>
      <c r="IKT25" s="60"/>
      <c r="IKU25" s="60"/>
      <c r="IKV25" s="60"/>
      <c r="IKW25" s="60"/>
      <c r="IKX25" s="60"/>
      <c r="IKY25" s="60"/>
      <c r="IKZ25" s="60"/>
      <c r="ILA25" s="60"/>
      <c r="ILB25" s="60"/>
      <c r="ILC25" s="60"/>
      <c r="ILD25" s="60"/>
      <c r="ILE25" s="60"/>
      <c r="ILF25" s="60"/>
      <c r="ILG25" s="60"/>
      <c r="ILH25" s="60"/>
      <c r="ILI25" s="60"/>
      <c r="ILJ25" s="60"/>
      <c r="ILK25" s="60"/>
      <c r="ILL25" s="60"/>
      <c r="ILM25" s="60"/>
      <c r="ILN25" s="60"/>
      <c r="ILO25" s="60"/>
      <c r="ILP25" s="60"/>
      <c r="ILQ25" s="60"/>
      <c r="ILR25" s="60"/>
      <c r="ILS25" s="60"/>
      <c r="ILT25" s="60"/>
      <c r="ILU25" s="60"/>
      <c r="ILV25" s="60"/>
      <c r="ILW25" s="60"/>
      <c r="ILX25" s="60"/>
      <c r="ILY25" s="60"/>
      <c r="ILZ25" s="60"/>
      <c r="IMA25" s="60"/>
      <c r="IMB25" s="60"/>
      <c r="IMC25" s="60"/>
      <c r="IMD25" s="60"/>
      <c r="IME25" s="60"/>
      <c r="IMF25" s="60"/>
      <c r="IMG25" s="60"/>
      <c r="IMH25" s="60"/>
      <c r="IMI25" s="60"/>
      <c r="IMJ25" s="60"/>
      <c r="IMK25" s="60"/>
      <c r="IML25" s="60"/>
      <c r="IMM25" s="60"/>
      <c r="IMN25" s="60"/>
      <c r="IMO25" s="60"/>
      <c r="IMP25" s="60"/>
      <c r="IMQ25" s="60"/>
      <c r="IMR25" s="60"/>
      <c r="IMS25" s="60"/>
      <c r="IMT25" s="60"/>
      <c r="IMU25" s="60"/>
      <c r="IMV25" s="60"/>
      <c r="IMW25" s="60"/>
      <c r="IMX25" s="60"/>
      <c r="IMY25" s="60"/>
      <c r="IMZ25" s="60"/>
      <c r="INA25" s="60"/>
      <c r="INB25" s="60"/>
      <c r="INC25" s="60"/>
      <c r="IND25" s="60"/>
      <c r="INE25" s="60"/>
      <c r="INF25" s="60"/>
      <c r="ING25" s="60"/>
      <c r="INH25" s="60"/>
      <c r="INI25" s="60"/>
      <c r="INJ25" s="60"/>
      <c r="INK25" s="60"/>
      <c r="INL25" s="60"/>
      <c r="INM25" s="60"/>
      <c r="INN25" s="60"/>
      <c r="INO25" s="60"/>
      <c r="INP25" s="60"/>
      <c r="INQ25" s="60"/>
      <c r="INR25" s="60"/>
      <c r="INS25" s="60"/>
      <c r="INT25" s="60"/>
      <c r="INU25" s="60"/>
      <c r="INV25" s="60"/>
      <c r="INW25" s="60"/>
      <c r="INX25" s="60"/>
      <c r="INY25" s="60"/>
      <c r="INZ25" s="60"/>
      <c r="IOA25" s="60"/>
      <c r="IOB25" s="60"/>
      <c r="IOC25" s="60"/>
      <c r="IOD25" s="60"/>
      <c r="IOE25" s="60"/>
      <c r="IOF25" s="60"/>
      <c r="IOG25" s="60"/>
      <c r="IOH25" s="60"/>
      <c r="IOI25" s="60"/>
      <c r="IOJ25" s="60"/>
      <c r="IOK25" s="60"/>
      <c r="IOL25" s="60"/>
      <c r="IOM25" s="60"/>
      <c r="ION25" s="60"/>
      <c r="IOO25" s="60"/>
      <c r="IOP25" s="60"/>
      <c r="IOQ25" s="60"/>
      <c r="IOR25" s="60"/>
      <c r="IOS25" s="60"/>
      <c r="IOT25" s="60"/>
      <c r="IOU25" s="60"/>
      <c r="IOV25" s="60"/>
      <c r="IOW25" s="60"/>
      <c r="IOX25" s="60"/>
      <c r="IOY25" s="60"/>
      <c r="IOZ25" s="60"/>
      <c r="IPA25" s="60"/>
      <c r="IPB25" s="60"/>
      <c r="IPC25" s="60"/>
      <c r="IPD25" s="60"/>
      <c r="IPE25" s="60"/>
      <c r="IPF25" s="60"/>
      <c r="IPG25" s="60"/>
      <c r="IPH25" s="60"/>
      <c r="IPI25" s="60"/>
      <c r="IPJ25" s="60"/>
      <c r="IPK25" s="60"/>
      <c r="IPL25" s="60"/>
      <c r="IPM25" s="60"/>
      <c r="IPN25" s="60"/>
      <c r="IPO25" s="60"/>
      <c r="IPP25" s="60"/>
      <c r="IPQ25" s="60"/>
      <c r="IPR25" s="60"/>
      <c r="IPS25" s="60"/>
      <c r="IPT25" s="60"/>
      <c r="IPU25" s="60"/>
      <c r="IPV25" s="60"/>
      <c r="IPW25" s="60"/>
      <c r="IPX25" s="60"/>
      <c r="IPY25" s="60"/>
      <c r="IPZ25" s="60"/>
      <c r="IQA25" s="60"/>
      <c r="IQB25" s="60"/>
      <c r="IQC25" s="60"/>
      <c r="IQD25" s="60"/>
      <c r="IQE25" s="60"/>
      <c r="IQF25" s="60"/>
      <c r="IQG25" s="60"/>
      <c r="IQH25" s="60"/>
      <c r="IQI25" s="60"/>
      <c r="IQJ25" s="60"/>
      <c r="IQK25" s="60"/>
      <c r="IQL25" s="60"/>
      <c r="IQM25" s="60"/>
      <c r="IQN25" s="60"/>
      <c r="IQO25" s="60"/>
      <c r="IQP25" s="60"/>
      <c r="IQQ25" s="60"/>
      <c r="IQR25" s="60"/>
      <c r="IQS25" s="60"/>
      <c r="IQT25" s="60"/>
      <c r="IQU25" s="60"/>
      <c r="IQV25" s="60"/>
      <c r="IQW25" s="60"/>
      <c r="IQX25" s="60"/>
      <c r="IQY25" s="60"/>
      <c r="IQZ25" s="60"/>
      <c r="IRA25" s="60"/>
      <c r="IRB25" s="60"/>
      <c r="IRC25" s="60"/>
      <c r="IRD25" s="60"/>
      <c r="IRE25" s="60"/>
      <c r="IRF25" s="60"/>
      <c r="IRG25" s="60"/>
      <c r="IRH25" s="60"/>
      <c r="IRI25" s="60"/>
      <c r="IRJ25" s="60"/>
      <c r="IRK25" s="60"/>
      <c r="IRL25" s="60"/>
      <c r="IRM25" s="60"/>
      <c r="IRN25" s="60"/>
      <c r="IRO25" s="60"/>
      <c r="IRP25" s="60"/>
      <c r="IRQ25" s="60"/>
      <c r="IRR25" s="60"/>
      <c r="IRS25" s="60"/>
      <c r="IRT25" s="60"/>
      <c r="IRU25" s="60"/>
      <c r="IRV25" s="60"/>
      <c r="IRW25" s="60"/>
      <c r="IRX25" s="60"/>
      <c r="IRY25" s="60"/>
      <c r="IRZ25" s="60"/>
      <c r="ISA25" s="60"/>
      <c r="ISB25" s="60"/>
      <c r="ISC25" s="60"/>
      <c r="ISD25" s="60"/>
      <c r="ISE25" s="60"/>
      <c r="ISF25" s="60"/>
      <c r="ISG25" s="60"/>
      <c r="ISH25" s="60"/>
      <c r="ISI25" s="60"/>
      <c r="ISJ25" s="60"/>
      <c r="ISK25" s="60"/>
      <c r="ISL25" s="60"/>
      <c r="ISM25" s="60"/>
      <c r="ISN25" s="60"/>
      <c r="ISO25" s="60"/>
      <c r="ISP25" s="60"/>
      <c r="ISQ25" s="60"/>
      <c r="ISR25" s="60"/>
      <c r="ISS25" s="60"/>
      <c r="IST25" s="60"/>
      <c r="ISU25" s="60"/>
      <c r="ISV25" s="60"/>
      <c r="ISW25" s="60"/>
      <c r="ISX25" s="60"/>
      <c r="ISY25" s="60"/>
      <c r="ISZ25" s="60"/>
      <c r="ITA25" s="60"/>
      <c r="ITB25" s="60"/>
      <c r="ITC25" s="60"/>
      <c r="ITD25" s="60"/>
      <c r="ITE25" s="60"/>
      <c r="ITF25" s="60"/>
      <c r="ITG25" s="60"/>
      <c r="ITH25" s="60"/>
      <c r="ITI25" s="60"/>
      <c r="ITJ25" s="60"/>
      <c r="ITK25" s="60"/>
      <c r="ITL25" s="60"/>
      <c r="ITM25" s="60"/>
      <c r="ITN25" s="60"/>
      <c r="ITO25" s="60"/>
      <c r="ITP25" s="60"/>
      <c r="ITQ25" s="60"/>
      <c r="ITR25" s="60"/>
      <c r="ITS25" s="60"/>
      <c r="ITT25" s="60"/>
      <c r="ITU25" s="60"/>
      <c r="ITV25" s="60"/>
      <c r="ITW25" s="60"/>
      <c r="ITX25" s="60"/>
      <c r="ITY25" s="60"/>
      <c r="ITZ25" s="60"/>
      <c r="IUA25" s="60"/>
      <c r="IUB25" s="60"/>
      <c r="IUC25" s="60"/>
      <c r="IUD25" s="60"/>
      <c r="IUE25" s="60"/>
      <c r="IUF25" s="60"/>
      <c r="IUG25" s="60"/>
      <c r="IUH25" s="60"/>
      <c r="IUI25" s="60"/>
      <c r="IUJ25" s="60"/>
      <c r="IUK25" s="60"/>
      <c r="IUL25" s="60"/>
      <c r="IUM25" s="60"/>
      <c r="IUN25" s="60"/>
      <c r="IUO25" s="60"/>
      <c r="IUP25" s="60"/>
      <c r="IUQ25" s="60"/>
      <c r="IUR25" s="60"/>
      <c r="IUS25" s="60"/>
      <c r="IUT25" s="60"/>
      <c r="IUU25" s="60"/>
      <c r="IUV25" s="60"/>
      <c r="IUW25" s="60"/>
      <c r="IUX25" s="60"/>
      <c r="IUY25" s="60"/>
      <c r="IUZ25" s="60"/>
      <c r="IVA25" s="60"/>
      <c r="IVB25" s="60"/>
      <c r="IVC25" s="60"/>
      <c r="IVD25" s="60"/>
      <c r="IVE25" s="60"/>
      <c r="IVF25" s="60"/>
      <c r="IVG25" s="60"/>
      <c r="IVH25" s="60"/>
      <c r="IVI25" s="60"/>
      <c r="IVJ25" s="60"/>
      <c r="IVK25" s="60"/>
      <c r="IVL25" s="60"/>
      <c r="IVM25" s="60"/>
      <c r="IVN25" s="60"/>
      <c r="IVO25" s="60"/>
      <c r="IVP25" s="60"/>
      <c r="IVQ25" s="60"/>
      <c r="IVR25" s="60"/>
      <c r="IVS25" s="60"/>
      <c r="IVT25" s="60"/>
      <c r="IVU25" s="60"/>
      <c r="IVV25" s="60"/>
      <c r="IVW25" s="60"/>
      <c r="IVX25" s="60"/>
      <c r="IVY25" s="60"/>
      <c r="IVZ25" s="60"/>
      <c r="IWA25" s="60"/>
      <c r="IWB25" s="60"/>
      <c r="IWC25" s="60"/>
      <c r="IWD25" s="60"/>
      <c r="IWE25" s="60"/>
      <c r="IWF25" s="60"/>
      <c r="IWG25" s="60"/>
      <c r="IWH25" s="60"/>
      <c r="IWI25" s="60"/>
      <c r="IWJ25" s="60"/>
      <c r="IWK25" s="60"/>
      <c r="IWL25" s="60"/>
      <c r="IWM25" s="60"/>
      <c r="IWN25" s="60"/>
      <c r="IWO25" s="60"/>
      <c r="IWP25" s="60"/>
      <c r="IWQ25" s="60"/>
      <c r="IWR25" s="60"/>
      <c r="IWS25" s="60"/>
      <c r="IWT25" s="60"/>
      <c r="IWU25" s="60"/>
      <c r="IWV25" s="60"/>
      <c r="IWW25" s="60"/>
      <c r="IWX25" s="60"/>
      <c r="IWY25" s="60"/>
      <c r="IWZ25" s="60"/>
      <c r="IXA25" s="60"/>
      <c r="IXB25" s="60"/>
      <c r="IXC25" s="60"/>
      <c r="IXD25" s="60"/>
      <c r="IXE25" s="60"/>
      <c r="IXF25" s="60"/>
      <c r="IXG25" s="60"/>
      <c r="IXH25" s="60"/>
      <c r="IXI25" s="60"/>
      <c r="IXJ25" s="60"/>
      <c r="IXK25" s="60"/>
      <c r="IXL25" s="60"/>
      <c r="IXM25" s="60"/>
      <c r="IXN25" s="60"/>
      <c r="IXO25" s="60"/>
      <c r="IXP25" s="60"/>
      <c r="IXQ25" s="60"/>
      <c r="IXR25" s="60"/>
      <c r="IXS25" s="60"/>
      <c r="IXT25" s="60"/>
      <c r="IXU25" s="60"/>
      <c r="IXV25" s="60"/>
      <c r="IXW25" s="60"/>
      <c r="IXX25" s="60"/>
      <c r="IXY25" s="60"/>
      <c r="IXZ25" s="60"/>
      <c r="IYA25" s="60"/>
      <c r="IYB25" s="60"/>
      <c r="IYC25" s="60"/>
      <c r="IYD25" s="60"/>
      <c r="IYE25" s="60"/>
      <c r="IYF25" s="60"/>
      <c r="IYG25" s="60"/>
      <c r="IYH25" s="60"/>
      <c r="IYI25" s="60"/>
      <c r="IYJ25" s="60"/>
      <c r="IYK25" s="60"/>
      <c r="IYL25" s="60"/>
      <c r="IYM25" s="60"/>
      <c r="IYN25" s="60"/>
      <c r="IYO25" s="60"/>
      <c r="IYP25" s="60"/>
      <c r="IYQ25" s="60"/>
      <c r="IYR25" s="60"/>
      <c r="IYS25" s="60"/>
      <c r="IYT25" s="60"/>
      <c r="IYU25" s="60"/>
      <c r="IYV25" s="60"/>
      <c r="IYW25" s="60"/>
      <c r="IYX25" s="60"/>
      <c r="IYY25" s="60"/>
      <c r="IYZ25" s="60"/>
      <c r="IZA25" s="60"/>
      <c r="IZB25" s="60"/>
      <c r="IZC25" s="60"/>
      <c r="IZD25" s="60"/>
      <c r="IZE25" s="60"/>
      <c r="IZF25" s="60"/>
      <c r="IZG25" s="60"/>
      <c r="IZH25" s="60"/>
      <c r="IZI25" s="60"/>
      <c r="IZJ25" s="60"/>
      <c r="IZK25" s="60"/>
      <c r="IZL25" s="60"/>
      <c r="IZM25" s="60"/>
      <c r="IZN25" s="60"/>
      <c r="IZO25" s="60"/>
      <c r="IZP25" s="60"/>
      <c r="IZQ25" s="60"/>
      <c r="IZR25" s="60"/>
      <c r="IZS25" s="60"/>
      <c r="IZT25" s="60"/>
      <c r="IZU25" s="60"/>
      <c r="IZV25" s="60"/>
      <c r="IZW25" s="60"/>
      <c r="IZX25" s="60"/>
      <c r="IZY25" s="60"/>
      <c r="IZZ25" s="60"/>
      <c r="JAA25" s="60"/>
      <c r="JAB25" s="60"/>
      <c r="JAC25" s="60"/>
      <c r="JAD25" s="60"/>
      <c r="JAE25" s="60"/>
      <c r="JAF25" s="60"/>
      <c r="JAG25" s="60"/>
      <c r="JAH25" s="60"/>
      <c r="JAI25" s="60"/>
      <c r="JAJ25" s="60"/>
      <c r="JAK25" s="60"/>
      <c r="JAL25" s="60"/>
      <c r="JAM25" s="60"/>
      <c r="JAN25" s="60"/>
      <c r="JAO25" s="60"/>
      <c r="JAP25" s="60"/>
      <c r="JAQ25" s="60"/>
      <c r="JAR25" s="60"/>
      <c r="JAS25" s="60"/>
      <c r="JAT25" s="60"/>
      <c r="JAU25" s="60"/>
      <c r="JAV25" s="60"/>
      <c r="JAW25" s="60"/>
      <c r="JAX25" s="60"/>
      <c r="JAY25" s="60"/>
      <c r="JAZ25" s="60"/>
      <c r="JBA25" s="60"/>
      <c r="JBB25" s="60"/>
      <c r="JBC25" s="60"/>
      <c r="JBD25" s="60"/>
      <c r="JBE25" s="60"/>
      <c r="JBF25" s="60"/>
      <c r="JBG25" s="60"/>
      <c r="JBH25" s="60"/>
      <c r="JBI25" s="60"/>
      <c r="JBJ25" s="60"/>
      <c r="JBK25" s="60"/>
      <c r="JBL25" s="60"/>
      <c r="JBM25" s="60"/>
      <c r="JBN25" s="60"/>
      <c r="JBO25" s="60"/>
      <c r="JBP25" s="60"/>
      <c r="JBQ25" s="60"/>
      <c r="JBR25" s="60"/>
      <c r="JBS25" s="60"/>
      <c r="JBT25" s="60"/>
      <c r="JBU25" s="60"/>
      <c r="JBV25" s="60"/>
      <c r="JBW25" s="60"/>
      <c r="JBX25" s="60"/>
      <c r="JBY25" s="60"/>
      <c r="JBZ25" s="60"/>
      <c r="JCA25" s="60"/>
      <c r="JCB25" s="60"/>
      <c r="JCC25" s="60"/>
      <c r="JCD25" s="60"/>
      <c r="JCE25" s="60"/>
      <c r="JCF25" s="60"/>
      <c r="JCG25" s="60"/>
      <c r="JCH25" s="60"/>
      <c r="JCI25" s="60"/>
      <c r="JCJ25" s="60"/>
      <c r="JCK25" s="60"/>
      <c r="JCL25" s="60"/>
      <c r="JCM25" s="60"/>
      <c r="JCN25" s="60"/>
      <c r="JCO25" s="60"/>
      <c r="JCP25" s="60"/>
      <c r="JCQ25" s="60"/>
      <c r="JCR25" s="60"/>
      <c r="JCS25" s="60"/>
      <c r="JCT25" s="60"/>
      <c r="JCU25" s="60"/>
      <c r="JCV25" s="60"/>
      <c r="JCW25" s="60"/>
      <c r="JCX25" s="60"/>
      <c r="JCY25" s="60"/>
      <c r="JCZ25" s="60"/>
      <c r="JDA25" s="60"/>
      <c r="JDB25" s="60"/>
      <c r="JDC25" s="60"/>
      <c r="JDD25" s="60"/>
      <c r="JDE25" s="60"/>
      <c r="JDF25" s="60"/>
      <c r="JDG25" s="60"/>
      <c r="JDH25" s="60"/>
      <c r="JDI25" s="60"/>
      <c r="JDJ25" s="60"/>
      <c r="JDK25" s="60"/>
      <c r="JDL25" s="60"/>
      <c r="JDM25" s="60"/>
      <c r="JDN25" s="60"/>
      <c r="JDO25" s="60"/>
      <c r="JDP25" s="60"/>
      <c r="JDQ25" s="60"/>
      <c r="JDR25" s="60"/>
      <c r="JDS25" s="60"/>
      <c r="JDT25" s="60"/>
      <c r="JDU25" s="60"/>
      <c r="JDV25" s="60"/>
      <c r="JDW25" s="60"/>
      <c r="JDX25" s="60"/>
      <c r="JDY25" s="60"/>
      <c r="JDZ25" s="60"/>
      <c r="JEA25" s="60"/>
      <c r="JEB25" s="60"/>
      <c r="JEC25" s="60"/>
      <c r="JED25" s="60"/>
      <c r="JEE25" s="60"/>
      <c r="JEF25" s="60"/>
      <c r="JEG25" s="60"/>
      <c r="JEH25" s="60"/>
      <c r="JEI25" s="60"/>
      <c r="JEJ25" s="60"/>
      <c r="JEK25" s="60"/>
      <c r="JEL25" s="60"/>
      <c r="JEM25" s="60"/>
      <c r="JEN25" s="60"/>
      <c r="JEO25" s="60"/>
      <c r="JEP25" s="60"/>
      <c r="JEQ25" s="60"/>
      <c r="JER25" s="60"/>
      <c r="JES25" s="60"/>
      <c r="JET25" s="60"/>
      <c r="JEU25" s="60"/>
      <c r="JEV25" s="60"/>
      <c r="JEW25" s="60"/>
      <c r="JEX25" s="60"/>
      <c r="JEY25" s="60"/>
      <c r="JEZ25" s="60"/>
      <c r="JFA25" s="60"/>
      <c r="JFB25" s="60"/>
      <c r="JFC25" s="60"/>
      <c r="JFD25" s="60"/>
      <c r="JFE25" s="60"/>
      <c r="JFF25" s="60"/>
      <c r="JFG25" s="60"/>
      <c r="JFH25" s="60"/>
      <c r="JFI25" s="60"/>
      <c r="JFJ25" s="60"/>
      <c r="JFK25" s="60"/>
      <c r="JFL25" s="60"/>
      <c r="JFM25" s="60"/>
      <c r="JFN25" s="60"/>
      <c r="JFO25" s="60"/>
      <c r="JFP25" s="60"/>
      <c r="JFQ25" s="60"/>
      <c r="JFR25" s="60"/>
      <c r="JFS25" s="60"/>
      <c r="JFT25" s="60"/>
      <c r="JFU25" s="60"/>
      <c r="JFV25" s="60"/>
      <c r="JFW25" s="60"/>
      <c r="JFX25" s="60"/>
      <c r="JFY25" s="60"/>
      <c r="JFZ25" s="60"/>
      <c r="JGA25" s="60"/>
      <c r="JGB25" s="60"/>
      <c r="JGC25" s="60"/>
      <c r="JGD25" s="60"/>
      <c r="JGE25" s="60"/>
      <c r="JGF25" s="60"/>
      <c r="JGG25" s="60"/>
      <c r="JGH25" s="60"/>
      <c r="JGI25" s="60"/>
      <c r="JGJ25" s="60"/>
      <c r="JGK25" s="60"/>
      <c r="JGL25" s="60"/>
      <c r="JGM25" s="60"/>
      <c r="JGN25" s="60"/>
      <c r="JGO25" s="60"/>
      <c r="JGP25" s="60"/>
      <c r="JGQ25" s="60"/>
      <c r="JGR25" s="60"/>
      <c r="JGS25" s="60"/>
      <c r="JGT25" s="60"/>
      <c r="JGU25" s="60"/>
      <c r="JGV25" s="60"/>
      <c r="JGW25" s="60"/>
      <c r="JGX25" s="60"/>
      <c r="JGY25" s="60"/>
      <c r="JGZ25" s="60"/>
      <c r="JHA25" s="60"/>
      <c r="JHB25" s="60"/>
      <c r="JHC25" s="60"/>
      <c r="JHD25" s="60"/>
      <c r="JHE25" s="60"/>
      <c r="JHF25" s="60"/>
      <c r="JHG25" s="60"/>
      <c r="JHH25" s="60"/>
      <c r="JHI25" s="60"/>
      <c r="JHJ25" s="60"/>
      <c r="JHK25" s="60"/>
      <c r="JHL25" s="60"/>
      <c r="JHM25" s="60"/>
      <c r="JHN25" s="60"/>
      <c r="JHO25" s="60"/>
      <c r="JHP25" s="60"/>
      <c r="JHQ25" s="60"/>
      <c r="JHR25" s="60"/>
      <c r="JHS25" s="60"/>
      <c r="JHT25" s="60"/>
      <c r="JHU25" s="60"/>
      <c r="JHV25" s="60"/>
      <c r="JHW25" s="60"/>
      <c r="JHX25" s="60"/>
      <c r="JHY25" s="60"/>
      <c r="JHZ25" s="60"/>
      <c r="JIA25" s="60"/>
      <c r="JIB25" s="60"/>
      <c r="JIC25" s="60"/>
      <c r="JID25" s="60"/>
      <c r="JIE25" s="60"/>
      <c r="JIF25" s="60"/>
      <c r="JIG25" s="60"/>
      <c r="JIH25" s="60"/>
      <c r="JII25" s="60"/>
      <c r="JIJ25" s="60"/>
      <c r="JIK25" s="60"/>
      <c r="JIL25" s="60"/>
      <c r="JIM25" s="60"/>
      <c r="JIN25" s="60"/>
      <c r="JIO25" s="60"/>
      <c r="JIP25" s="60"/>
      <c r="JIQ25" s="60"/>
      <c r="JIR25" s="60"/>
      <c r="JIS25" s="60"/>
      <c r="JIT25" s="60"/>
      <c r="JIU25" s="60"/>
      <c r="JIV25" s="60"/>
      <c r="JIW25" s="60"/>
      <c r="JIX25" s="60"/>
      <c r="JIY25" s="60"/>
      <c r="JIZ25" s="60"/>
      <c r="JJA25" s="60"/>
      <c r="JJB25" s="60"/>
      <c r="JJC25" s="60"/>
      <c r="JJD25" s="60"/>
      <c r="JJE25" s="60"/>
      <c r="JJF25" s="60"/>
      <c r="JJG25" s="60"/>
      <c r="JJH25" s="60"/>
      <c r="JJI25" s="60"/>
      <c r="JJJ25" s="60"/>
      <c r="JJK25" s="60"/>
      <c r="JJL25" s="60"/>
      <c r="JJM25" s="60"/>
      <c r="JJN25" s="60"/>
      <c r="JJO25" s="60"/>
      <c r="JJP25" s="60"/>
      <c r="JJQ25" s="60"/>
      <c r="JJR25" s="60"/>
      <c r="JJS25" s="60"/>
      <c r="JJT25" s="60"/>
      <c r="JJU25" s="60"/>
      <c r="JJV25" s="60"/>
      <c r="JJW25" s="60"/>
      <c r="JJX25" s="60"/>
      <c r="JJY25" s="60"/>
      <c r="JJZ25" s="60"/>
      <c r="JKA25" s="60"/>
      <c r="JKB25" s="60"/>
      <c r="JKC25" s="60"/>
      <c r="JKD25" s="60"/>
      <c r="JKE25" s="60"/>
      <c r="JKF25" s="60"/>
      <c r="JKG25" s="60"/>
      <c r="JKH25" s="60"/>
      <c r="JKI25" s="60"/>
      <c r="JKJ25" s="60"/>
      <c r="JKK25" s="60"/>
      <c r="JKL25" s="60"/>
      <c r="JKM25" s="60"/>
      <c r="JKN25" s="60"/>
      <c r="JKO25" s="60"/>
      <c r="JKP25" s="60"/>
      <c r="JKQ25" s="60"/>
      <c r="JKR25" s="60"/>
      <c r="JKS25" s="60"/>
      <c r="JKT25" s="60"/>
      <c r="JKU25" s="60"/>
      <c r="JKV25" s="60"/>
      <c r="JKW25" s="60"/>
      <c r="JKX25" s="60"/>
      <c r="JKY25" s="60"/>
      <c r="JKZ25" s="60"/>
      <c r="JLA25" s="60"/>
      <c r="JLB25" s="60"/>
      <c r="JLC25" s="60"/>
      <c r="JLD25" s="60"/>
      <c r="JLE25" s="60"/>
      <c r="JLF25" s="60"/>
      <c r="JLG25" s="60"/>
      <c r="JLH25" s="60"/>
      <c r="JLI25" s="60"/>
      <c r="JLJ25" s="60"/>
      <c r="JLK25" s="60"/>
      <c r="JLL25" s="60"/>
      <c r="JLM25" s="60"/>
      <c r="JLN25" s="60"/>
      <c r="JLO25" s="60"/>
      <c r="JLP25" s="60"/>
      <c r="JLQ25" s="60"/>
      <c r="JLR25" s="60"/>
      <c r="JLS25" s="60"/>
      <c r="JLT25" s="60"/>
      <c r="JLU25" s="60"/>
      <c r="JLV25" s="60"/>
      <c r="JLW25" s="60"/>
      <c r="JLX25" s="60"/>
      <c r="JLY25" s="60"/>
      <c r="JLZ25" s="60"/>
      <c r="JMA25" s="60"/>
      <c r="JMB25" s="60"/>
      <c r="JMC25" s="60"/>
      <c r="JMD25" s="60"/>
      <c r="JME25" s="60"/>
      <c r="JMF25" s="60"/>
      <c r="JMG25" s="60"/>
      <c r="JMH25" s="60"/>
      <c r="JMI25" s="60"/>
      <c r="JMJ25" s="60"/>
      <c r="JMK25" s="60"/>
      <c r="JML25" s="60"/>
      <c r="JMM25" s="60"/>
      <c r="JMN25" s="60"/>
      <c r="JMO25" s="60"/>
      <c r="JMP25" s="60"/>
      <c r="JMQ25" s="60"/>
      <c r="JMR25" s="60"/>
      <c r="JMS25" s="60"/>
      <c r="JMT25" s="60"/>
      <c r="JMU25" s="60"/>
      <c r="JMV25" s="60"/>
      <c r="JMW25" s="60"/>
      <c r="JMX25" s="60"/>
      <c r="JMY25" s="60"/>
      <c r="JMZ25" s="60"/>
      <c r="JNA25" s="60"/>
      <c r="JNB25" s="60"/>
      <c r="JNC25" s="60"/>
      <c r="JND25" s="60"/>
      <c r="JNE25" s="60"/>
      <c r="JNF25" s="60"/>
      <c r="JNG25" s="60"/>
      <c r="JNH25" s="60"/>
      <c r="JNI25" s="60"/>
      <c r="JNJ25" s="60"/>
      <c r="JNK25" s="60"/>
      <c r="JNL25" s="60"/>
      <c r="JNM25" s="60"/>
      <c r="JNN25" s="60"/>
      <c r="JNO25" s="60"/>
      <c r="JNP25" s="60"/>
      <c r="JNQ25" s="60"/>
      <c r="JNR25" s="60"/>
      <c r="JNS25" s="60"/>
      <c r="JNT25" s="60"/>
      <c r="JNU25" s="60"/>
      <c r="JNV25" s="60"/>
      <c r="JNW25" s="60"/>
      <c r="JNX25" s="60"/>
      <c r="JNY25" s="60"/>
      <c r="JNZ25" s="60"/>
      <c r="JOA25" s="60"/>
      <c r="JOB25" s="60"/>
      <c r="JOC25" s="60"/>
      <c r="JOD25" s="60"/>
      <c r="JOE25" s="60"/>
      <c r="JOF25" s="60"/>
      <c r="JOG25" s="60"/>
      <c r="JOH25" s="60"/>
      <c r="JOI25" s="60"/>
      <c r="JOJ25" s="60"/>
      <c r="JOK25" s="60"/>
      <c r="JOL25" s="60"/>
      <c r="JOM25" s="60"/>
      <c r="JON25" s="60"/>
      <c r="JOO25" s="60"/>
      <c r="JOP25" s="60"/>
      <c r="JOQ25" s="60"/>
      <c r="JOR25" s="60"/>
      <c r="JOS25" s="60"/>
      <c r="JOT25" s="60"/>
      <c r="JOU25" s="60"/>
      <c r="JOV25" s="60"/>
      <c r="JOW25" s="60"/>
      <c r="JOX25" s="60"/>
      <c r="JOY25" s="60"/>
      <c r="JOZ25" s="60"/>
      <c r="JPA25" s="60"/>
      <c r="JPB25" s="60"/>
      <c r="JPC25" s="60"/>
      <c r="JPD25" s="60"/>
      <c r="JPE25" s="60"/>
      <c r="JPF25" s="60"/>
      <c r="JPG25" s="60"/>
      <c r="JPH25" s="60"/>
      <c r="JPI25" s="60"/>
      <c r="JPJ25" s="60"/>
      <c r="JPK25" s="60"/>
      <c r="JPL25" s="60"/>
      <c r="JPM25" s="60"/>
      <c r="JPN25" s="60"/>
      <c r="JPO25" s="60"/>
      <c r="JPP25" s="60"/>
      <c r="JPQ25" s="60"/>
      <c r="JPR25" s="60"/>
      <c r="JPS25" s="60"/>
      <c r="JPT25" s="60"/>
      <c r="JPU25" s="60"/>
      <c r="JPV25" s="60"/>
      <c r="JPW25" s="60"/>
      <c r="JPX25" s="60"/>
      <c r="JPY25" s="60"/>
      <c r="JPZ25" s="60"/>
      <c r="JQA25" s="60"/>
      <c r="JQB25" s="60"/>
      <c r="JQC25" s="60"/>
      <c r="JQD25" s="60"/>
      <c r="JQE25" s="60"/>
      <c r="JQF25" s="60"/>
      <c r="JQG25" s="60"/>
      <c r="JQH25" s="60"/>
      <c r="JQI25" s="60"/>
      <c r="JQJ25" s="60"/>
      <c r="JQK25" s="60"/>
      <c r="JQL25" s="60"/>
      <c r="JQM25" s="60"/>
      <c r="JQN25" s="60"/>
      <c r="JQO25" s="60"/>
      <c r="JQP25" s="60"/>
      <c r="JQQ25" s="60"/>
      <c r="JQR25" s="60"/>
      <c r="JQS25" s="60"/>
      <c r="JQT25" s="60"/>
      <c r="JQU25" s="60"/>
      <c r="JQV25" s="60"/>
      <c r="JQW25" s="60"/>
      <c r="JQX25" s="60"/>
      <c r="JQY25" s="60"/>
      <c r="JQZ25" s="60"/>
      <c r="JRA25" s="60"/>
      <c r="JRB25" s="60"/>
      <c r="JRC25" s="60"/>
      <c r="JRD25" s="60"/>
      <c r="JRE25" s="60"/>
      <c r="JRF25" s="60"/>
      <c r="JRG25" s="60"/>
      <c r="JRH25" s="60"/>
      <c r="JRI25" s="60"/>
      <c r="JRJ25" s="60"/>
      <c r="JRK25" s="60"/>
      <c r="JRL25" s="60"/>
      <c r="JRM25" s="60"/>
      <c r="JRN25" s="60"/>
      <c r="JRO25" s="60"/>
      <c r="JRP25" s="60"/>
      <c r="JRQ25" s="60"/>
      <c r="JRR25" s="60"/>
      <c r="JRS25" s="60"/>
      <c r="JRT25" s="60"/>
      <c r="JRU25" s="60"/>
      <c r="JRV25" s="60"/>
      <c r="JRW25" s="60"/>
      <c r="JRX25" s="60"/>
      <c r="JRY25" s="60"/>
      <c r="JRZ25" s="60"/>
      <c r="JSA25" s="60"/>
      <c r="JSB25" s="60"/>
      <c r="JSC25" s="60"/>
      <c r="JSD25" s="60"/>
      <c r="JSE25" s="60"/>
      <c r="JSF25" s="60"/>
      <c r="JSG25" s="60"/>
      <c r="JSH25" s="60"/>
      <c r="JSI25" s="60"/>
      <c r="JSJ25" s="60"/>
      <c r="JSK25" s="60"/>
      <c r="JSL25" s="60"/>
      <c r="JSM25" s="60"/>
      <c r="JSN25" s="60"/>
      <c r="JSO25" s="60"/>
      <c r="JSP25" s="60"/>
      <c r="JSQ25" s="60"/>
      <c r="JSR25" s="60"/>
      <c r="JSS25" s="60"/>
      <c r="JST25" s="60"/>
      <c r="JSU25" s="60"/>
      <c r="JSV25" s="60"/>
      <c r="JSW25" s="60"/>
      <c r="JSX25" s="60"/>
      <c r="JSY25" s="60"/>
      <c r="JSZ25" s="60"/>
      <c r="JTA25" s="60"/>
      <c r="JTB25" s="60"/>
      <c r="JTC25" s="60"/>
      <c r="JTD25" s="60"/>
      <c r="JTE25" s="60"/>
      <c r="JTF25" s="60"/>
      <c r="JTG25" s="60"/>
      <c r="JTH25" s="60"/>
      <c r="JTI25" s="60"/>
      <c r="JTJ25" s="60"/>
      <c r="JTK25" s="60"/>
      <c r="JTL25" s="60"/>
      <c r="JTM25" s="60"/>
      <c r="JTN25" s="60"/>
      <c r="JTO25" s="60"/>
      <c r="JTP25" s="60"/>
      <c r="JTQ25" s="60"/>
      <c r="JTR25" s="60"/>
      <c r="JTS25" s="60"/>
      <c r="JTT25" s="60"/>
      <c r="JTU25" s="60"/>
      <c r="JTV25" s="60"/>
      <c r="JTW25" s="60"/>
      <c r="JTX25" s="60"/>
      <c r="JTY25" s="60"/>
      <c r="JTZ25" s="60"/>
      <c r="JUA25" s="60"/>
      <c r="JUB25" s="60"/>
      <c r="JUC25" s="60"/>
      <c r="JUD25" s="60"/>
      <c r="JUE25" s="60"/>
      <c r="JUF25" s="60"/>
      <c r="JUG25" s="60"/>
      <c r="JUH25" s="60"/>
      <c r="JUI25" s="60"/>
      <c r="JUJ25" s="60"/>
      <c r="JUK25" s="60"/>
      <c r="JUL25" s="60"/>
      <c r="JUM25" s="60"/>
      <c r="JUN25" s="60"/>
      <c r="JUO25" s="60"/>
      <c r="JUP25" s="60"/>
      <c r="JUQ25" s="60"/>
      <c r="JUR25" s="60"/>
      <c r="JUS25" s="60"/>
      <c r="JUT25" s="60"/>
      <c r="JUU25" s="60"/>
      <c r="JUV25" s="60"/>
      <c r="JUW25" s="60"/>
      <c r="JUX25" s="60"/>
      <c r="JUY25" s="60"/>
      <c r="JUZ25" s="60"/>
      <c r="JVA25" s="60"/>
      <c r="JVB25" s="60"/>
      <c r="JVC25" s="60"/>
      <c r="JVD25" s="60"/>
      <c r="JVE25" s="60"/>
      <c r="JVF25" s="60"/>
      <c r="JVG25" s="60"/>
      <c r="JVH25" s="60"/>
      <c r="JVI25" s="60"/>
      <c r="JVJ25" s="60"/>
      <c r="JVK25" s="60"/>
      <c r="JVL25" s="60"/>
      <c r="JVM25" s="60"/>
      <c r="JVN25" s="60"/>
      <c r="JVO25" s="60"/>
      <c r="JVP25" s="60"/>
      <c r="JVQ25" s="60"/>
      <c r="JVR25" s="60"/>
      <c r="JVS25" s="60"/>
      <c r="JVT25" s="60"/>
      <c r="JVU25" s="60"/>
      <c r="JVV25" s="60"/>
      <c r="JVW25" s="60"/>
      <c r="JVX25" s="60"/>
      <c r="JVY25" s="60"/>
      <c r="JVZ25" s="60"/>
      <c r="JWA25" s="60"/>
      <c r="JWB25" s="60"/>
      <c r="JWC25" s="60"/>
      <c r="JWD25" s="60"/>
      <c r="JWE25" s="60"/>
      <c r="JWF25" s="60"/>
      <c r="JWG25" s="60"/>
      <c r="JWH25" s="60"/>
      <c r="JWI25" s="60"/>
      <c r="JWJ25" s="60"/>
      <c r="JWK25" s="60"/>
      <c r="JWL25" s="60"/>
      <c r="JWM25" s="60"/>
      <c r="JWN25" s="60"/>
      <c r="JWO25" s="60"/>
      <c r="JWP25" s="60"/>
      <c r="JWQ25" s="60"/>
      <c r="JWR25" s="60"/>
      <c r="JWS25" s="60"/>
      <c r="JWT25" s="60"/>
      <c r="JWU25" s="60"/>
      <c r="JWV25" s="60"/>
      <c r="JWW25" s="60"/>
      <c r="JWX25" s="60"/>
      <c r="JWY25" s="60"/>
      <c r="JWZ25" s="60"/>
      <c r="JXA25" s="60"/>
      <c r="JXB25" s="60"/>
      <c r="JXC25" s="60"/>
      <c r="JXD25" s="60"/>
      <c r="JXE25" s="60"/>
      <c r="JXF25" s="60"/>
      <c r="JXG25" s="60"/>
      <c r="JXH25" s="60"/>
      <c r="JXI25" s="60"/>
      <c r="JXJ25" s="60"/>
      <c r="JXK25" s="60"/>
      <c r="JXL25" s="60"/>
      <c r="JXM25" s="60"/>
      <c r="JXN25" s="60"/>
      <c r="JXO25" s="60"/>
      <c r="JXP25" s="60"/>
      <c r="JXQ25" s="60"/>
      <c r="JXR25" s="60"/>
      <c r="JXS25" s="60"/>
      <c r="JXT25" s="60"/>
      <c r="JXU25" s="60"/>
      <c r="JXV25" s="60"/>
      <c r="JXW25" s="60"/>
      <c r="JXX25" s="60"/>
      <c r="JXY25" s="60"/>
      <c r="JXZ25" s="60"/>
      <c r="JYA25" s="60"/>
      <c r="JYB25" s="60"/>
      <c r="JYC25" s="60"/>
      <c r="JYD25" s="60"/>
      <c r="JYE25" s="60"/>
      <c r="JYF25" s="60"/>
      <c r="JYG25" s="60"/>
      <c r="JYH25" s="60"/>
      <c r="JYI25" s="60"/>
      <c r="JYJ25" s="60"/>
      <c r="JYK25" s="60"/>
      <c r="JYL25" s="60"/>
      <c r="JYM25" s="60"/>
      <c r="JYN25" s="60"/>
      <c r="JYO25" s="60"/>
      <c r="JYP25" s="60"/>
      <c r="JYQ25" s="60"/>
      <c r="JYR25" s="60"/>
      <c r="JYS25" s="60"/>
      <c r="JYT25" s="60"/>
      <c r="JYU25" s="60"/>
      <c r="JYV25" s="60"/>
      <c r="JYW25" s="60"/>
      <c r="JYX25" s="60"/>
      <c r="JYY25" s="60"/>
      <c r="JYZ25" s="60"/>
      <c r="JZA25" s="60"/>
      <c r="JZB25" s="60"/>
      <c r="JZC25" s="60"/>
      <c r="JZD25" s="60"/>
      <c r="JZE25" s="60"/>
      <c r="JZF25" s="60"/>
      <c r="JZG25" s="60"/>
      <c r="JZH25" s="60"/>
      <c r="JZI25" s="60"/>
      <c r="JZJ25" s="60"/>
      <c r="JZK25" s="60"/>
      <c r="JZL25" s="60"/>
      <c r="JZM25" s="60"/>
      <c r="JZN25" s="60"/>
      <c r="JZO25" s="60"/>
      <c r="JZP25" s="60"/>
      <c r="JZQ25" s="60"/>
      <c r="JZR25" s="60"/>
      <c r="JZS25" s="60"/>
      <c r="JZT25" s="60"/>
      <c r="JZU25" s="60"/>
      <c r="JZV25" s="60"/>
      <c r="JZW25" s="60"/>
      <c r="JZX25" s="60"/>
      <c r="JZY25" s="60"/>
      <c r="JZZ25" s="60"/>
      <c r="KAA25" s="60"/>
      <c r="KAB25" s="60"/>
      <c r="KAC25" s="60"/>
      <c r="KAD25" s="60"/>
      <c r="KAE25" s="60"/>
      <c r="KAF25" s="60"/>
      <c r="KAG25" s="60"/>
      <c r="KAH25" s="60"/>
      <c r="KAI25" s="60"/>
      <c r="KAJ25" s="60"/>
      <c r="KAK25" s="60"/>
      <c r="KAL25" s="60"/>
      <c r="KAM25" s="60"/>
      <c r="KAN25" s="60"/>
      <c r="KAO25" s="60"/>
      <c r="KAP25" s="60"/>
      <c r="KAQ25" s="60"/>
      <c r="KAR25" s="60"/>
      <c r="KAS25" s="60"/>
      <c r="KAT25" s="60"/>
      <c r="KAU25" s="60"/>
      <c r="KAV25" s="60"/>
      <c r="KAW25" s="60"/>
      <c r="KAX25" s="60"/>
      <c r="KAY25" s="60"/>
      <c r="KAZ25" s="60"/>
      <c r="KBA25" s="60"/>
      <c r="KBB25" s="60"/>
      <c r="KBC25" s="60"/>
      <c r="KBD25" s="60"/>
      <c r="KBE25" s="60"/>
      <c r="KBF25" s="60"/>
      <c r="KBG25" s="60"/>
      <c r="KBH25" s="60"/>
      <c r="KBI25" s="60"/>
      <c r="KBJ25" s="60"/>
      <c r="KBK25" s="60"/>
      <c r="KBL25" s="60"/>
      <c r="KBM25" s="60"/>
      <c r="KBN25" s="60"/>
      <c r="KBO25" s="60"/>
      <c r="KBP25" s="60"/>
      <c r="KBQ25" s="60"/>
      <c r="KBR25" s="60"/>
      <c r="KBS25" s="60"/>
      <c r="KBT25" s="60"/>
      <c r="KBU25" s="60"/>
      <c r="KBV25" s="60"/>
      <c r="KBW25" s="60"/>
      <c r="KBX25" s="60"/>
      <c r="KBY25" s="60"/>
      <c r="KBZ25" s="60"/>
      <c r="KCA25" s="60"/>
      <c r="KCB25" s="60"/>
      <c r="KCC25" s="60"/>
      <c r="KCD25" s="60"/>
      <c r="KCE25" s="60"/>
      <c r="KCF25" s="60"/>
      <c r="KCG25" s="60"/>
      <c r="KCH25" s="60"/>
      <c r="KCI25" s="60"/>
      <c r="KCJ25" s="60"/>
      <c r="KCK25" s="60"/>
      <c r="KCL25" s="60"/>
      <c r="KCM25" s="60"/>
      <c r="KCN25" s="60"/>
      <c r="KCO25" s="60"/>
      <c r="KCP25" s="60"/>
      <c r="KCQ25" s="60"/>
      <c r="KCR25" s="60"/>
      <c r="KCS25" s="60"/>
      <c r="KCT25" s="60"/>
      <c r="KCU25" s="60"/>
      <c r="KCV25" s="60"/>
      <c r="KCW25" s="60"/>
      <c r="KCX25" s="60"/>
      <c r="KCY25" s="60"/>
      <c r="KCZ25" s="60"/>
      <c r="KDA25" s="60"/>
      <c r="KDB25" s="60"/>
      <c r="KDC25" s="60"/>
      <c r="KDD25" s="60"/>
      <c r="KDE25" s="60"/>
      <c r="KDF25" s="60"/>
      <c r="KDG25" s="60"/>
      <c r="KDH25" s="60"/>
      <c r="KDI25" s="60"/>
      <c r="KDJ25" s="60"/>
      <c r="KDK25" s="60"/>
      <c r="KDL25" s="60"/>
      <c r="KDM25" s="60"/>
      <c r="KDN25" s="60"/>
      <c r="KDO25" s="60"/>
      <c r="KDP25" s="60"/>
      <c r="KDQ25" s="60"/>
      <c r="KDR25" s="60"/>
      <c r="KDS25" s="60"/>
      <c r="KDT25" s="60"/>
      <c r="KDU25" s="60"/>
      <c r="KDV25" s="60"/>
      <c r="KDW25" s="60"/>
      <c r="KDX25" s="60"/>
      <c r="KDY25" s="60"/>
      <c r="KDZ25" s="60"/>
      <c r="KEA25" s="60"/>
      <c r="KEB25" s="60"/>
      <c r="KEC25" s="60"/>
      <c r="KED25" s="60"/>
      <c r="KEE25" s="60"/>
      <c r="KEF25" s="60"/>
      <c r="KEG25" s="60"/>
      <c r="KEH25" s="60"/>
      <c r="KEI25" s="60"/>
      <c r="KEJ25" s="60"/>
      <c r="KEK25" s="60"/>
      <c r="KEL25" s="60"/>
      <c r="KEM25" s="60"/>
      <c r="KEN25" s="60"/>
      <c r="KEO25" s="60"/>
      <c r="KEP25" s="60"/>
      <c r="KEQ25" s="60"/>
      <c r="KER25" s="60"/>
      <c r="KES25" s="60"/>
      <c r="KET25" s="60"/>
      <c r="KEU25" s="60"/>
      <c r="KEV25" s="60"/>
      <c r="KEW25" s="60"/>
      <c r="KEX25" s="60"/>
      <c r="KEY25" s="60"/>
      <c r="KEZ25" s="60"/>
      <c r="KFA25" s="60"/>
      <c r="KFB25" s="60"/>
      <c r="KFC25" s="60"/>
      <c r="KFD25" s="60"/>
      <c r="KFE25" s="60"/>
      <c r="KFF25" s="60"/>
      <c r="KFG25" s="60"/>
      <c r="KFH25" s="60"/>
      <c r="KFI25" s="60"/>
      <c r="KFJ25" s="60"/>
      <c r="KFK25" s="60"/>
      <c r="KFL25" s="60"/>
      <c r="KFM25" s="60"/>
      <c r="KFN25" s="60"/>
      <c r="KFO25" s="60"/>
      <c r="KFP25" s="60"/>
      <c r="KFQ25" s="60"/>
      <c r="KFR25" s="60"/>
      <c r="KFS25" s="60"/>
      <c r="KFT25" s="60"/>
      <c r="KFU25" s="60"/>
      <c r="KFV25" s="60"/>
      <c r="KFW25" s="60"/>
      <c r="KFX25" s="60"/>
      <c r="KFY25" s="60"/>
      <c r="KFZ25" s="60"/>
      <c r="KGA25" s="60"/>
      <c r="KGB25" s="60"/>
      <c r="KGC25" s="60"/>
      <c r="KGD25" s="60"/>
      <c r="KGE25" s="60"/>
      <c r="KGF25" s="60"/>
      <c r="KGG25" s="60"/>
      <c r="KGH25" s="60"/>
      <c r="KGI25" s="60"/>
      <c r="KGJ25" s="60"/>
      <c r="KGK25" s="60"/>
      <c r="KGL25" s="60"/>
      <c r="KGM25" s="60"/>
      <c r="KGN25" s="60"/>
      <c r="KGO25" s="60"/>
      <c r="KGP25" s="60"/>
      <c r="KGQ25" s="60"/>
      <c r="KGR25" s="60"/>
      <c r="KGS25" s="60"/>
      <c r="KGT25" s="60"/>
      <c r="KGU25" s="60"/>
      <c r="KGV25" s="60"/>
      <c r="KGW25" s="60"/>
      <c r="KGX25" s="60"/>
      <c r="KGY25" s="60"/>
      <c r="KGZ25" s="60"/>
      <c r="KHA25" s="60"/>
      <c r="KHB25" s="60"/>
      <c r="KHC25" s="60"/>
      <c r="KHD25" s="60"/>
      <c r="KHE25" s="60"/>
      <c r="KHF25" s="60"/>
      <c r="KHG25" s="60"/>
      <c r="KHH25" s="60"/>
      <c r="KHI25" s="60"/>
      <c r="KHJ25" s="60"/>
      <c r="KHK25" s="60"/>
      <c r="KHL25" s="60"/>
      <c r="KHM25" s="60"/>
      <c r="KHN25" s="60"/>
      <c r="KHO25" s="60"/>
      <c r="KHP25" s="60"/>
      <c r="KHQ25" s="60"/>
      <c r="KHR25" s="60"/>
      <c r="KHS25" s="60"/>
      <c r="KHT25" s="60"/>
      <c r="KHU25" s="60"/>
      <c r="KHV25" s="60"/>
      <c r="KHW25" s="60"/>
      <c r="KHX25" s="60"/>
      <c r="KHY25" s="60"/>
      <c r="KHZ25" s="60"/>
      <c r="KIA25" s="60"/>
      <c r="KIB25" s="60"/>
      <c r="KIC25" s="60"/>
      <c r="KID25" s="60"/>
      <c r="KIE25" s="60"/>
      <c r="KIF25" s="60"/>
      <c r="KIG25" s="60"/>
      <c r="KIH25" s="60"/>
      <c r="KII25" s="60"/>
      <c r="KIJ25" s="60"/>
      <c r="KIK25" s="60"/>
      <c r="KIL25" s="60"/>
      <c r="KIM25" s="60"/>
      <c r="KIN25" s="60"/>
      <c r="KIO25" s="60"/>
      <c r="KIP25" s="60"/>
      <c r="KIQ25" s="60"/>
      <c r="KIR25" s="60"/>
      <c r="KIS25" s="60"/>
      <c r="KIT25" s="60"/>
      <c r="KIU25" s="60"/>
      <c r="KIV25" s="60"/>
      <c r="KIW25" s="60"/>
      <c r="KIX25" s="60"/>
      <c r="KIY25" s="60"/>
      <c r="KIZ25" s="60"/>
      <c r="KJA25" s="60"/>
      <c r="KJB25" s="60"/>
      <c r="KJC25" s="60"/>
      <c r="KJD25" s="60"/>
      <c r="KJE25" s="60"/>
      <c r="KJF25" s="60"/>
      <c r="KJG25" s="60"/>
      <c r="KJH25" s="60"/>
      <c r="KJI25" s="60"/>
      <c r="KJJ25" s="60"/>
      <c r="KJK25" s="60"/>
      <c r="KJL25" s="60"/>
      <c r="KJM25" s="60"/>
      <c r="KJN25" s="60"/>
      <c r="KJO25" s="60"/>
      <c r="KJP25" s="60"/>
      <c r="KJQ25" s="60"/>
      <c r="KJR25" s="60"/>
      <c r="KJS25" s="60"/>
      <c r="KJT25" s="60"/>
      <c r="KJU25" s="60"/>
      <c r="KJV25" s="60"/>
      <c r="KJW25" s="60"/>
      <c r="KJX25" s="60"/>
      <c r="KJY25" s="60"/>
      <c r="KJZ25" s="60"/>
      <c r="KKA25" s="60"/>
      <c r="KKB25" s="60"/>
      <c r="KKC25" s="60"/>
      <c r="KKD25" s="60"/>
      <c r="KKE25" s="60"/>
      <c r="KKF25" s="60"/>
      <c r="KKG25" s="60"/>
      <c r="KKH25" s="60"/>
      <c r="KKI25" s="60"/>
      <c r="KKJ25" s="60"/>
      <c r="KKK25" s="60"/>
      <c r="KKL25" s="60"/>
      <c r="KKM25" s="60"/>
      <c r="KKN25" s="60"/>
      <c r="KKO25" s="60"/>
      <c r="KKP25" s="60"/>
      <c r="KKQ25" s="60"/>
      <c r="KKR25" s="60"/>
      <c r="KKS25" s="60"/>
      <c r="KKT25" s="60"/>
      <c r="KKU25" s="60"/>
      <c r="KKV25" s="60"/>
      <c r="KKW25" s="60"/>
      <c r="KKX25" s="60"/>
      <c r="KKY25" s="60"/>
      <c r="KKZ25" s="60"/>
      <c r="KLA25" s="60"/>
      <c r="KLB25" s="60"/>
      <c r="KLC25" s="60"/>
      <c r="KLD25" s="60"/>
      <c r="KLE25" s="60"/>
      <c r="KLF25" s="60"/>
      <c r="KLG25" s="60"/>
      <c r="KLH25" s="60"/>
      <c r="KLI25" s="60"/>
      <c r="KLJ25" s="60"/>
      <c r="KLK25" s="60"/>
      <c r="KLL25" s="60"/>
      <c r="KLM25" s="60"/>
      <c r="KLN25" s="60"/>
      <c r="KLO25" s="60"/>
      <c r="KLP25" s="60"/>
      <c r="KLQ25" s="60"/>
      <c r="KLR25" s="60"/>
      <c r="KLS25" s="60"/>
      <c r="KLT25" s="60"/>
      <c r="KLU25" s="60"/>
      <c r="KLV25" s="60"/>
      <c r="KLW25" s="60"/>
      <c r="KLX25" s="60"/>
      <c r="KLY25" s="60"/>
      <c r="KLZ25" s="60"/>
      <c r="KMA25" s="60"/>
      <c r="KMB25" s="60"/>
      <c r="KMC25" s="60"/>
      <c r="KMD25" s="60"/>
      <c r="KME25" s="60"/>
      <c r="KMF25" s="60"/>
      <c r="KMG25" s="60"/>
      <c r="KMH25" s="60"/>
      <c r="KMI25" s="60"/>
      <c r="KMJ25" s="60"/>
      <c r="KMK25" s="60"/>
      <c r="KML25" s="60"/>
      <c r="KMM25" s="60"/>
      <c r="KMN25" s="60"/>
      <c r="KMO25" s="60"/>
      <c r="KMP25" s="60"/>
      <c r="KMQ25" s="60"/>
      <c r="KMR25" s="60"/>
      <c r="KMS25" s="60"/>
      <c r="KMT25" s="60"/>
      <c r="KMU25" s="60"/>
      <c r="KMV25" s="60"/>
      <c r="KMW25" s="60"/>
      <c r="KMX25" s="60"/>
      <c r="KMY25" s="60"/>
      <c r="KMZ25" s="60"/>
      <c r="KNA25" s="60"/>
      <c r="KNB25" s="60"/>
      <c r="KNC25" s="60"/>
      <c r="KND25" s="60"/>
      <c r="KNE25" s="60"/>
      <c r="KNF25" s="60"/>
      <c r="KNG25" s="60"/>
      <c r="KNH25" s="60"/>
      <c r="KNI25" s="60"/>
      <c r="KNJ25" s="60"/>
      <c r="KNK25" s="60"/>
      <c r="KNL25" s="60"/>
      <c r="KNM25" s="60"/>
      <c r="KNN25" s="60"/>
      <c r="KNO25" s="60"/>
      <c r="KNP25" s="60"/>
      <c r="KNQ25" s="60"/>
      <c r="KNR25" s="60"/>
      <c r="KNS25" s="60"/>
      <c r="KNT25" s="60"/>
      <c r="KNU25" s="60"/>
      <c r="KNV25" s="60"/>
      <c r="KNW25" s="60"/>
      <c r="KNX25" s="60"/>
      <c r="KNY25" s="60"/>
      <c r="KNZ25" s="60"/>
      <c r="KOA25" s="60"/>
      <c r="KOB25" s="60"/>
      <c r="KOC25" s="60"/>
      <c r="KOD25" s="60"/>
      <c r="KOE25" s="60"/>
      <c r="KOF25" s="60"/>
      <c r="KOG25" s="60"/>
      <c r="KOH25" s="60"/>
      <c r="KOI25" s="60"/>
      <c r="KOJ25" s="60"/>
      <c r="KOK25" s="60"/>
      <c r="KOL25" s="60"/>
      <c r="KOM25" s="60"/>
      <c r="KON25" s="60"/>
      <c r="KOO25" s="60"/>
      <c r="KOP25" s="60"/>
      <c r="KOQ25" s="60"/>
      <c r="KOR25" s="60"/>
      <c r="KOS25" s="60"/>
      <c r="KOT25" s="60"/>
      <c r="KOU25" s="60"/>
      <c r="KOV25" s="60"/>
      <c r="KOW25" s="60"/>
      <c r="KOX25" s="60"/>
      <c r="KOY25" s="60"/>
      <c r="KOZ25" s="60"/>
      <c r="KPA25" s="60"/>
      <c r="KPB25" s="60"/>
      <c r="KPC25" s="60"/>
      <c r="KPD25" s="60"/>
      <c r="KPE25" s="60"/>
      <c r="KPF25" s="60"/>
      <c r="KPG25" s="60"/>
      <c r="KPH25" s="60"/>
      <c r="KPI25" s="60"/>
      <c r="KPJ25" s="60"/>
      <c r="KPK25" s="60"/>
      <c r="KPL25" s="60"/>
      <c r="KPM25" s="60"/>
      <c r="KPN25" s="60"/>
      <c r="KPO25" s="60"/>
      <c r="KPP25" s="60"/>
      <c r="KPQ25" s="60"/>
      <c r="KPR25" s="60"/>
      <c r="KPS25" s="60"/>
      <c r="KPT25" s="60"/>
      <c r="KPU25" s="60"/>
      <c r="KPV25" s="60"/>
      <c r="KPW25" s="60"/>
      <c r="KPX25" s="60"/>
      <c r="KPY25" s="60"/>
      <c r="KPZ25" s="60"/>
      <c r="KQA25" s="60"/>
      <c r="KQB25" s="60"/>
      <c r="KQC25" s="60"/>
      <c r="KQD25" s="60"/>
      <c r="KQE25" s="60"/>
      <c r="KQF25" s="60"/>
      <c r="KQG25" s="60"/>
      <c r="KQH25" s="60"/>
      <c r="KQI25" s="60"/>
      <c r="KQJ25" s="60"/>
      <c r="KQK25" s="60"/>
      <c r="KQL25" s="60"/>
      <c r="KQM25" s="60"/>
      <c r="KQN25" s="60"/>
      <c r="KQO25" s="60"/>
      <c r="KQP25" s="60"/>
      <c r="KQQ25" s="60"/>
      <c r="KQR25" s="60"/>
      <c r="KQS25" s="60"/>
      <c r="KQT25" s="60"/>
      <c r="KQU25" s="60"/>
      <c r="KQV25" s="60"/>
      <c r="KQW25" s="60"/>
      <c r="KQX25" s="60"/>
      <c r="KQY25" s="60"/>
      <c r="KQZ25" s="60"/>
      <c r="KRA25" s="60"/>
      <c r="KRB25" s="60"/>
      <c r="KRC25" s="60"/>
      <c r="KRD25" s="60"/>
      <c r="KRE25" s="60"/>
      <c r="KRF25" s="60"/>
      <c r="KRG25" s="60"/>
      <c r="KRH25" s="60"/>
      <c r="KRI25" s="60"/>
      <c r="KRJ25" s="60"/>
      <c r="KRK25" s="60"/>
      <c r="KRL25" s="60"/>
      <c r="KRM25" s="60"/>
      <c r="KRN25" s="60"/>
      <c r="KRO25" s="60"/>
      <c r="KRP25" s="60"/>
      <c r="KRQ25" s="60"/>
      <c r="KRR25" s="60"/>
      <c r="KRS25" s="60"/>
      <c r="KRT25" s="60"/>
      <c r="KRU25" s="60"/>
      <c r="KRV25" s="60"/>
      <c r="KRW25" s="60"/>
      <c r="KRX25" s="60"/>
      <c r="KRY25" s="60"/>
      <c r="KRZ25" s="60"/>
      <c r="KSA25" s="60"/>
      <c r="KSB25" s="60"/>
      <c r="KSC25" s="60"/>
      <c r="KSD25" s="60"/>
      <c r="KSE25" s="60"/>
      <c r="KSF25" s="60"/>
      <c r="KSG25" s="60"/>
      <c r="KSH25" s="60"/>
      <c r="KSI25" s="60"/>
      <c r="KSJ25" s="60"/>
      <c r="KSK25" s="60"/>
      <c r="KSL25" s="60"/>
      <c r="KSM25" s="60"/>
      <c r="KSN25" s="60"/>
      <c r="KSO25" s="60"/>
      <c r="KSP25" s="60"/>
      <c r="KSQ25" s="60"/>
      <c r="KSR25" s="60"/>
      <c r="KSS25" s="60"/>
      <c r="KST25" s="60"/>
      <c r="KSU25" s="60"/>
      <c r="KSV25" s="60"/>
      <c r="KSW25" s="60"/>
      <c r="KSX25" s="60"/>
      <c r="KSY25" s="60"/>
      <c r="KSZ25" s="60"/>
      <c r="KTA25" s="60"/>
      <c r="KTB25" s="60"/>
      <c r="KTC25" s="60"/>
      <c r="KTD25" s="60"/>
      <c r="KTE25" s="60"/>
      <c r="KTF25" s="60"/>
      <c r="KTG25" s="60"/>
      <c r="KTH25" s="60"/>
      <c r="KTI25" s="60"/>
      <c r="KTJ25" s="60"/>
      <c r="KTK25" s="60"/>
      <c r="KTL25" s="60"/>
      <c r="KTM25" s="60"/>
      <c r="KTN25" s="60"/>
      <c r="KTO25" s="60"/>
      <c r="KTP25" s="60"/>
      <c r="KTQ25" s="60"/>
      <c r="KTR25" s="60"/>
      <c r="KTS25" s="60"/>
      <c r="KTT25" s="60"/>
      <c r="KTU25" s="60"/>
      <c r="KTV25" s="60"/>
      <c r="KTW25" s="60"/>
      <c r="KTX25" s="60"/>
      <c r="KTY25" s="60"/>
      <c r="KTZ25" s="60"/>
      <c r="KUA25" s="60"/>
      <c r="KUB25" s="60"/>
      <c r="KUC25" s="60"/>
      <c r="KUD25" s="60"/>
      <c r="KUE25" s="60"/>
      <c r="KUF25" s="60"/>
      <c r="KUG25" s="60"/>
      <c r="KUH25" s="60"/>
      <c r="KUI25" s="60"/>
      <c r="KUJ25" s="60"/>
      <c r="KUK25" s="60"/>
      <c r="KUL25" s="60"/>
      <c r="KUM25" s="60"/>
      <c r="KUN25" s="60"/>
      <c r="KUO25" s="60"/>
      <c r="KUP25" s="60"/>
      <c r="KUQ25" s="60"/>
      <c r="KUR25" s="60"/>
      <c r="KUS25" s="60"/>
      <c r="KUT25" s="60"/>
      <c r="KUU25" s="60"/>
      <c r="KUV25" s="60"/>
      <c r="KUW25" s="60"/>
      <c r="KUX25" s="60"/>
      <c r="KUY25" s="60"/>
      <c r="KUZ25" s="60"/>
      <c r="KVA25" s="60"/>
      <c r="KVB25" s="60"/>
      <c r="KVC25" s="60"/>
      <c r="KVD25" s="60"/>
      <c r="KVE25" s="60"/>
      <c r="KVF25" s="60"/>
      <c r="KVG25" s="60"/>
      <c r="KVH25" s="60"/>
      <c r="KVI25" s="60"/>
      <c r="KVJ25" s="60"/>
      <c r="KVK25" s="60"/>
      <c r="KVL25" s="60"/>
      <c r="KVM25" s="60"/>
      <c r="KVN25" s="60"/>
      <c r="KVO25" s="60"/>
      <c r="KVP25" s="60"/>
      <c r="KVQ25" s="60"/>
      <c r="KVR25" s="60"/>
      <c r="KVS25" s="60"/>
      <c r="KVT25" s="60"/>
      <c r="KVU25" s="60"/>
      <c r="KVV25" s="60"/>
      <c r="KVW25" s="60"/>
      <c r="KVX25" s="60"/>
      <c r="KVY25" s="60"/>
      <c r="KVZ25" s="60"/>
      <c r="KWA25" s="60"/>
      <c r="KWB25" s="60"/>
      <c r="KWC25" s="60"/>
      <c r="KWD25" s="60"/>
      <c r="KWE25" s="60"/>
      <c r="KWF25" s="60"/>
      <c r="KWG25" s="60"/>
      <c r="KWH25" s="60"/>
      <c r="KWI25" s="60"/>
      <c r="KWJ25" s="60"/>
      <c r="KWK25" s="60"/>
      <c r="KWL25" s="60"/>
      <c r="KWM25" s="60"/>
      <c r="KWN25" s="60"/>
      <c r="KWO25" s="60"/>
      <c r="KWP25" s="60"/>
      <c r="KWQ25" s="60"/>
      <c r="KWR25" s="60"/>
      <c r="KWS25" s="60"/>
      <c r="KWT25" s="60"/>
      <c r="KWU25" s="60"/>
      <c r="KWV25" s="60"/>
      <c r="KWW25" s="60"/>
      <c r="KWX25" s="60"/>
      <c r="KWY25" s="60"/>
      <c r="KWZ25" s="60"/>
      <c r="KXA25" s="60"/>
      <c r="KXB25" s="60"/>
      <c r="KXC25" s="60"/>
      <c r="KXD25" s="60"/>
      <c r="KXE25" s="60"/>
      <c r="KXF25" s="60"/>
      <c r="KXG25" s="60"/>
      <c r="KXH25" s="60"/>
      <c r="KXI25" s="60"/>
      <c r="KXJ25" s="60"/>
      <c r="KXK25" s="60"/>
      <c r="KXL25" s="60"/>
      <c r="KXM25" s="60"/>
      <c r="KXN25" s="60"/>
      <c r="KXO25" s="60"/>
      <c r="KXP25" s="60"/>
      <c r="KXQ25" s="60"/>
      <c r="KXR25" s="60"/>
      <c r="KXS25" s="60"/>
      <c r="KXT25" s="60"/>
      <c r="KXU25" s="60"/>
      <c r="KXV25" s="60"/>
      <c r="KXW25" s="60"/>
      <c r="KXX25" s="60"/>
      <c r="KXY25" s="60"/>
      <c r="KXZ25" s="60"/>
      <c r="KYA25" s="60"/>
      <c r="KYB25" s="60"/>
      <c r="KYC25" s="60"/>
      <c r="KYD25" s="60"/>
      <c r="KYE25" s="60"/>
      <c r="KYF25" s="60"/>
      <c r="KYG25" s="60"/>
      <c r="KYH25" s="60"/>
      <c r="KYI25" s="60"/>
      <c r="KYJ25" s="60"/>
      <c r="KYK25" s="60"/>
      <c r="KYL25" s="60"/>
      <c r="KYM25" s="60"/>
      <c r="KYN25" s="60"/>
      <c r="KYO25" s="60"/>
      <c r="KYP25" s="60"/>
      <c r="KYQ25" s="60"/>
      <c r="KYR25" s="60"/>
      <c r="KYS25" s="60"/>
      <c r="KYT25" s="60"/>
      <c r="KYU25" s="60"/>
      <c r="KYV25" s="60"/>
      <c r="KYW25" s="60"/>
      <c r="KYX25" s="60"/>
      <c r="KYY25" s="60"/>
      <c r="KYZ25" s="60"/>
      <c r="KZA25" s="60"/>
      <c r="KZB25" s="60"/>
      <c r="KZC25" s="60"/>
      <c r="KZD25" s="60"/>
      <c r="KZE25" s="60"/>
      <c r="KZF25" s="60"/>
      <c r="KZG25" s="60"/>
      <c r="KZH25" s="60"/>
      <c r="KZI25" s="60"/>
      <c r="KZJ25" s="60"/>
      <c r="KZK25" s="60"/>
      <c r="KZL25" s="60"/>
      <c r="KZM25" s="60"/>
      <c r="KZN25" s="60"/>
      <c r="KZO25" s="60"/>
      <c r="KZP25" s="60"/>
      <c r="KZQ25" s="60"/>
      <c r="KZR25" s="60"/>
      <c r="KZS25" s="60"/>
      <c r="KZT25" s="60"/>
      <c r="KZU25" s="60"/>
      <c r="KZV25" s="60"/>
      <c r="KZW25" s="60"/>
      <c r="KZX25" s="60"/>
      <c r="KZY25" s="60"/>
      <c r="KZZ25" s="60"/>
      <c r="LAA25" s="60"/>
      <c r="LAB25" s="60"/>
      <c r="LAC25" s="60"/>
      <c r="LAD25" s="60"/>
      <c r="LAE25" s="60"/>
      <c r="LAF25" s="60"/>
      <c r="LAG25" s="60"/>
      <c r="LAH25" s="60"/>
      <c r="LAI25" s="60"/>
      <c r="LAJ25" s="60"/>
      <c r="LAK25" s="60"/>
      <c r="LAL25" s="60"/>
      <c r="LAM25" s="60"/>
      <c r="LAN25" s="60"/>
      <c r="LAO25" s="60"/>
      <c r="LAP25" s="60"/>
      <c r="LAQ25" s="60"/>
      <c r="LAR25" s="60"/>
      <c r="LAS25" s="60"/>
      <c r="LAT25" s="60"/>
      <c r="LAU25" s="60"/>
      <c r="LAV25" s="60"/>
      <c r="LAW25" s="60"/>
      <c r="LAX25" s="60"/>
      <c r="LAY25" s="60"/>
      <c r="LAZ25" s="60"/>
      <c r="LBA25" s="60"/>
      <c r="LBB25" s="60"/>
      <c r="LBC25" s="60"/>
      <c r="LBD25" s="60"/>
      <c r="LBE25" s="60"/>
      <c r="LBF25" s="60"/>
      <c r="LBG25" s="60"/>
      <c r="LBH25" s="60"/>
      <c r="LBI25" s="60"/>
      <c r="LBJ25" s="60"/>
      <c r="LBK25" s="60"/>
      <c r="LBL25" s="60"/>
      <c r="LBM25" s="60"/>
      <c r="LBN25" s="60"/>
      <c r="LBO25" s="60"/>
      <c r="LBP25" s="60"/>
      <c r="LBQ25" s="60"/>
      <c r="LBR25" s="60"/>
      <c r="LBS25" s="60"/>
      <c r="LBT25" s="60"/>
      <c r="LBU25" s="60"/>
      <c r="LBV25" s="60"/>
      <c r="LBW25" s="60"/>
      <c r="LBX25" s="60"/>
      <c r="LBY25" s="60"/>
      <c r="LBZ25" s="60"/>
      <c r="LCA25" s="60"/>
      <c r="LCB25" s="60"/>
      <c r="LCC25" s="60"/>
      <c r="LCD25" s="60"/>
      <c r="LCE25" s="60"/>
      <c r="LCF25" s="60"/>
      <c r="LCG25" s="60"/>
      <c r="LCH25" s="60"/>
      <c r="LCI25" s="60"/>
      <c r="LCJ25" s="60"/>
      <c r="LCK25" s="60"/>
      <c r="LCL25" s="60"/>
      <c r="LCM25" s="60"/>
      <c r="LCN25" s="60"/>
      <c r="LCO25" s="60"/>
      <c r="LCP25" s="60"/>
      <c r="LCQ25" s="60"/>
      <c r="LCR25" s="60"/>
      <c r="LCS25" s="60"/>
      <c r="LCT25" s="60"/>
      <c r="LCU25" s="60"/>
      <c r="LCV25" s="60"/>
      <c r="LCW25" s="60"/>
      <c r="LCX25" s="60"/>
      <c r="LCY25" s="60"/>
      <c r="LCZ25" s="60"/>
      <c r="LDA25" s="60"/>
      <c r="LDB25" s="60"/>
      <c r="LDC25" s="60"/>
      <c r="LDD25" s="60"/>
      <c r="LDE25" s="60"/>
      <c r="LDF25" s="60"/>
      <c r="LDG25" s="60"/>
      <c r="LDH25" s="60"/>
      <c r="LDI25" s="60"/>
      <c r="LDJ25" s="60"/>
      <c r="LDK25" s="60"/>
      <c r="LDL25" s="60"/>
      <c r="LDM25" s="60"/>
      <c r="LDN25" s="60"/>
      <c r="LDO25" s="60"/>
      <c r="LDP25" s="60"/>
      <c r="LDQ25" s="60"/>
      <c r="LDR25" s="60"/>
      <c r="LDS25" s="60"/>
      <c r="LDT25" s="60"/>
      <c r="LDU25" s="60"/>
      <c r="LDV25" s="60"/>
      <c r="LDW25" s="60"/>
      <c r="LDX25" s="60"/>
      <c r="LDY25" s="60"/>
      <c r="LDZ25" s="60"/>
      <c r="LEA25" s="60"/>
      <c r="LEB25" s="60"/>
      <c r="LEC25" s="60"/>
      <c r="LED25" s="60"/>
      <c r="LEE25" s="60"/>
      <c r="LEF25" s="60"/>
      <c r="LEG25" s="60"/>
      <c r="LEH25" s="60"/>
      <c r="LEI25" s="60"/>
      <c r="LEJ25" s="60"/>
      <c r="LEK25" s="60"/>
      <c r="LEL25" s="60"/>
      <c r="LEM25" s="60"/>
      <c r="LEN25" s="60"/>
      <c r="LEO25" s="60"/>
      <c r="LEP25" s="60"/>
      <c r="LEQ25" s="60"/>
      <c r="LER25" s="60"/>
      <c r="LES25" s="60"/>
      <c r="LET25" s="60"/>
      <c r="LEU25" s="60"/>
      <c r="LEV25" s="60"/>
      <c r="LEW25" s="60"/>
      <c r="LEX25" s="60"/>
      <c r="LEY25" s="60"/>
      <c r="LEZ25" s="60"/>
      <c r="LFA25" s="60"/>
      <c r="LFB25" s="60"/>
      <c r="LFC25" s="60"/>
      <c r="LFD25" s="60"/>
      <c r="LFE25" s="60"/>
      <c r="LFF25" s="60"/>
      <c r="LFG25" s="60"/>
      <c r="LFH25" s="60"/>
      <c r="LFI25" s="60"/>
      <c r="LFJ25" s="60"/>
      <c r="LFK25" s="60"/>
      <c r="LFL25" s="60"/>
      <c r="LFM25" s="60"/>
      <c r="LFN25" s="60"/>
      <c r="LFO25" s="60"/>
      <c r="LFP25" s="60"/>
      <c r="LFQ25" s="60"/>
      <c r="LFR25" s="60"/>
      <c r="LFS25" s="60"/>
      <c r="LFT25" s="60"/>
      <c r="LFU25" s="60"/>
      <c r="LFV25" s="60"/>
      <c r="LFW25" s="60"/>
      <c r="LFX25" s="60"/>
      <c r="LFY25" s="60"/>
      <c r="LFZ25" s="60"/>
      <c r="LGA25" s="60"/>
      <c r="LGB25" s="60"/>
      <c r="LGC25" s="60"/>
      <c r="LGD25" s="60"/>
      <c r="LGE25" s="60"/>
      <c r="LGF25" s="60"/>
      <c r="LGG25" s="60"/>
      <c r="LGH25" s="60"/>
      <c r="LGI25" s="60"/>
      <c r="LGJ25" s="60"/>
      <c r="LGK25" s="60"/>
      <c r="LGL25" s="60"/>
      <c r="LGM25" s="60"/>
      <c r="LGN25" s="60"/>
      <c r="LGO25" s="60"/>
      <c r="LGP25" s="60"/>
      <c r="LGQ25" s="60"/>
      <c r="LGR25" s="60"/>
      <c r="LGS25" s="60"/>
      <c r="LGT25" s="60"/>
      <c r="LGU25" s="60"/>
      <c r="LGV25" s="60"/>
      <c r="LGW25" s="60"/>
      <c r="LGX25" s="60"/>
      <c r="LGY25" s="60"/>
      <c r="LGZ25" s="60"/>
      <c r="LHA25" s="60"/>
      <c r="LHB25" s="60"/>
      <c r="LHC25" s="60"/>
      <c r="LHD25" s="60"/>
      <c r="LHE25" s="60"/>
      <c r="LHF25" s="60"/>
      <c r="LHG25" s="60"/>
      <c r="LHH25" s="60"/>
      <c r="LHI25" s="60"/>
      <c r="LHJ25" s="60"/>
      <c r="LHK25" s="60"/>
      <c r="LHL25" s="60"/>
      <c r="LHM25" s="60"/>
      <c r="LHN25" s="60"/>
      <c r="LHO25" s="60"/>
      <c r="LHP25" s="60"/>
      <c r="LHQ25" s="60"/>
      <c r="LHR25" s="60"/>
      <c r="LHS25" s="60"/>
      <c r="LHT25" s="60"/>
      <c r="LHU25" s="60"/>
      <c r="LHV25" s="60"/>
      <c r="LHW25" s="60"/>
      <c r="LHX25" s="60"/>
      <c r="LHY25" s="60"/>
      <c r="LHZ25" s="60"/>
      <c r="LIA25" s="60"/>
      <c r="LIB25" s="60"/>
      <c r="LIC25" s="60"/>
      <c r="LID25" s="60"/>
      <c r="LIE25" s="60"/>
      <c r="LIF25" s="60"/>
      <c r="LIG25" s="60"/>
      <c r="LIH25" s="60"/>
      <c r="LII25" s="60"/>
      <c r="LIJ25" s="60"/>
      <c r="LIK25" s="60"/>
      <c r="LIL25" s="60"/>
      <c r="LIM25" s="60"/>
      <c r="LIN25" s="60"/>
      <c r="LIO25" s="60"/>
      <c r="LIP25" s="60"/>
      <c r="LIQ25" s="60"/>
      <c r="LIR25" s="60"/>
      <c r="LIS25" s="60"/>
      <c r="LIT25" s="60"/>
      <c r="LIU25" s="60"/>
      <c r="LIV25" s="60"/>
      <c r="LIW25" s="60"/>
      <c r="LIX25" s="60"/>
      <c r="LIY25" s="60"/>
      <c r="LIZ25" s="60"/>
      <c r="LJA25" s="60"/>
      <c r="LJB25" s="60"/>
      <c r="LJC25" s="60"/>
      <c r="LJD25" s="60"/>
      <c r="LJE25" s="60"/>
      <c r="LJF25" s="60"/>
      <c r="LJG25" s="60"/>
      <c r="LJH25" s="60"/>
      <c r="LJI25" s="60"/>
      <c r="LJJ25" s="60"/>
      <c r="LJK25" s="60"/>
      <c r="LJL25" s="60"/>
      <c r="LJM25" s="60"/>
      <c r="LJN25" s="60"/>
      <c r="LJO25" s="60"/>
      <c r="LJP25" s="60"/>
      <c r="LJQ25" s="60"/>
      <c r="LJR25" s="60"/>
      <c r="LJS25" s="60"/>
      <c r="LJT25" s="60"/>
      <c r="LJU25" s="60"/>
      <c r="LJV25" s="60"/>
      <c r="LJW25" s="60"/>
      <c r="LJX25" s="60"/>
      <c r="LJY25" s="60"/>
      <c r="LJZ25" s="60"/>
      <c r="LKA25" s="60"/>
      <c r="LKB25" s="60"/>
      <c r="LKC25" s="60"/>
      <c r="LKD25" s="60"/>
      <c r="LKE25" s="60"/>
      <c r="LKF25" s="60"/>
      <c r="LKG25" s="60"/>
      <c r="LKH25" s="60"/>
      <c r="LKI25" s="60"/>
      <c r="LKJ25" s="60"/>
      <c r="LKK25" s="60"/>
      <c r="LKL25" s="60"/>
      <c r="LKM25" s="60"/>
      <c r="LKN25" s="60"/>
      <c r="LKO25" s="60"/>
      <c r="LKP25" s="60"/>
      <c r="LKQ25" s="60"/>
      <c r="LKR25" s="60"/>
      <c r="LKS25" s="60"/>
      <c r="LKT25" s="60"/>
      <c r="LKU25" s="60"/>
      <c r="LKV25" s="60"/>
      <c r="LKW25" s="60"/>
      <c r="LKX25" s="60"/>
      <c r="LKY25" s="60"/>
      <c r="LKZ25" s="60"/>
      <c r="LLA25" s="60"/>
      <c r="LLB25" s="60"/>
      <c r="LLC25" s="60"/>
      <c r="LLD25" s="60"/>
      <c r="LLE25" s="60"/>
      <c r="LLF25" s="60"/>
      <c r="LLG25" s="60"/>
      <c r="LLH25" s="60"/>
      <c r="LLI25" s="60"/>
      <c r="LLJ25" s="60"/>
      <c r="LLK25" s="60"/>
      <c r="LLL25" s="60"/>
      <c r="LLM25" s="60"/>
      <c r="LLN25" s="60"/>
      <c r="LLO25" s="60"/>
      <c r="LLP25" s="60"/>
      <c r="LLQ25" s="60"/>
      <c r="LLR25" s="60"/>
      <c r="LLS25" s="60"/>
      <c r="LLT25" s="60"/>
      <c r="LLU25" s="60"/>
      <c r="LLV25" s="60"/>
      <c r="LLW25" s="60"/>
      <c r="LLX25" s="60"/>
      <c r="LLY25" s="60"/>
      <c r="LLZ25" s="60"/>
      <c r="LMA25" s="60"/>
      <c r="LMB25" s="60"/>
      <c r="LMC25" s="60"/>
      <c r="LMD25" s="60"/>
      <c r="LME25" s="60"/>
      <c r="LMF25" s="60"/>
      <c r="LMG25" s="60"/>
      <c r="LMH25" s="60"/>
      <c r="LMI25" s="60"/>
      <c r="LMJ25" s="60"/>
      <c r="LMK25" s="60"/>
      <c r="LML25" s="60"/>
      <c r="LMM25" s="60"/>
      <c r="LMN25" s="60"/>
      <c r="LMO25" s="60"/>
      <c r="LMP25" s="60"/>
      <c r="LMQ25" s="60"/>
      <c r="LMR25" s="60"/>
      <c r="LMS25" s="60"/>
      <c r="LMT25" s="60"/>
      <c r="LMU25" s="60"/>
      <c r="LMV25" s="60"/>
      <c r="LMW25" s="60"/>
      <c r="LMX25" s="60"/>
      <c r="LMY25" s="60"/>
      <c r="LMZ25" s="60"/>
      <c r="LNA25" s="60"/>
      <c r="LNB25" s="60"/>
      <c r="LNC25" s="60"/>
      <c r="LND25" s="60"/>
      <c r="LNE25" s="60"/>
      <c r="LNF25" s="60"/>
      <c r="LNG25" s="60"/>
      <c r="LNH25" s="60"/>
      <c r="LNI25" s="60"/>
      <c r="LNJ25" s="60"/>
      <c r="LNK25" s="60"/>
      <c r="LNL25" s="60"/>
      <c r="LNM25" s="60"/>
      <c r="LNN25" s="60"/>
      <c r="LNO25" s="60"/>
      <c r="LNP25" s="60"/>
      <c r="LNQ25" s="60"/>
      <c r="LNR25" s="60"/>
      <c r="LNS25" s="60"/>
      <c r="LNT25" s="60"/>
      <c r="LNU25" s="60"/>
      <c r="LNV25" s="60"/>
      <c r="LNW25" s="60"/>
      <c r="LNX25" s="60"/>
      <c r="LNY25" s="60"/>
      <c r="LNZ25" s="60"/>
      <c r="LOA25" s="60"/>
      <c r="LOB25" s="60"/>
      <c r="LOC25" s="60"/>
      <c r="LOD25" s="60"/>
      <c r="LOE25" s="60"/>
      <c r="LOF25" s="60"/>
      <c r="LOG25" s="60"/>
      <c r="LOH25" s="60"/>
      <c r="LOI25" s="60"/>
      <c r="LOJ25" s="60"/>
      <c r="LOK25" s="60"/>
      <c r="LOL25" s="60"/>
      <c r="LOM25" s="60"/>
      <c r="LON25" s="60"/>
      <c r="LOO25" s="60"/>
      <c r="LOP25" s="60"/>
      <c r="LOQ25" s="60"/>
      <c r="LOR25" s="60"/>
      <c r="LOS25" s="60"/>
      <c r="LOT25" s="60"/>
      <c r="LOU25" s="60"/>
      <c r="LOV25" s="60"/>
      <c r="LOW25" s="60"/>
      <c r="LOX25" s="60"/>
      <c r="LOY25" s="60"/>
      <c r="LOZ25" s="60"/>
      <c r="LPA25" s="60"/>
      <c r="LPB25" s="60"/>
      <c r="LPC25" s="60"/>
      <c r="LPD25" s="60"/>
      <c r="LPE25" s="60"/>
      <c r="LPF25" s="60"/>
      <c r="LPG25" s="60"/>
      <c r="LPH25" s="60"/>
      <c r="LPI25" s="60"/>
      <c r="LPJ25" s="60"/>
      <c r="LPK25" s="60"/>
      <c r="LPL25" s="60"/>
      <c r="LPM25" s="60"/>
      <c r="LPN25" s="60"/>
      <c r="LPO25" s="60"/>
      <c r="LPP25" s="60"/>
      <c r="LPQ25" s="60"/>
      <c r="LPR25" s="60"/>
      <c r="LPS25" s="60"/>
      <c r="LPT25" s="60"/>
      <c r="LPU25" s="60"/>
      <c r="LPV25" s="60"/>
      <c r="LPW25" s="60"/>
      <c r="LPX25" s="60"/>
      <c r="LPY25" s="60"/>
      <c r="LPZ25" s="60"/>
      <c r="LQA25" s="60"/>
      <c r="LQB25" s="60"/>
      <c r="LQC25" s="60"/>
      <c r="LQD25" s="60"/>
      <c r="LQE25" s="60"/>
      <c r="LQF25" s="60"/>
      <c r="LQG25" s="60"/>
      <c r="LQH25" s="60"/>
      <c r="LQI25" s="60"/>
      <c r="LQJ25" s="60"/>
      <c r="LQK25" s="60"/>
      <c r="LQL25" s="60"/>
      <c r="LQM25" s="60"/>
      <c r="LQN25" s="60"/>
      <c r="LQO25" s="60"/>
      <c r="LQP25" s="60"/>
      <c r="LQQ25" s="60"/>
      <c r="LQR25" s="60"/>
      <c r="LQS25" s="60"/>
      <c r="LQT25" s="60"/>
      <c r="LQU25" s="60"/>
      <c r="LQV25" s="60"/>
      <c r="LQW25" s="60"/>
      <c r="LQX25" s="60"/>
      <c r="LQY25" s="60"/>
      <c r="LQZ25" s="60"/>
      <c r="LRA25" s="60"/>
      <c r="LRB25" s="60"/>
      <c r="LRC25" s="60"/>
      <c r="LRD25" s="60"/>
      <c r="LRE25" s="60"/>
      <c r="LRF25" s="60"/>
      <c r="LRG25" s="60"/>
      <c r="LRH25" s="60"/>
      <c r="LRI25" s="60"/>
      <c r="LRJ25" s="60"/>
      <c r="LRK25" s="60"/>
      <c r="LRL25" s="60"/>
      <c r="LRM25" s="60"/>
      <c r="LRN25" s="60"/>
      <c r="LRO25" s="60"/>
      <c r="LRP25" s="60"/>
      <c r="LRQ25" s="60"/>
      <c r="LRR25" s="60"/>
      <c r="LRS25" s="60"/>
      <c r="LRT25" s="60"/>
      <c r="LRU25" s="60"/>
      <c r="LRV25" s="60"/>
      <c r="LRW25" s="60"/>
      <c r="LRX25" s="60"/>
      <c r="LRY25" s="60"/>
      <c r="LRZ25" s="60"/>
      <c r="LSA25" s="60"/>
      <c r="LSB25" s="60"/>
      <c r="LSC25" s="60"/>
      <c r="LSD25" s="60"/>
      <c r="LSE25" s="60"/>
      <c r="LSF25" s="60"/>
      <c r="LSG25" s="60"/>
      <c r="LSH25" s="60"/>
      <c r="LSI25" s="60"/>
      <c r="LSJ25" s="60"/>
      <c r="LSK25" s="60"/>
      <c r="LSL25" s="60"/>
      <c r="LSM25" s="60"/>
      <c r="LSN25" s="60"/>
      <c r="LSO25" s="60"/>
      <c r="LSP25" s="60"/>
      <c r="LSQ25" s="60"/>
      <c r="LSR25" s="60"/>
      <c r="LSS25" s="60"/>
      <c r="LST25" s="60"/>
      <c r="LSU25" s="60"/>
      <c r="LSV25" s="60"/>
      <c r="LSW25" s="60"/>
      <c r="LSX25" s="60"/>
      <c r="LSY25" s="60"/>
      <c r="LSZ25" s="60"/>
      <c r="LTA25" s="60"/>
      <c r="LTB25" s="60"/>
      <c r="LTC25" s="60"/>
      <c r="LTD25" s="60"/>
      <c r="LTE25" s="60"/>
      <c r="LTF25" s="60"/>
      <c r="LTG25" s="60"/>
      <c r="LTH25" s="60"/>
      <c r="LTI25" s="60"/>
      <c r="LTJ25" s="60"/>
      <c r="LTK25" s="60"/>
      <c r="LTL25" s="60"/>
      <c r="LTM25" s="60"/>
      <c r="LTN25" s="60"/>
      <c r="LTO25" s="60"/>
      <c r="LTP25" s="60"/>
      <c r="LTQ25" s="60"/>
      <c r="LTR25" s="60"/>
      <c r="LTS25" s="60"/>
      <c r="LTT25" s="60"/>
      <c r="LTU25" s="60"/>
      <c r="LTV25" s="60"/>
      <c r="LTW25" s="60"/>
      <c r="LTX25" s="60"/>
      <c r="LTY25" s="60"/>
      <c r="LTZ25" s="60"/>
      <c r="LUA25" s="60"/>
      <c r="LUB25" s="60"/>
      <c r="LUC25" s="60"/>
      <c r="LUD25" s="60"/>
      <c r="LUE25" s="60"/>
      <c r="LUF25" s="60"/>
      <c r="LUG25" s="60"/>
      <c r="LUH25" s="60"/>
      <c r="LUI25" s="60"/>
      <c r="LUJ25" s="60"/>
      <c r="LUK25" s="60"/>
      <c r="LUL25" s="60"/>
      <c r="LUM25" s="60"/>
      <c r="LUN25" s="60"/>
      <c r="LUO25" s="60"/>
      <c r="LUP25" s="60"/>
      <c r="LUQ25" s="60"/>
      <c r="LUR25" s="60"/>
      <c r="LUS25" s="60"/>
      <c r="LUT25" s="60"/>
      <c r="LUU25" s="60"/>
      <c r="LUV25" s="60"/>
      <c r="LUW25" s="60"/>
      <c r="LUX25" s="60"/>
      <c r="LUY25" s="60"/>
      <c r="LUZ25" s="60"/>
      <c r="LVA25" s="60"/>
      <c r="LVB25" s="60"/>
      <c r="LVC25" s="60"/>
      <c r="LVD25" s="60"/>
      <c r="LVE25" s="60"/>
      <c r="LVF25" s="60"/>
      <c r="LVG25" s="60"/>
      <c r="LVH25" s="60"/>
      <c r="LVI25" s="60"/>
      <c r="LVJ25" s="60"/>
      <c r="LVK25" s="60"/>
      <c r="LVL25" s="60"/>
      <c r="LVM25" s="60"/>
      <c r="LVN25" s="60"/>
      <c r="LVO25" s="60"/>
      <c r="LVP25" s="60"/>
      <c r="LVQ25" s="60"/>
      <c r="LVR25" s="60"/>
      <c r="LVS25" s="60"/>
      <c r="LVT25" s="60"/>
      <c r="LVU25" s="60"/>
      <c r="LVV25" s="60"/>
      <c r="LVW25" s="60"/>
      <c r="LVX25" s="60"/>
      <c r="LVY25" s="60"/>
      <c r="LVZ25" s="60"/>
      <c r="LWA25" s="60"/>
      <c r="LWB25" s="60"/>
      <c r="LWC25" s="60"/>
      <c r="LWD25" s="60"/>
      <c r="LWE25" s="60"/>
      <c r="LWF25" s="60"/>
      <c r="LWG25" s="60"/>
      <c r="LWH25" s="60"/>
      <c r="LWI25" s="60"/>
      <c r="LWJ25" s="60"/>
      <c r="LWK25" s="60"/>
      <c r="LWL25" s="60"/>
      <c r="LWM25" s="60"/>
      <c r="LWN25" s="60"/>
      <c r="LWO25" s="60"/>
      <c r="LWP25" s="60"/>
      <c r="LWQ25" s="60"/>
      <c r="LWR25" s="60"/>
      <c r="LWS25" s="60"/>
      <c r="LWT25" s="60"/>
      <c r="LWU25" s="60"/>
      <c r="LWV25" s="60"/>
      <c r="LWW25" s="60"/>
      <c r="LWX25" s="60"/>
      <c r="LWY25" s="60"/>
      <c r="LWZ25" s="60"/>
      <c r="LXA25" s="60"/>
      <c r="LXB25" s="60"/>
      <c r="LXC25" s="60"/>
      <c r="LXD25" s="60"/>
      <c r="LXE25" s="60"/>
      <c r="LXF25" s="60"/>
      <c r="LXG25" s="60"/>
      <c r="LXH25" s="60"/>
      <c r="LXI25" s="60"/>
      <c r="LXJ25" s="60"/>
      <c r="LXK25" s="60"/>
      <c r="LXL25" s="60"/>
      <c r="LXM25" s="60"/>
      <c r="LXN25" s="60"/>
      <c r="LXO25" s="60"/>
      <c r="LXP25" s="60"/>
      <c r="LXQ25" s="60"/>
      <c r="LXR25" s="60"/>
      <c r="LXS25" s="60"/>
      <c r="LXT25" s="60"/>
      <c r="LXU25" s="60"/>
      <c r="LXV25" s="60"/>
      <c r="LXW25" s="60"/>
      <c r="LXX25" s="60"/>
      <c r="LXY25" s="60"/>
      <c r="LXZ25" s="60"/>
      <c r="LYA25" s="60"/>
      <c r="LYB25" s="60"/>
      <c r="LYC25" s="60"/>
      <c r="LYD25" s="60"/>
      <c r="LYE25" s="60"/>
      <c r="LYF25" s="60"/>
      <c r="LYG25" s="60"/>
      <c r="LYH25" s="60"/>
      <c r="LYI25" s="60"/>
      <c r="LYJ25" s="60"/>
      <c r="LYK25" s="60"/>
      <c r="LYL25" s="60"/>
      <c r="LYM25" s="60"/>
      <c r="LYN25" s="60"/>
      <c r="LYO25" s="60"/>
      <c r="LYP25" s="60"/>
      <c r="LYQ25" s="60"/>
      <c r="LYR25" s="60"/>
      <c r="LYS25" s="60"/>
      <c r="LYT25" s="60"/>
      <c r="LYU25" s="60"/>
      <c r="LYV25" s="60"/>
      <c r="LYW25" s="60"/>
      <c r="LYX25" s="60"/>
      <c r="LYY25" s="60"/>
      <c r="LYZ25" s="60"/>
      <c r="LZA25" s="60"/>
      <c r="LZB25" s="60"/>
      <c r="LZC25" s="60"/>
      <c r="LZD25" s="60"/>
      <c r="LZE25" s="60"/>
      <c r="LZF25" s="60"/>
      <c r="LZG25" s="60"/>
      <c r="LZH25" s="60"/>
      <c r="LZI25" s="60"/>
      <c r="LZJ25" s="60"/>
      <c r="LZK25" s="60"/>
      <c r="LZL25" s="60"/>
      <c r="LZM25" s="60"/>
      <c r="LZN25" s="60"/>
      <c r="LZO25" s="60"/>
      <c r="LZP25" s="60"/>
      <c r="LZQ25" s="60"/>
      <c r="LZR25" s="60"/>
      <c r="LZS25" s="60"/>
      <c r="LZT25" s="60"/>
      <c r="LZU25" s="60"/>
      <c r="LZV25" s="60"/>
      <c r="LZW25" s="60"/>
      <c r="LZX25" s="60"/>
      <c r="LZY25" s="60"/>
      <c r="LZZ25" s="60"/>
      <c r="MAA25" s="60"/>
      <c r="MAB25" s="60"/>
      <c r="MAC25" s="60"/>
      <c r="MAD25" s="60"/>
      <c r="MAE25" s="60"/>
      <c r="MAF25" s="60"/>
      <c r="MAG25" s="60"/>
      <c r="MAH25" s="60"/>
      <c r="MAI25" s="60"/>
      <c r="MAJ25" s="60"/>
      <c r="MAK25" s="60"/>
      <c r="MAL25" s="60"/>
      <c r="MAM25" s="60"/>
      <c r="MAN25" s="60"/>
      <c r="MAO25" s="60"/>
      <c r="MAP25" s="60"/>
      <c r="MAQ25" s="60"/>
      <c r="MAR25" s="60"/>
      <c r="MAS25" s="60"/>
      <c r="MAT25" s="60"/>
      <c r="MAU25" s="60"/>
      <c r="MAV25" s="60"/>
      <c r="MAW25" s="60"/>
      <c r="MAX25" s="60"/>
      <c r="MAY25" s="60"/>
      <c r="MAZ25" s="60"/>
      <c r="MBA25" s="60"/>
      <c r="MBB25" s="60"/>
      <c r="MBC25" s="60"/>
      <c r="MBD25" s="60"/>
      <c r="MBE25" s="60"/>
      <c r="MBF25" s="60"/>
      <c r="MBG25" s="60"/>
      <c r="MBH25" s="60"/>
      <c r="MBI25" s="60"/>
      <c r="MBJ25" s="60"/>
      <c r="MBK25" s="60"/>
      <c r="MBL25" s="60"/>
      <c r="MBM25" s="60"/>
      <c r="MBN25" s="60"/>
      <c r="MBO25" s="60"/>
      <c r="MBP25" s="60"/>
      <c r="MBQ25" s="60"/>
      <c r="MBR25" s="60"/>
      <c r="MBS25" s="60"/>
      <c r="MBT25" s="60"/>
      <c r="MBU25" s="60"/>
      <c r="MBV25" s="60"/>
      <c r="MBW25" s="60"/>
      <c r="MBX25" s="60"/>
      <c r="MBY25" s="60"/>
      <c r="MBZ25" s="60"/>
      <c r="MCA25" s="60"/>
      <c r="MCB25" s="60"/>
      <c r="MCC25" s="60"/>
      <c r="MCD25" s="60"/>
      <c r="MCE25" s="60"/>
      <c r="MCF25" s="60"/>
      <c r="MCG25" s="60"/>
      <c r="MCH25" s="60"/>
      <c r="MCI25" s="60"/>
      <c r="MCJ25" s="60"/>
      <c r="MCK25" s="60"/>
      <c r="MCL25" s="60"/>
      <c r="MCM25" s="60"/>
      <c r="MCN25" s="60"/>
      <c r="MCO25" s="60"/>
      <c r="MCP25" s="60"/>
      <c r="MCQ25" s="60"/>
      <c r="MCR25" s="60"/>
      <c r="MCS25" s="60"/>
      <c r="MCT25" s="60"/>
      <c r="MCU25" s="60"/>
      <c r="MCV25" s="60"/>
      <c r="MCW25" s="60"/>
      <c r="MCX25" s="60"/>
      <c r="MCY25" s="60"/>
      <c r="MCZ25" s="60"/>
      <c r="MDA25" s="60"/>
      <c r="MDB25" s="60"/>
      <c r="MDC25" s="60"/>
      <c r="MDD25" s="60"/>
      <c r="MDE25" s="60"/>
      <c r="MDF25" s="60"/>
      <c r="MDG25" s="60"/>
      <c r="MDH25" s="60"/>
      <c r="MDI25" s="60"/>
      <c r="MDJ25" s="60"/>
      <c r="MDK25" s="60"/>
      <c r="MDL25" s="60"/>
      <c r="MDM25" s="60"/>
      <c r="MDN25" s="60"/>
      <c r="MDO25" s="60"/>
      <c r="MDP25" s="60"/>
      <c r="MDQ25" s="60"/>
      <c r="MDR25" s="60"/>
      <c r="MDS25" s="60"/>
      <c r="MDT25" s="60"/>
      <c r="MDU25" s="60"/>
      <c r="MDV25" s="60"/>
      <c r="MDW25" s="60"/>
      <c r="MDX25" s="60"/>
      <c r="MDY25" s="60"/>
      <c r="MDZ25" s="60"/>
      <c r="MEA25" s="60"/>
      <c r="MEB25" s="60"/>
      <c r="MEC25" s="60"/>
      <c r="MED25" s="60"/>
      <c r="MEE25" s="60"/>
      <c r="MEF25" s="60"/>
      <c r="MEG25" s="60"/>
      <c r="MEH25" s="60"/>
      <c r="MEI25" s="60"/>
      <c r="MEJ25" s="60"/>
      <c r="MEK25" s="60"/>
      <c r="MEL25" s="60"/>
      <c r="MEM25" s="60"/>
      <c r="MEN25" s="60"/>
      <c r="MEO25" s="60"/>
      <c r="MEP25" s="60"/>
      <c r="MEQ25" s="60"/>
      <c r="MER25" s="60"/>
      <c r="MES25" s="60"/>
      <c r="MET25" s="60"/>
      <c r="MEU25" s="60"/>
      <c r="MEV25" s="60"/>
      <c r="MEW25" s="60"/>
      <c r="MEX25" s="60"/>
      <c r="MEY25" s="60"/>
      <c r="MEZ25" s="60"/>
      <c r="MFA25" s="60"/>
      <c r="MFB25" s="60"/>
      <c r="MFC25" s="60"/>
      <c r="MFD25" s="60"/>
      <c r="MFE25" s="60"/>
      <c r="MFF25" s="60"/>
      <c r="MFG25" s="60"/>
      <c r="MFH25" s="60"/>
      <c r="MFI25" s="60"/>
      <c r="MFJ25" s="60"/>
      <c r="MFK25" s="60"/>
      <c r="MFL25" s="60"/>
      <c r="MFM25" s="60"/>
      <c r="MFN25" s="60"/>
      <c r="MFO25" s="60"/>
      <c r="MFP25" s="60"/>
      <c r="MFQ25" s="60"/>
      <c r="MFR25" s="60"/>
      <c r="MFS25" s="60"/>
      <c r="MFT25" s="60"/>
      <c r="MFU25" s="60"/>
      <c r="MFV25" s="60"/>
      <c r="MFW25" s="60"/>
      <c r="MFX25" s="60"/>
      <c r="MFY25" s="60"/>
      <c r="MFZ25" s="60"/>
      <c r="MGA25" s="60"/>
      <c r="MGB25" s="60"/>
      <c r="MGC25" s="60"/>
      <c r="MGD25" s="60"/>
      <c r="MGE25" s="60"/>
      <c r="MGF25" s="60"/>
      <c r="MGG25" s="60"/>
      <c r="MGH25" s="60"/>
      <c r="MGI25" s="60"/>
      <c r="MGJ25" s="60"/>
      <c r="MGK25" s="60"/>
      <c r="MGL25" s="60"/>
      <c r="MGM25" s="60"/>
      <c r="MGN25" s="60"/>
      <c r="MGO25" s="60"/>
      <c r="MGP25" s="60"/>
      <c r="MGQ25" s="60"/>
      <c r="MGR25" s="60"/>
      <c r="MGS25" s="60"/>
      <c r="MGT25" s="60"/>
      <c r="MGU25" s="60"/>
      <c r="MGV25" s="60"/>
      <c r="MGW25" s="60"/>
      <c r="MGX25" s="60"/>
      <c r="MGY25" s="60"/>
      <c r="MGZ25" s="60"/>
      <c r="MHA25" s="60"/>
      <c r="MHB25" s="60"/>
      <c r="MHC25" s="60"/>
      <c r="MHD25" s="60"/>
      <c r="MHE25" s="60"/>
      <c r="MHF25" s="60"/>
      <c r="MHG25" s="60"/>
      <c r="MHH25" s="60"/>
      <c r="MHI25" s="60"/>
      <c r="MHJ25" s="60"/>
      <c r="MHK25" s="60"/>
      <c r="MHL25" s="60"/>
      <c r="MHM25" s="60"/>
      <c r="MHN25" s="60"/>
      <c r="MHO25" s="60"/>
      <c r="MHP25" s="60"/>
      <c r="MHQ25" s="60"/>
      <c r="MHR25" s="60"/>
      <c r="MHS25" s="60"/>
      <c r="MHT25" s="60"/>
      <c r="MHU25" s="60"/>
      <c r="MHV25" s="60"/>
      <c r="MHW25" s="60"/>
      <c r="MHX25" s="60"/>
      <c r="MHY25" s="60"/>
      <c r="MHZ25" s="60"/>
      <c r="MIA25" s="60"/>
      <c r="MIB25" s="60"/>
      <c r="MIC25" s="60"/>
      <c r="MID25" s="60"/>
      <c r="MIE25" s="60"/>
      <c r="MIF25" s="60"/>
      <c r="MIG25" s="60"/>
      <c r="MIH25" s="60"/>
      <c r="MII25" s="60"/>
      <c r="MIJ25" s="60"/>
      <c r="MIK25" s="60"/>
      <c r="MIL25" s="60"/>
      <c r="MIM25" s="60"/>
      <c r="MIN25" s="60"/>
      <c r="MIO25" s="60"/>
      <c r="MIP25" s="60"/>
      <c r="MIQ25" s="60"/>
      <c r="MIR25" s="60"/>
      <c r="MIS25" s="60"/>
      <c r="MIT25" s="60"/>
      <c r="MIU25" s="60"/>
      <c r="MIV25" s="60"/>
      <c r="MIW25" s="60"/>
      <c r="MIX25" s="60"/>
      <c r="MIY25" s="60"/>
      <c r="MIZ25" s="60"/>
      <c r="MJA25" s="60"/>
      <c r="MJB25" s="60"/>
      <c r="MJC25" s="60"/>
      <c r="MJD25" s="60"/>
      <c r="MJE25" s="60"/>
      <c r="MJF25" s="60"/>
      <c r="MJG25" s="60"/>
      <c r="MJH25" s="60"/>
      <c r="MJI25" s="60"/>
      <c r="MJJ25" s="60"/>
      <c r="MJK25" s="60"/>
      <c r="MJL25" s="60"/>
      <c r="MJM25" s="60"/>
      <c r="MJN25" s="60"/>
      <c r="MJO25" s="60"/>
      <c r="MJP25" s="60"/>
      <c r="MJQ25" s="60"/>
      <c r="MJR25" s="60"/>
      <c r="MJS25" s="60"/>
      <c r="MJT25" s="60"/>
      <c r="MJU25" s="60"/>
      <c r="MJV25" s="60"/>
      <c r="MJW25" s="60"/>
      <c r="MJX25" s="60"/>
      <c r="MJY25" s="60"/>
      <c r="MJZ25" s="60"/>
      <c r="MKA25" s="60"/>
      <c r="MKB25" s="60"/>
      <c r="MKC25" s="60"/>
      <c r="MKD25" s="60"/>
      <c r="MKE25" s="60"/>
      <c r="MKF25" s="60"/>
      <c r="MKG25" s="60"/>
      <c r="MKH25" s="60"/>
      <c r="MKI25" s="60"/>
      <c r="MKJ25" s="60"/>
      <c r="MKK25" s="60"/>
      <c r="MKL25" s="60"/>
      <c r="MKM25" s="60"/>
      <c r="MKN25" s="60"/>
      <c r="MKO25" s="60"/>
      <c r="MKP25" s="60"/>
      <c r="MKQ25" s="60"/>
      <c r="MKR25" s="60"/>
      <c r="MKS25" s="60"/>
      <c r="MKT25" s="60"/>
      <c r="MKU25" s="60"/>
      <c r="MKV25" s="60"/>
      <c r="MKW25" s="60"/>
      <c r="MKX25" s="60"/>
      <c r="MKY25" s="60"/>
      <c r="MKZ25" s="60"/>
      <c r="MLA25" s="60"/>
      <c r="MLB25" s="60"/>
      <c r="MLC25" s="60"/>
      <c r="MLD25" s="60"/>
      <c r="MLE25" s="60"/>
      <c r="MLF25" s="60"/>
      <c r="MLG25" s="60"/>
      <c r="MLH25" s="60"/>
      <c r="MLI25" s="60"/>
      <c r="MLJ25" s="60"/>
      <c r="MLK25" s="60"/>
      <c r="MLL25" s="60"/>
      <c r="MLM25" s="60"/>
      <c r="MLN25" s="60"/>
      <c r="MLO25" s="60"/>
      <c r="MLP25" s="60"/>
      <c r="MLQ25" s="60"/>
      <c r="MLR25" s="60"/>
      <c r="MLS25" s="60"/>
      <c r="MLT25" s="60"/>
      <c r="MLU25" s="60"/>
      <c r="MLV25" s="60"/>
      <c r="MLW25" s="60"/>
      <c r="MLX25" s="60"/>
      <c r="MLY25" s="60"/>
      <c r="MLZ25" s="60"/>
      <c r="MMA25" s="60"/>
      <c r="MMB25" s="60"/>
      <c r="MMC25" s="60"/>
      <c r="MMD25" s="60"/>
      <c r="MME25" s="60"/>
      <c r="MMF25" s="60"/>
      <c r="MMG25" s="60"/>
      <c r="MMH25" s="60"/>
      <c r="MMI25" s="60"/>
      <c r="MMJ25" s="60"/>
      <c r="MMK25" s="60"/>
      <c r="MML25" s="60"/>
      <c r="MMM25" s="60"/>
      <c r="MMN25" s="60"/>
      <c r="MMO25" s="60"/>
      <c r="MMP25" s="60"/>
      <c r="MMQ25" s="60"/>
      <c r="MMR25" s="60"/>
      <c r="MMS25" s="60"/>
      <c r="MMT25" s="60"/>
      <c r="MMU25" s="60"/>
      <c r="MMV25" s="60"/>
      <c r="MMW25" s="60"/>
      <c r="MMX25" s="60"/>
      <c r="MMY25" s="60"/>
      <c r="MMZ25" s="60"/>
      <c r="MNA25" s="60"/>
      <c r="MNB25" s="60"/>
      <c r="MNC25" s="60"/>
      <c r="MND25" s="60"/>
      <c r="MNE25" s="60"/>
      <c r="MNF25" s="60"/>
      <c r="MNG25" s="60"/>
      <c r="MNH25" s="60"/>
      <c r="MNI25" s="60"/>
      <c r="MNJ25" s="60"/>
      <c r="MNK25" s="60"/>
      <c r="MNL25" s="60"/>
      <c r="MNM25" s="60"/>
      <c r="MNN25" s="60"/>
      <c r="MNO25" s="60"/>
      <c r="MNP25" s="60"/>
      <c r="MNQ25" s="60"/>
      <c r="MNR25" s="60"/>
      <c r="MNS25" s="60"/>
      <c r="MNT25" s="60"/>
      <c r="MNU25" s="60"/>
      <c r="MNV25" s="60"/>
      <c r="MNW25" s="60"/>
      <c r="MNX25" s="60"/>
      <c r="MNY25" s="60"/>
      <c r="MNZ25" s="60"/>
      <c r="MOA25" s="60"/>
      <c r="MOB25" s="60"/>
      <c r="MOC25" s="60"/>
      <c r="MOD25" s="60"/>
      <c r="MOE25" s="60"/>
      <c r="MOF25" s="60"/>
      <c r="MOG25" s="60"/>
      <c r="MOH25" s="60"/>
      <c r="MOI25" s="60"/>
      <c r="MOJ25" s="60"/>
      <c r="MOK25" s="60"/>
      <c r="MOL25" s="60"/>
      <c r="MOM25" s="60"/>
      <c r="MON25" s="60"/>
      <c r="MOO25" s="60"/>
      <c r="MOP25" s="60"/>
      <c r="MOQ25" s="60"/>
      <c r="MOR25" s="60"/>
      <c r="MOS25" s="60"/>
      <c r="MOT25" s="60"/>
      <c r="MOU25" s="60"/>
      <c r="MOV25" s="60"/>
      <c r="MOW25" s="60"/>
      <c r="MOX25" s="60"/>
      <c r="MOY25" s="60"/>
      <c r="MOZ25" s="60"/>
      <c r="MPA25" s="60"/>
      <c r="MPB25" s="60"/>
      <c r="MPC25" s="60"/>
      <c r="MPD25" s="60"/>
      <c r="MPE25" s="60"/>
      <c r="MPF25" s="60"/>
      <c r="MPG25" s="60"/>
      <c r="MPH25" s="60"/>
      <c r="MPI25" s="60"/>
      <c r="MPJ25" s="60"/>
      <c r="MPK25" s="60"/>
      <c r="MPL25" s="60"/>
      <c r="MPM25" s="60"/>
      <c r="MPN25" s="60"/>
      <c r="MPO25" s="60"/>
      <c r="MPP25" s="60"/>
      <c r="MPQ25" s="60"/>
      <c r="MPR25" s="60"/>
      <c r="MPS25" s="60"/>
      <c r="MPT25" s="60"/>
      <c r="MPU25" s="60"/>
      <c r="MPV25" s="60"/>
      <c r="MPW25" s="60"/>
      <c r="MPX25" s="60"/>
      <c r="MPY25" s="60"/>
      <c r="MPZ25" s="60"/>
      <c r="MQA25" s="60"/>
      <c r="MQB25" s="60"/>
      <c r="MQC25" s="60"/>
      <c r="MQD25" s="60"/>
      <c r="MQE25" s="60"/>
      <c r="MQF25" s="60"/>
      <c r="MQG25" s="60"/>
      <c r="MQH25" s="60"/>
      <c r="MQI25" s="60"/>
      <c r="MQJ25" s="60"/>
      <c r="MQK25" s="60"/>
      <c r="MQL25" s="60"/>
      <c r="MQM25" s="60"/>
      <c r="MQN25" s="60"/>
      <c r="MQO25" s="60"/>
      <c r="MQP25" s="60"/>
      <c r="MQQ25" s="60"/>
      <c r="MQR25" s="60"/>
      <c r="MQS25" s="60"/>
      <c r="MQT25" s="60"/>
      <c r="MQU25" s="60"/>
      <c r="MQV25" s="60"/>
      <c r="MQW25" s="60"/>
      <c r="MQX25" s="60"/>
      <c r="MQY25" s="60"/>
      <c r="MQZ25" s="60"/>
      <c r="MRA25" s="60"/>
      <c r="MRB25" s="60"/>
      <c r="MRC25" s="60"/>
      <c r="MRD25" s="60"/>
      <c r="MRE25" s="60"/>
      <c r="MRF25" s="60"/>
      <c r="MRG25" s="60"/>
      <c r="MRH25" s="60"/>
      <c r="MRI25" s="60"/>
      <c r="MRJ25" s="60"/>
      <c r="MRK25" s="60"/>
      <c r="MRL25" s="60"/>
      <c r="MRM25" s="60"/>
      <c r="MRN25" s="60"/>
      <c r="MRO25" s="60"/>
      <c r="MRP25" s="60"/>
      <c r="MRQ25" s="60"/>
      <c r="MRR25" s="60"/>
      <c r="MRS25" s="60"/>
      <c r="MRT25" s="60"/>
      <c r="MRU25" s="60"/>
      <c r="MRV25" s="60"/>
      <c r="MRW25" s="60"/>
      <c r="MRX25" s="60"/>
      <c r="MRY25" s="60"/>
      <c r="MRZ25" s="60"/>
      <c r="MSA25" s="60"/>
      <c r="MSB25" s="60"/>
      <c r="MSC25" s="60"/>
      <c r="MSD25" s="60"/>
      <c r="MSE25" s="60"/>
      <c r="MSF25" s="60"/>
      <c r="MSG25" s="60"/>
      <c r="MSH25" s="60"/>
      <c r="MSI25" s="60"/>
      <c r="MSJ25" s="60"/>
      <c r="MSK25" s="60"/>
      <c r="MSL25" s="60"/>
      <c r="MSM25" s="60"/>
      <c r="MSN25" s="60"/>
      <c r="MSO25" s="60"/>
      <c r="MSP25" s="60"/>
      <c r="MSQ25" s="60"/>
      <c r="MSR25" s="60"/>
      <c r="MSS25" s="60"/>
      <c r="MST25" s="60"/>
      <c r="MSU25" s="60"/>
      <c r="MSV25" s="60"/>
      <c r="MSW25" s="60"/>
      <c r="MSX25" s="60"/>
      <c r="MSY25" s="60"/>
      <c r="MSZ25" s="60"/>
      <c r="MTA25" s="60"/>
      <c r="MTB25" s="60"/>
      <c r="MTC25" s="60"/>
      <c r="MTD25" s="60"/>
      <c r="MTE25" s="60"/>
      <c r="MTF25" s="60"/>
      <c r="MTG25" s="60"/>
      <c r="MTH25" s="60"/>
      <c r="MTI25" s="60"/>
      <c r="MTJ25" s="60"/>
      <c r="MTK25" s="60"/>
      <c r="MTL25" s="60"/>
      <c r="MTM25" s="60"/>
      <c r="MTN25" s="60"/>
      <c r="MTO25" s="60"/>
      <c r="MTP25" s="60"/>
      <c r="MTQ25" s="60"/>
      <c r="MTR25" s="60"/>
      <c r="MTS25" s="60"/>
      <c r="MTT25" s="60"/>
      <c r="MTU25" s="60"/>
      <c r="MTV25" s="60"/>
      <c r="MTW25" s="60"/>
      <c r="MTX25" s="60"/>
      <c r="MTY25" s="60"/>
      <c r="MTZ25" s="60"/>
      <c r="MUA25" s="60"/>
      <c r="MUB25" s="60"/>
      <c r="MUC25" s="60"/>
      <c r="MUD25" s="60"/>
      <c r="MUE25" s="60"/>
      <c r="MUF25" s="60"/>
      <c r="MUG25" s="60"/>
      <c r="MUH25" s="60"/>
      <c r="MUI25" s="60"/>
      <c r="MUJ25" s="60"/>
      <c r="MUK25" s="60"/>
      <c r="MUL25" s="60"/>
      <c r="MUM25" s="60"/>
      <c r="MUN25" s="60"/>
      <c r="MUO25" s="60"/>
      <c r="MUP25" s="60"/>
      <c r="MUQ25" s="60"/>
      <c r="MUR25" s="60"/>
      <c r="MUS25" s="60"/>
      <c r="MUT25" s="60"/>
      <c r="MUU25" s="60"/>
      <c r="MUV25" s="60"/>
      <c r="MUW25" s="60"/>
      <c r="MUX25" s="60"/>
      <c r="MUY25" s="60"/>
      <c r="MUZ25" s="60"/>
      <c r="MVA25" s="60"/>
      <c r="MVB25" s="60"/>
      <c r="MVC25" s="60"/>
      <c r="MVD25" s="60"/>
      <c r="MVE25" s="60"/>
      <c r="MVF25" s="60"/>
      <c r="MVG25" s="60"/>
      <c r="MVH25" s="60"/>
      <c r="MVI25" s="60"/>
      <c r="MVJ25" s="60"/>
      <c r="MVK25" s="60"/>
      <c r="MVL25" s="60"/>
      <c r="MVM25" s="60"/>
      <c r="MVN25" s="60"/>
      <c r="MVO25" s="60"/>
      <c r="MVP25" s="60"/>
      <c r="MVQ25" s="60"/>
      <c r="MVR25" s="60"/>
      <c r="MVS25" s="60"/>
      <c r="MVT25" s="60"/>
      <c r="MVU25" s="60"/>
      <c r="MVV25" s="60"/>
      <c r="MVW25" s="60"/>
      <c r="MVX25" s="60"/>
      <c r="MVY25" s="60"/>
      <c r="MVZ25" s="60"/>
      <c r="MWA25" s="60"/>
      <c r="MWB25" s="60"/>
      <c r="MWC25" s="60"/>
      <c r="MWD25" s="60"/>
      <c r="MWE25" s="60"/>
      <c r="MWF25" s="60"/>
      <c r="MWG25" s="60"/>
      <c r="MWH25" s="60"/>
      <c r="MWI25" s="60"/>
      <c r="MWJ25" s="60"/>
      <c r="MWK25" s="60"/>
      <c r="MWL25" s="60"/>
      <c r="MWM25" s="60"/>
      <c r="MWN25" s="60"/>
      <c r="MWO25" s="60"/>
      <c r="MWP25" s="60"/>
      <c r="MWQ25" s="60"/>
      <c r="MWR25" s="60"/>
      <c r="MWS25" s="60"/>
      <c r="MWT25" s="60"/>
      <c r="MWU25" s="60"/>
      <c r="MWV25" s="60"/>
      <c r="MWW25" s="60"/>
      <c r="MWX25" s="60"/>
      <c r="MWY25" s="60"/>
      <c r="MWZ25" s="60"/>
      <c r="MXA25" s="60"/>
      <c r="MXB25" s="60"/>
      <c r="MXC25" s="60"/>
      <c r="MXD25" s="60"/>
      <c r="MXE25" s="60"/>
      <c r="MXF25" s="60"/>
      <c r="MXG25" s="60"/>
      <c r="MXH25" s="60"/>
      <c r="MXI25" s="60"/>
      <c r="MXJ25" s="60"/>
      <c r="MXK25" s="60"/>
      <c r="MXL25" s="60"/>
      <c r="MXM25" s="60"/>
      <c r="MXN25" s="60"/>
      <c r="MXO25" s="60"/>
      <c r="MXP25" s="60"/>
      <c r="MXQ25" s="60"/>
      <c r="MXR25" s="60"/>
      <c r="MXS25" s="60"/>
      <c r="MXT25" s="60"/>
      <c r="MXU25" s="60"/>
      <c r="MXV25" s="60"/>
      <c r="MXW25" s="60"/>
      <c r="MXX25" s="60"/>
      <c r="MXY25" s="60"/>
      <c r="MXZ25" s="60"/>
      <c r="MYA25" s="60"/>
      <c r="MYB25" s="60"/>
      <c r="MYC25" s="60"/>
      <c r="MYD25" s="60"/>
      <c r="MYE25" s="60"/>
      <c r="MYF25" s="60"/>
      <c r="MYG25" s="60"/>
      <c r="MYH25" s="60"/>
      <c r="MYI25" s="60"/>
      <c r="MYJ25" s="60"/>
      <c r="MYK25" s="60"/>
      <c r="MYL25" s="60"/>
      <c r="MYM25" s="60"/>
      <c r="MYN25" s="60"/>
      <c r="MYO25" s="60"/>
      <c r="MYP25" s="60"/>
      <c r="MYQ25" s="60"/>
      <c r="MYR25" s="60"/>
      <c r="MYS25" s="60"/>
      <c r="MYT25" s="60"/>
      <c r="MYU25" s="60"/>
      <c r="MYV25" s="60"/>
      <c r="MYW25" s="60"/>
      <c r="MYX25" s="60"/>
      <c r="MYY25" s="60"/>
      <c r="MYZ25" s="60"/>
      <c r="MZA25" s="60"/>
      <c r="MZB25" s="60"/>
      <c r="MZC25" s="60"/>
      <c r="MZD25" s="60"/>
      <c r="MZE25" s="60"/>
      <c r="MZF25" s="60"/>
      <c r="MZG25" s="60"/>
      <c r="MZH25" s="60"/>
      <c r="MZI25" s="60"/>
      <c r="MZJ25" s="60"/>
      <c r="MZK25" s="60"/>
      <c r="MZL25" s="60"/>
      <c r="MZM25" s="60"/>
      <c r="MZN25" s="60"/>
      <c r="MZO25" s="60"/>
      <c r="MZP25" s="60"/>
      <c r="MZQ25" s="60"/>
      <c r="MZR25" s="60"/>
      <c r="MZS25" s="60"/>
      <c r="MZT25" s="60"/>
      <c r="MZU25" s="60"/>
      <c r="MZV25" s="60"/>
      <c r="MZW25" s="60"/>
      <c r="MZX25" s="60"/>
      <c r="MZY25" s="60"/>
      <c r="MZZ25" s="60"/>
      <c r="NAA25" s="60"/>
      <c r="NAB25" s="60"/>
      <c r="NAC25" s="60"/>
      <c r="NAD25" s="60"/>
      <c r="NAE25" s="60"/>
      <c r="NAF25" s="60"/>
      <c r="NAG25" s="60"/>
      <c r="NAH25" s="60"/>
      <c r="NAI25" s="60"/>
      <c r="NAJ25" s="60"/>
      <c r="NAK25" s="60"/>
      <c r="NAL25" s="60"/>
      <c r="NAM25" s="60"/>
      <c r="NAN25" s="60"/>
      <c r="NAO25" s="60"/>
      <c r="NAP25" s="60"/>
      <c r="NAQ25" s="60"/>
      <c r="NAR25" s="60"/>
      <c r="NAS25" s="60"/>
      <c r="NAT25" s="60"/>
      <c r="NAU25" s="60"/>
      <c r="NAV25" s="60"/>
      <c r="NAW25" s="60"/>
      <c r="NAX25" s="60"/>
      <c r="NAY25" s="60"/>
      <c r="NAZ25" s="60"/>
      <c r="NBA25" s="60"/>
      <c r="NBB25" s="60"/>
      <c r="NBC25" s="60"/>
      <c r="NBD25" s="60"/>
      <c r="NBE25" s="60"/>
      <c r="NBF25" s="60"/>
      <c r="NBG25" s="60"/>
      <c r="NBH25" s="60"/>
      <c r="NBI25" s="60"/>
      <c r="NBJ25" s="60"/>
      <c r="NBK25" s="60"/>
      <c r="NBL25" s="60"/>
      <c r="NBM25" s="60"/>
      <c r="NBN25" s="60"/>
      <c r="NBO25" s="60"/>
      <c r="NBP25" s="60"/>
      <c r="NBQ25" s="60"/>
      <c r="NBR25" s="60"/>
      <c r="NBS25" s="60"/>
      <c r="NBT25" s="60"/>
      <c r="NBU25" s="60"/>
      <c r="NBV25" s="60"/>
      <c r="NBW25" s="60"/>
      <c r="NBX25" s="60"/>
      <c r="NBY25" s="60"/>
      <c r="NBZ25" s="60"/>
      <c r="NCA25" s="60"/>
      <c r="NCB25" s="60"/>
      <c r="NCC25" s="60"/>
      <c r="NCD25" s="60"/>
      <c r="NCE25" s="60"/>
      <c r="NCF25" s="60"/>
      <c r="NCG25" s="60"/>
      <c r="NCH25" s="60"/>
      <c r="NCI25" s="60"/>
      <c r="NCJ25" s="60"/>
      <c r="NCK25" s="60"/>
      <c r="NCL25" s="60"/>
      <c r="NCM25" s="60"/>
      <c r="NCN25" s="60"/>
      <c r="NCO25" s="60"/>
      <c r="NCP25" s="60"/>
      <c r="NCQ25" s="60"/>
      <c r="NCR25" s="60"/>
      <c r="NCS25" s="60"/>
      <c r="NCT25" s="60"/>
      <c r="NCU25" s="60"/>
      <c r="NCV25" s="60"/>
      <c r="NCW25" s="60"/>
      <c r="NCX25" s="60"/>
      <c r="NCY25" s="60"/>
      <c r="NCZ25" s="60"/>
      <c r="NDA25" s="60"/>
      <c r="NDB25" s="60"/>
      <c r="NDC25" s="60"/>
      <c r="NDD25" s="60"/>
      <c r="NDE25" s="60"/>
      <c r="NDF25" s="60"/>
      <c r="NDG25" s="60"/>
      <c r="NDH25" s="60"/>
      <c r="NDI25" s="60"/>
      <c r="NDJ25" s="60"/>
      <c r="NDK25" s="60"/>
      <c r="NDL25" s="60"/>
      <c r="NDM25" s="60"/>
      <c r="NDN25" s="60"/>
      <c r="NDO25" s="60"/>
      <c r="NDP25" s="60"/>
      <c r="NDQ25" s="60"/>
      <c r="NDR25" s="60"/>
      <c r="NDS25" s="60"/>
      <c r="NDT25" s="60"/>
      <c r="NDU25" s="60"/>
      <c r="NDV25" s="60"/>
      <c r="NDW25" s="60"/>
      <c r="NDX25" s="60"/>
      <c r="NDY25" s="60"/>
      <c r="NDZ25" s="60"/>
      <c r="NEA25" s="60"/>
      <c r="NEB25" s="60"/>
      <c r="NEC25" s="60"/>
      <c r="NED25" s="60"/>
      <c r="NEE25" s="60"/>
      <c r="NEF25" s="60"/>
      <c r="NEG25" s="60"/>
      <c r="NEH25" s="60"/>
      <c r="NEI25" s="60"/>
      <c r="NEJ25" s="60"/>
      <c r="NEK25" s="60"/>
      <c r="NEL25" s="60"/>
      <c r="NEM25" s="60"/>
      <c r="NEN25" s="60"/>
      <c r="NEO25" s="60"/>
      <c r="NEP25" s="60"/>
      <c r="NEQ25" s="60"/>
      <c r="NER25" s="60"/>
      <c r="NES25" s="60"/>
      <c r="NET25" s="60"/>
      <c r="NEU25" s="60"/>
      <c r="NEV25" s="60"/>
      <c r="NEW25" s="60"/>
      <c r="NEX25" s="60"/>
      <c r="NEY25" s="60"/>
      <c r="NEZ25" s="60"/>
      <c r="NFA25" s="60"/>
      <c r="NFB25" s="60"/>
      <c r="NFC25" s="60"/>
      <c r="NFD25" s="60"/>
      <c r="NFE25" s="60"/>
      <c r="NFF25" s="60"/>
      <c r="NFG25" s="60"/>
      <c r="NFH25" s="60"/>
      <c r="NFI25" s="60"/>
      <c r="NFJ25" s="60"/>
      <c r="NFK25" s="60"/>
      <c r="NFL25" s="60"/>
      <c r="NFM25" s="60"/>
      <c r="NFN25" s="60"/>
      <c r="NFO25" s="60"/>
      <c r="NFP25" s="60"/>
      <c r="NFQ25" s="60"/>
      <c r="NFR25" s="60"/>
      <c r="NFS25" s="60"/>
      <c r="NFT25" s="60"/>
      <c r="NFU25" s="60"/>
      <c r="NFV25" s="60"/>
      <c r="NFW25" s="60"/>
      <c r="NFX25" s="60"/>
      <c r="NFY25" s="60"/>
      <c r="NFZ25" s="60"/>
      <c r="NGA25" s="60"/>
      <c r="NGB25" s="60"/>
      <c r="NGC25" s="60"/>
      <c r="NGD25" s="60"/>
      <c r="NGE25" s="60"/>
      <c r="NGF25" s="60"/>
      <c r="NGG25" s="60"/>
      <c r="NGH25" s="60"/>
      <c r="NGI25" s="60"/>
      <c r="NGJ25" s="60"/>
      <c r="NGK25" s="60"/>
      <c r="NGL25" s="60"/>
      <c r="NGM25" s="60"/>
      <c r="NGN25" s="60"/>
      <c r="NGO25" s="60"/>
      <c r="NGP25" s="60"/>
      <c r="NGQ25" s="60"/>
      <c r="NGR25" s="60"/>
      <c r="NGS25" s="60"/>
      <c r="NGT25" s="60"/>
      <c r="NGU25" s="60"/>
      <c r="NGV25" s="60"/>
      <c r="NGW25" s="60"/>
      <c r="NGX25" s="60"/>
      <c r="NGY25" s="60"/>
      <c r="NGZ25" s="60"/>
      <c r="NHA25" s="60"/>
      <c r="NHB25" s="60"/>
      <c r="NHC25" s="60"/>
      <c r="NHD25" s="60"/>
      <c r="NHE25" s="60"/>
      <c r="NHF25" s="60"/>
      <c r="NHG25" s="60"/>
      <c r="NHH25" s="60"/>
      <c r="NHI25" s="60"/>
      <c r="NHJ25" s="60"/>
      <c r="NHK25" s="60"/>
      <c r="NHL25" s="60"/>
      <c r="NHM25" s="60"/>
      <c r="NHN25" s="60"/>
      <c r="NHO25" s="60"/>
      <c r="NHP25" s="60"/>
      <c r="NHQ25" s="60"/>
      <c r="NHR25" s="60"/>
      <c r="NHS25" s="60"/>
      <c r="NHT25" s="60"/>
      <c r="NHU25" s="60"/>
      <c r="NHV25" s="60"/>
      <c r="NHW25" s="60"/>
      <c r="NHX25" s="60"/>
      <c r="NHY25" s="60"/>
      <c r="NHZ25" s="60"/>
      <c r="NIA25" s="60"/>
      <c r="NIB25" s="60"/>
      <c r="NIC25" s="60"/>
      <c r="NID25" s="60"/>
      <c r="NIE25" s="60"/>
      <c r="NIF25" s="60"/>
      <c r="NIG25" s="60"/>
      <c r="NIH25" s="60"/>
      <c r="NII25" s="60"/>
      <c r="NIJ25" s="60"/>
      <c r="NIK25" s="60"/>
      <c r="NIL25" s="60"/>
      <c r="NIM25" s="60"/>
      <c r="NIN25" s="60"/>
      <c r="NIO25" s="60"/>
      <c r="NIP25" s="60"/>
      <c r="NIQ25" s="60"/>
      <c r="NIR25" s="60"/>
      <c r="NIS25" s="60"/>
      <c r="NIT25" s="60"/>
      <c r="NIU25" s="60"/>
      <c r="NIV25" s="60"/>
      <c r="NIW25" s="60"/>
      <c r="NIX25" s="60"/>
      <c r="NIY25" s="60"/>
      <c r="NIZ25" s="60"/>
      <c r="NJA25" s="60"/>
      <c r="NJB25" s="60"/>
      <c r="NJC25" s="60"/>
      <c r="NJD25" s="60"/>
      <c r="NJE25" s="60"/>
      <c r="NJF25" s="60"/>
      <c r="NJG25" s="60"/>
      <c r="NJH25" s="60"/>
      <c r="NJI25" s="60"/>
      <c r="NJJ25" s="60"/>
      <c r="NJK25" s="60"/>
      <c r="NJL25" s="60"/>
      <c r="NJM25" s="60"/>
      <c r="NJN25" s="60"/>
      <c r="NJO25" s="60"/>
      <c r="NJP25" s="60"/>
      <c r="NJQ25" s="60"/>
      <c r="NJR25" s="60"/>
      <c r="NJS25" s="60"/>
      <c r="NJT25" s="60"/>
      <c r="NJU25" s="60"/>
      <c r="NJV25" s="60"/>
      <c r="NJW25" s="60"/>
      <c r="NJX25" s="60"/>
      <c r="NJY25" s="60"/>
      <c r="NJZ25" s="60"/>
      <c r="NKA25" s="60"/>
      <c r="NKB25" s="60"/>
      <c r="NKC25" s="60"/>
      <c r="NKD25" s="60"/>
      <c r="NKE25" s="60"/>
      <c r="NKF25" s="60"/>
      <c r="NKG25" s="60"/>
      <c r="NKH25" s="60"/>
      <c r="NKI25" s="60"/>
      <c r="NKJ25" s="60"/>
      <c r="NKK25" s="60"/>
      <c r="NKL25" s="60"/>
      <c r="NKM25" s="60"/>
      <c r="NKN25" s="60"/>
      <c r="NKO25" s="60"/>
      <c r="NKP25" s="60"/>
      <c r="NKQ25" s="60"/>
      <c r="NKR25" s="60"/>
      <c r="NKS25" s="60"/>
      <c r="NKT25" s="60"/>
      <c r="NKU25" s="60"/>
      <c r="NKV25" s="60"/>
      <c r="NKW25" s="60"/>
      <c r="NKX25" s="60"/>
      <c r="NKY25" s="60"/>
      <c r="NKZ25" s="60"/>
      <c r="NLA25" s="60"/>
      <c r="NLB25" s="60"/>
      <c r="NLC25" s="60"/>
      <c r="NLD25" s="60"/>
      <c r="NLE25" s="60"/>
      <c r="NLF25" s="60"/>
      <c r="NLG25" s="60"/>
      <c r="NLH25" s="60"/>
      <c r="NLI25" s="60"/>
      <c r="NLJ25" s="60"/>
      <c r="NLK25" s="60"/>
      <c r="NLL25" s="60"/>
      <c r="NLM25" s="60"/>
      <c r="NLN25" s="60"/>
      <c r="NLO25" s="60"/>
      <c r="NLP25" s="60"/>
      <c r="NLQ25" s="60"/>
      <c r="NLR25" s="60"/>
      <c r="NLS25" s="60"/>
      <c r="NLT25" s="60"/>
      <c r="NLU25" s="60"/>
      <c r="NLV25" s="60"/>
      <c r="NLW25" s="60"/>
      <c r="NLX25" s="60"/>
      <c r="NLY25" s="60"/>
      <c r="NLZ25" s="60"/>
      <c r="NMA25" s="60"/>
      <c r="NMB25" s="60"/>
      <c r="NMC25" s="60"/>
      <c r="NMD25" s="60"/>
      <c r="NME25" s="60"/>
      <c r="NMF25" s="60"/>
      <c r="NMG25" s="60"/>
      <c r="NMH25" s="60"/>
      <c r="NMI25" s="60"/>
      <c r="NMJ25" s="60"/>
      <c r="NMK25" s="60"/>
      <c r="NML25" s="60"/>
      <c r="NMM25" s="60"/>
      <c r="NMN25" s="60"/>
      <c r="NMO25" s="60"/>
      <c r="NMP25" s="60"/>
      <c r="NMQ25" s="60"/>
      <c r="NMR25" s="60"/>
      <c r="NMS25" s="60"/>
      <c r="NMT25" s="60"/>
      <c r="NMU25" s="60"/>
      <c r="NMV25" s="60"/>
      <c r="NMW25" s="60"/>
      <c r="NMX25" s="60"/>
      <c r="NMY25" s="60"/>
      <c r="NMZ25" s="60"/>
      <c r="NNA25" s="60"/>
      <c r="NNB25" s="60"/>
      <c r="NNC25" s="60"/>
      <c r="NND25" s="60"/>
      <c r="NNE25" s="60"/>
      <c r="NNF25" s="60"/>
      <c r="NNG25" s="60"/>
      <c r="NNH25" s="60"/>
      <c r="NNI25" s="60"/>
      <c r="NNJ25" s="60"/>
      <c r="NNK25" s="60"/>
      <c r="NNL25" s="60"/>
      <c r="NNM25" s="60"/>
      <c r="NNN25" s="60"/>
      <c r="NNO25" s="60"/>
      <c r="NNP25" s="60"/>
      <c r="NNQ25" s="60"/>
      <c r="NNR25" s="60"/>
      <c r="NNS25" s="60"/>
      <c r="NNT25" s="60"/>
      <c r="NNU25" s="60"/>
      <c r="NNV25" s="60"/>
      <c r="NNW25" s="60"/>
      <c r="NNX25" s="60"/>
      <c r="NNY25" s="60"/>
      <c r="NNZ25" s="60"/>
      <c r="NOA25" s="60"/>
      <c r="NOB25" s="60"/>
      <c r="NOC25" s="60"/>
      <c r="NOD25" s="60"/>
      <c r="NOE25" s="60"/>
      <c r="NOF25" s="60"/>
      <c r="NOG25" s="60"/>
      <c r="NOH25" s="60"/>
      <c r="NOI25" s="60"/>
      <c r="NOJ25" s="60"/>
      <c r="NOK25" s="60"/>
      <c r="NOL25" s="60"/>
      <c r="NOM25" s="60"/>
      <c r="NON25" s="60"/>
      <c r="NOO25" s="60"/>
      <c r="NOP25" s="60"/>
      <c r="NOQ25" s="60"/>
      <c r="NOR25" s="60"/>
      <c r="NOS25" s="60"/>
      <c r="NOT25" s="60"/>
      <c r="NOU25" s="60"/>
      <c r="NOV25" s="60"/>
      <c r="NOW25" s="60"/>
      <c r="NOX25" s="60"/>
      <c r="NOY25" s="60"/>
      <c r="NOZ25" s="60"/>
      <c r="NPA25" s="60"/>
      <c r="NPB25" s="60"/>
      <c r="NPC25" s="60"/>
      <c r="NPD25" s="60"/>
      <c r="NPE25" s="60"/>
      <c r="NPF25" s="60"/>
      <c r="NPG25" s="60"/>
      <c r="NPH25" s="60"/>
      <c r="NPI25" s="60"/>
      <c r="NPJ25" s="60"/>
      <c r="NPK25" s="60"/>
      <c r="NPL25" s="60"/>
      <c r="NPM25" s="60"/>
      <c r="NPN25" s="60"/>
      <c r="NPO25" s="60"/>
      <c r="NPP25" s="60"/>
      <c r="NPQ25" s="60"/>
      <c r="NPR25" s="60"/>
      <c r="NPS25" s="60"/>
      <c r="NPT25" s="60"/>
      <c r="NPU25" s="60"/>
      <c r="NPV25" s="60"/>
      <c r="NPW25" s="60"/>
      <c r="NPX25" s="60"/>
      <c r="NPY25" s="60"/>
      <c r="NPZ25" s="60"/>
      <c r="NQA25" s="60"/>
      <c r="NQB25" s="60"/>
      <c r="NQC25" s="60"/>
      <c r="NQD25" s="60"/>
      <c r="NQE25" s="60"/>
      <c r="NQF25" s="60"/>
      <c r="NQG25" s="60"/>
      <c r="NQH25" s="60"/>
      <c r="NQI25" s="60"/>
      <c r="NQJ25" s="60"/>
      <c r="NQK25" s="60"/>
      <c r="NQL25" s="60"/>
      <c r="NQM25" s="60"/>
      <c r="NQN25" s="60"/>
      <c r="NQO25" s="60"/>
      <c r="NQP25" s="60"/>
      <c r="NQQ25" s="60"/>
      <c r="NQR25" s="60"/>
      <c r="NQS25" s="60"/>
      <c r="NQT25" s="60"/>
      <c r="NQU25" s="60"/>
      <c r="NQV25" s="60"/>
      <c r="NQW25" s="60"/>
      <c r="NQX25" s="60"/>
      <c r="NQY25" s="60"/>
      <c r="NQZ25" s="60"/>
      <c r="NRA25" s="60"/>
      <c r="NRB25" s="60"/>
      <c r="NRC25" s="60"/>
      <c r="NRD25" s="60"/>
      <c r="NRE25" s="60"/>
      <c r="NRF25" s="60"/>
      <c r="NRG25" s="60"/>
      <c r="NRH25" s="60"/>
      <c r="NRI25" s="60"/>
      <c r="NRJ25" s="60"/>
      <c r="NRK25" s="60"/>
      <c r="NRL25" s="60"/>
      <c r="NRM25" s="60"/>
      <c r="NRN25" s="60"/>
      <c r="NRO25" s="60"/>
      <c r="NRP25" s="60"/>
      <c r="NRQ25" s="60"/>
      <c r="NRR25" s="60"/>
      <c r="NRS25" s="60"/>
      <c r="NRT25" s="60"/>
      <c r="NRU25" s="60"/>
      <c r="NRV25" s="60"/>
      <c r="NRW25" s="60"/>
      <c r="NRX25" s="60"/>
      <c r="NRY25" s="60"/>
      <c r="NRZ25" s="60"/>
      <c r="NSA25" s="60"/>
      <c r="NSB25" s="60"/>
      <c r="NSC25" s="60"/>
      <c r="NSD25" s="60"/>
      <c r="NSE25" s="60"/>
      <c r="NSF25" s="60"/>
      <c r="NSG25" s="60"/>
      <c r="NSH25" s="60"/>
      <c r="NSI25" s="60"/>
      <c r="NSJ25" s="60"/>
      <c r="NSK25" s="60"/>
      <c r="NSL25" s="60"/>
      <c r="NSM25" s="60"/>
      <c r="NSN25" s="60"/>
      <c r="NSO25" s="60"/>
      <c r="NSP25" s="60"/>
      <c r="NSQ25" s="60"/>
      <c r="NSR25" s="60"/>
      <c r="NSS25" s="60"/>
      <c r="NST25" s="60"/>
      <c r="NSU25" s="60"/>
      <c r="NSV25" s="60"/>
      <c r="NSW25" s="60"/>
      <c r="NSX25" s="60"/>
      <c r="NSY25" s="60"/>
      <c r="NSZ25" s="60"/>
      <c r="NTA25" s="60"/>
      <c r="NTB25" s="60"/>
      <c r="NTC25" s="60"/>
      <c r="NTD25" s="60"/>
      <c r="NTE25" s="60"/>
      <c r="NTF25" s="60"/>
      <c r="NTG25" s="60"/>
      <c r="NTH25" s="60"/>
      <c r="NTI25" s="60"/>
      <c r="NTJ25" s="60"/>
      <c r="NTK25" s="60"/>
      <c r="NTL25" s="60"/>
      <c r="NTM25" s="60"/>
      <c r="NTN25" s="60"/>
      <c r="NTO25" s="60"/>
      <c r="NTP25" s="60"/>
      <c r="NTQ25" s="60"/>
      <c r="NTR25" s="60"/>
      <c r="NTS25" s="60"/>
      <c r="NTT25" s="60"/>
      <c r="NTU25" s="60"/>
      <c r="NTV25" s="60"/>
      <c r="NTW25" s="60"/>
      <c r="NTX25" s="60"/>
      <c r="NTY25" s="60"/>
      <c r="NTZ25" s="60"/>
      <c r="NUA25" s="60"/>
      <c r="NUB25" s="60"/>
      <c r="NUC25" s="60"/>
      <c r="NUD25" s="60"/>
      <c r="NUE25" s="60"/>
      <c r="NUF25" s="60"/>
      <c r="NUG25" s="60"/>
      <c r="NUH25" s="60"/>
      <c r="NUI25" s="60"/>
      <c r="NUJ25" s="60"/>
      <c r="NUK25" s="60"/>
      <c r="NUL25" s="60"/>
      <c r="NUM25" s="60"/>
      <c r="NUN25" s="60"/>
      <c r="NUO25" s="60"/>
      <c r="NUP25" s="60"/>
      <c r="NUQ25" s="60"/>
      <c r="NUR25" s="60"/>
      <c r="NUS25" s="60"/>
      <c r="NUT25" s="60"/>
      <c r="NUU25" s="60"/>
      <c r="NUV25" s="60"/>
      <c r="NUW25" s="60"/>
      <c r="NUX25" s="60"/>
      <c r="NUY25" s="60"/>
      <c r="NUZ25" s="60"/>
      <c r="NVA25" s="60"/>
      <c r="NVB25" s="60"/>
      <c r="NVC25" s="60"/>
      <c r="NVD25" s="60"/>
      <c r="NVE25" s="60"/>
      <c r="NVF25" s="60"/>
      <c r="NVG25" s="60"/>
      <c r="NVH25" s="60"/>
      <c r="NVI25" s="60"/>
      <c r="NVJ25" s="60"/>
      <c r="NVK25" s="60"/>
      <c r="NVL25" s="60"/>
      <c r="NVM25" s="60"/>
      <c r="NVN25" s="60"/>
      <c r="NVO25" s="60"/>
      <c r="NVP25" s="60"/>
      <c r="NVQ25" s="60"/>
      <c r="NVR25" s="60"/>
      <c r="NVS25" s="60"/>
      <c r="NVT25" s="60"/>
      <c r="NVU25" s="60"/>
      <c r="NVV25" s="60"/>
      <c r="NVW25" s="60"/>
      <c r="NVX25" s="60"/>
      <c r="NVY25" s="60"/>
      <c r="NVZ25" s="60"/>
      <c r="NWA25" s="60"/>
      <c r="NWB25" s="60"/>
      <c r="NWC25" s="60"/>
      <c r="NWD25" s="60"/>
      <c r="NWE25" s="60"/>
      <c r="NWF25" s="60"/>
      <c r="NWG25" s="60"/>
      <c r="NWH25" s="60"/>
      <c r="NWI25" s="60"/>
      <c r="NWJ25" s="60"/>
      <c r="NWK25" s="60"/>
      <c r="NWL25" s="60"/>
      <c r="NWM25" s="60"/>
      <c r="NWN25" s="60"/>
      <c r="NWO25" s="60"/>
      <c r="NWP25" s="60"/>
      <c r="NWQ25" s="60"/>
      <c r="NWR25" s="60"/>
      <c r="NWS25" s="60"/>
      <c r="NWT25" s="60"/>
      <c r="NWU25" s="60"/>
      <c r="NWV25" s="60"/>
      <c r="NWW25" s="60"/>
      <c r="NWX25" s="60"/>
      <c r="NWY25" s="60"/>
      <c r="NWZ25" s="60"/>
      <c r="NXA25" s="60"/>
      <c r="NXB25" s="60"/>
      <c r="NXC25" s="60"/>
      <c r="NXD25" s="60"/>
      <c r="NXE25" s="60"/>
      <c r="NXF25" s="60"/>
      <c r="NXG25" s="60"/>
      <c r="NXH25" s="60"/>
      <c r="NXI25" s="60"/>
      <c r="NXJ25" s="60"/>
      <c r="NXK25" s="60"/>
      <c r="NXL25" s="60"/>
      <c r="NXM25" s="60"/>
      <c r="NXN25" s="60"/>
      <c r="NXO25" s="60"/>
      <c r="NXP25" s="60"/>
      <c r="NXQ25" s="60"/>
      <c r="NXR25" s="60"/>
      <c r="NXS25" s="60"/>
      <c r="NXT25" s="60"/>
      <c r="NXU25" s="60"/>
      <c r="NXV25" s="60"/>
      <c r="NXW25" s="60"/>
      <c r="NXX25" s="60"/>
      <c r="NXY25" s="60"/>
      <c r="NXZ25" s="60"/>
      <c r="NYA25" s="60"/>
      <c r="NYB25" s="60"/>
      <c r="NYC25" s="60"/>
      <c r="NYD25" s="60"/>
      <c r="NYE25" s="60"/>
      <c r="NYF25" s="60"/>
      <c r="NYG25" s="60"/>
      <c r="NYH25" s="60"/>
      <c r="NYI25" s="60"/>
      <c r="NYJ25" s="60"/>
      <c r="NYK25" s="60"/>
      <c r="NYL25" s="60"/>
      <c r="NYM25" s="60"/>
      <c r="NYN25" s="60"/>
      <c r="NYO25" s="60"/>
      <c r="NYP25" s="60"/>
      <c r="NYQ25" s="60"/>
      <c r="NYR25" s="60"/>
      <c r="NYS25" s="60"/>
      <c r="NYT25" s="60"/>
      <c r="NYU25" s="60"/>
      <c r="NYV25" s="60"/>
      <c r="NYW25" s="60"/>
      <c r="NYX25" s="60"/>
      <c r="NYY25" s="60"/>
      <c r="NYZ25" s="60"/>
      <c r="NZA25" s="60"/>
      <c r="NZB25" s="60"/>
      <c r="NZC25" s="60"/>
      <c r="NZD25" s="60"/>
      <c r="NZE25" s="60"/>
      <c r="NZF25" s="60"/>
      <c r="NZG25" s="60"/>
      <c r="NZH25" s="60"/>
      <c r="NZI25" s="60"/>
      <c r="NZJ25" s="60"/>
      <c r="NZK25" s="60"/>
      <c r="NZL25" s="60"/>
      <c r="NZM25" s="60"/>
      <c r="NZN25" s="60"/>
      <c r="NZO25" s="60"/>
      <c r="NZP25" s="60"/>
      <c r="NZQ25" s="60"/>
      <c r="NZR25" s="60"/>
      <c r="NZS25" s="60"/>
      <c r="NZT25" s="60"/>
      <c r="NZU25" s="60"/>
      <c r="NZV25" s="60"/>
      <c r="NZW25" s="60"/>
      <c r="NZX25" s="60"/>
      <c r="NZY25" s="60"/>
      <c r="NZZ25" s="60"/>
      <c r="OAA25" s="60"/>
      <c r="OAB25" s="60"/>
      <c r="OAC25" s="60"/>
      <c r="OAD25" s="60"/>
      <c r="OAE25" s="60"/>
      <c r="OAF25" s="60"/>
      <c r="OAG25" s="60"/>
      <c r="OAH25" s="60"/>
      <c r="OAI25" s="60"/>
      <c r="OAJ25" s="60"/>
      <c r="OAK25" s="60"/>
      <c r="OAL25" s="60"/>
      <c r="OAM25" s="60"/>
      <c r="OAN25" s="60"/>
      <c r="OAO25" s="60"/>
      <c r="OAP25" s="60"/>
      <c r="OAQ25" s="60"/>
      <c r="OAR25" s="60"/>
      <c r="OAS25" s="60"/>
      <c r="OAT25" s="60"/>
      <c r="OAU25" s="60"/>
      <c r="OAV25" s="60"/>
      <c r="OAW25" s="60"/>
      <c r="OAX25" s="60"/>
      <c r="OAY25" s="60"/>
      <c r="OAZ25" s="60"/>
      <c r="OBA25" s="60"/>
      <c r="OBB25" s="60"/>
      <c r="OBC25" s="60"/>
      <c r="OBD25" s="60"/>
      <c r="OBE25" s="60"/>
      <c r="OBF25" s="60"/>
      <c r="OBG25" s="60"/>
      <c r="OBH25" s="60"/>
      <c r="OBI25" s="60"/>
      <c r="OBJ25" s="60"/>
      <c r="OBK25" s="60"/>
      <c r="OBL25" s="60"/>
      <c r="OBM25" s="60"/>
      <c r="OBN25" s="60"/>
      <c r="OBO25" s="60"/>
      <c r="OBP25" s="60"/>
      <c r="OBQ25" s="60"/>
      <c r="OBR25" s="60"/>
      <c r="OBS25" s="60"/>
      <c r="OBT25" s="60"/>
      <c r="OBU25" s="60"/>
      <c r="OBV25" s="60"/>
      <c r="OBW25" s="60"/>
      <c r="OBX25" s="60"/>
      <c r="OBY25" s="60"/>
      <c r="OBZ25" s="60"/>
      <c r="OCA25" s="60"/>
      <c r="OCB25" s="60"/>
      <c r="OCC25" s="60"/>
      <c r="OCD25" s="60"/>
      <c r="OCE25" s="60"/>
      <c r="OCF25" s="60"/>
      <c r="OCG25" s="60"/>
      <c r="OCH25" s="60"/>
      <c r="OCI25" s="60"/>
      <c r="OCJ25" s="60"/>
      <c r="OCK25" s="60"/>
      <c r="OCL25" s="60"/>
      <c r="OCM25" s="60"/>
      <c r="OCN25" s="60"/>
      <c r="OCO25" s="60"/>
      <c r="OCP25" s="60"/>
      <c r="OCQ25" s="60"/>
      <c r="OCR25" s="60"/>
      <c r="OCS25" s="60"/>
      <c r="OCT25" s="60"/>
      <c r="OCU25" s="60"/>
      <c r="OCV25" s="60"/>
      <c r="OCW25" s="60"/>
      <c r="OCX25" s="60"/>
      <c r="OCY25" s="60"/>
      <c r="OCZ25" s="60"/>
      <c r="ODA25" s="60"/>
      <c r="ODB25" s="60"/>
      <c r="ODC25" s="60"/>
      <c r="ODD25" s="60"/>
      <c r="ODE25" s="60"/>
      <c r="ODF25" s="60"/>
      <c r="ODG25" s="60"/>
      <c r="ODH25" s="60"/>
      <c r="ODI25" s="60"/>
      <c r="ODJ25" s="60"/>
      <c r="ODK25" s="60"/>
      <c r="ODL25" s="60"/>
      <c r="ODM25" s="60"/>
      <c r="ODN25" s="60"/>
      <c r="ODO25" s="60"/>
      <c r="ODP25" s="60"/>
      <c r="ODQ25" s="60"/>
      <c r="ODR25" s="60"/>
      <c r="ODS25" s="60"/>
      <c r="ODT25" s="60"/>
      <c r="ODU25" s="60"/>
      <c r="ODV25" s="60"/>
      <c r="ODW25" s="60"/>
      <c r="ODX25" s="60"/>
      <c r="ODY25" s="60"/>
      <c r="ODZ25" s="60"/>
      <c r="OEA25" s="60"/>
      <c r="OEB25" s="60"/>
      <c r="OEC25" s="60"/>
      <c r="OED25" s="60"/>
      <c r="OEE25" s="60"/>
      <c r="OEF25" s="60"/>
      <c r="OEG25" s="60"/>
      <c r="OEH25" s="60"/>
      <c r="OEI25" s="60"/>
      <c r="OEJ25" s="60"/>
      <c r="OEK25" s="60"/>
      <c r="OEL25" s="60"/>
      <c r="OEM25" s="60"/>
      <c r="OEN25" s="60"/>
      <c r="OEO25" s="60"/>
      <c r="OEP25" s="60"/>
      <c r="OEQ25" s="60"/>
      <c r="OER25" s="60"/>
      <c r="OES25" s="60"/>
      <c r="OET25" s="60"/>
      <c r="OEU25" s="60"/>
      <c r="OEV25" s="60"/>
      <c r="OEW25" s="60"/>
      <c r="OEX25" s="60"/>
      <c r="OEY25" s="60"/>
      <c r="OEZ25" s="60"/>
      <c r="OFA25" s="60"/>
      <c r="OFB25" s="60"/>
      <c r="OFC25" s="60"/>
      <c r="OFD25" s="60"/>
      <c r="OFE25" s="60"/>
      <c r="OFF25" s="60"/>
      <c r="OFG25" s="60"/>
      <c r="OFH25" s="60"/>
      <c r="OFI25" s="60"/>
      <c r="OFJ25" s="60"/>
      <c r="OFK25" s="60"/>
      <c r="OFL25" s="60"/>
      <c r="OFM25" s="60"/>
      <c r="OFN25" s="60"/>
      <c r="OFO25" s="60"/>
      <c r="OFP25" s="60"/>
      <c r="OFQ25" s="60"/>
      <c r="OFR25" s="60"/>
      <c r="OFS25" s="60"/>
      <c r="OFT25" s="60"/>
      <c r="OFU25" s="60"/>
      <c r="OFV25" s="60"/>
      <c r="OFW25" s="60"/>
      <c r="OFX25" s="60"/>
      <c r="OFY25" s="60"/>
      <c r="OFZ25" s="60"/>
      <c r="OGA25" s="60"/>
      <c r="OGB25" s="60"/>
      <c r="OGC25" s="60"/>
      <c r="OGD25" s="60"/>
      <c r="OGE25" s="60"/>
      <c r="OGF25" s="60"/>
      <c r="OGG25" s="60"/>
      <c r="OGH25" s="60"/>
      <c r="OGI25" s="60"/>
      <c r="OGJ25" s="60"/>
      <c r="OGK25" s="60"/>
      <c r="OGL25" s="60"/>
      <c r="OGM25" s="60"/>
      <c r="OGN25" s="60"/>
      <c r="OGO25" s="60"/>
      <c r="OGP25" s="60"/>
      <c r="OGQ25" s="60"/>
      <c r="OGR25" s="60"/>
      <c r="OGS25" s="60"/>
      <c r="OGT25" s="60"/>
      <c r="OGU25" s="60"/>
      <c r="OGV25" s="60"/>
      <c r="OGW25" s="60"/>
      <c r="OGX25" s="60"/>
      <c r="OGY25" s="60"/>
      <c r="OGZ25" s="60"/>
      <c r="OHA25" s="60"/>
      <c r="OHB25" s="60"/>
      <c r="OHC25" s="60"/>
      <c r="OHD25" s="60"/>
      <c r="OHE25" s="60"/>
      <c r="OHF25" s="60"/>
      <c r="OHG25" s="60"/>
      <c r="OHH25" s="60"/>
      <c r="OHI25" s="60"/>
      <c r="OHJ25" s="60"/>
      <c r="OHK25" s="60"/>
      <c r="OHL25" s="60"/>
      <c r="OHM25" s="60"/>
      <c r="OHN25" s="60"/>
      <c r="OHO25" s="60"/>
      <c r="OHP25" s="60"/>
      <c r="OHQ25" s="60"/>
      <c r="OHR25" s="60"/>
      <c r="OHS25" s="60"/>
      <c r="OHT25" s="60"/>
      <c r="OHU25" s="60"/>
      <c r="OHV25" s="60"/>
      <c r="OHW25" s="60"/>
      <c r="OHX25" s="60"/>
      <c r="OHY25" s="60"/>
      <c r="OHZ25" s="60"/>
      <c r="OIA25" s="60"/>
      <c r="OIB25" s="60"/>
      <c r="OIC25" s="60"/>
      <c r="OID25" s="60"/>
      <c r="OIE25" s="60"/>
      <c r="OIF25" s="60"/>
      <c r="OIG25" s="60"/>
      <c r="OIH25" s="60"/>
      <c r="OII25" s="60"/>
      <c r="OIJ25" s="60"/>
      <c r="OIK25" s="60"/>
      <c r="OIL25" s="60"/>
      <c r="OIM25" s="60"/>
      <c r="OIN25" s="60"/>
      <c r="OIO25" s="60"/>
      <c r="OIP25" s="60"/>
      <c r="OIQ25" s="60"/>
      <c r="OIR25" s="60"/>
      <c r="OIS25" s="60"/>
      <c r="OIT25" s="60"/>
      <c r="OIU25" s="60"/>
      <c r="OIV25" s="60"/>
      <c r="OIW25" s="60"/>
      <c r="OIX25" s="60"/>
      <c r="OIY25" s="60"/>
      <c r="OIZ25" s="60"/>
      <c r="OJA25" s="60"/>
      <c r="OJB25" s="60"/>
      <c r="OJC25" s="60"/>
      <c r="OJD25" s="60"/>
      <c r="OJE25" s="60"/>
      <c r="OJF25" s="60"/>
      <c r="OJG25" s="60"/>
      <c r="OJH25" s="60"/>
      <c r="OJI25" s="60"/>
      <c r="OJJ25" s="60"/>
      <c r="OJK25" s="60"/>
      <c r="OJL25" s="60"/>
      <c r="OJM25" s="60"/>
      <c r="OJN25" s="60"/>
      <c r="OJO25" s="60"/>
      <c r="OJP25" s="60"/>
      <c r="OJQ25" s="60"/>
      <c r="OJR25" s="60"/>
      <c r="OJS25" s="60"/>
      <c r="OJT25" s="60"/>
      <c r="OJU25" s="60"/>
      <c r="OJV25" s="60"/>
      <c r="OJW25" s="60"/>
      <c r="OJX25" s="60"/>
      <c r="OJY25" s="60"/>
      <c r="OJZ25" s="60"/>
      <c r="OKA25" s="60"/>
      <c r="OKB25" s="60"/>
      <c r="OKC25" s="60"/>
      <c r="OKD25" s="60"/>
      <c r="OKE25" s="60"/>
      <c r="OKF25" s="60"/>
      <c r="OKG25" s="60"/>
      <c r="OKH25" s="60"/>
      <c r="OKI25" s="60"/>
      <c r="OKJ25" s="60"/>
      <c r="OKK25" s="60"/>
      <c r="OKL25" s="60"/>
      <c r="OKM25" s="60"/>
      <c r="OKN25" s="60"/>
      <c r="OKO25" s="60"/>
      <c r="OKP25" s="60"/>
      <c r="OKQ25" s="60"/>
      <c r="OKR25" s="60"/>
      <c r="OKS25" s="60"/>
      <c r="OKT25" s="60"/>
      <c r="OKU25" s="60"/>
      <c r="OKV25" s="60"/>
      <c r="OKW25" s="60"/>
      <c r="OKX25" s="60"/>
      <c r="OKY25" s="60"/>
      <c r="OKZ25" s="60"/>
      <c r="OLA25" s="60"/>
      <c r="OLB25" s="60"/>
      <c r="OLC25" s="60"/>
      <c r="OLD25" s="60"/>
      <c r="OLE25" s="60"/>
      <c r="OLF25" s="60"/>
      <c r="OLG25" s="60"/>
      <c r="OLH25" s="60"/>
      <c r="OLI25" s="60"/>
      <c r="OLJ25" s="60"/>
      <c r="OLK25" s="60"/>
      <c r="OLL25" s="60"/>
      <c r="OLM25" s="60"/>
      <c r="OLN25" s="60"/>
      <c r="OLO25" s="60"/>
      <c r="OLP25" s="60"/>
      <c r="OLQ25" s="60"/>
      <c r="OLR25" s="60"/>
      <c r="OLS25" s="60"/>
      <c r="OLT25" s="60"/>
      <c r="OLU25" s="60"/>
      <c r="OLV25" s="60"/>
      <c r="OLW25" s="60"/>
      <c r="OLX25" s="60"/>
      <c r="OLY25" s="60"/>
      <c r="OLZ25" s="60"/>
      <c r="OMA25" s="60"/>
      <c r="OMB25" s="60"/>
      <c r="OMC25" s="60"/>
      <c r="OMD25" s="60"/>
      <c r="OME25" s="60"/>
      <c r="OMF25" s="60"/>
      <c r="OMG25" s="60"/>
      <c r="OMH25" s="60"/>
      <c r="OMI25" s="60"/>
      <c r="OMJ25" s="60"/>
      <c r="OMK25" s="60"/>
      <c r="OML25" s="60"/>
      <c r="OMM25" s="60"/>
      <c r="OMN25" s="60"/>
      <c r="OMO25" s="60"/>
      <c r="OMP25" s="60"/>
      <c r="OMQ25" s="60"/>
      <c r="OMR25" s="60"/>
      <c r="OMS25" s="60"/>
      <c r="OMT25" s="60"/>
      <c r="OMU25" s="60"/>
      <c r="OMV25" s="60"/>
      <c r="OMW25" s="60"/>
      <c r="OMX25" s="60"/>
      <c r="OMY25" s="60"/>
      <c r="OMZ25" s="60"/>
      <c r="ONA25" s="60"/>
      <c r="ONB25" s="60"/>
      <c r="ONC25" s="60"/>
      <c r="OND25" s="60"/>
      <c r="ONE25" s="60"/>
      <c r="ONF25" s="60"/>
      <c r="ONG25" s="60"/>
      <c r="ONH25" s="60"/>
      <c r="ONI25" s="60"/>
      <c r="ONJ25" s="60"/>
      <c r="ONK25" s="60"/>
      <c r="ONL25" s="60"/>
      <c r="ONM25" s="60"/>
      <c r="ONN25" s="60"/>
      <c r="ONO25" s="60"/>
      <c r="ONP25" s="60"/>
      <c r="ONQ25" s="60"/>
      <c r="ONR25" s="60"/>
      <c r="ONS25" s="60"/>
      <c r="ONT25" s="60"/>
      <c r="ONU25" s="60"/>
      <c r="ONV25" s="60"/>
      <c r="ONW25" s="60"/>
      <c r="ONX25" s="60"/>
      <c r="ONY25" s="60"/>
      <c r="ONZ25" s="60"/>
      <c r="OOA25" s="60"/>
      <c r="OOB25" s="60"/>
      <c r="OOC25" s="60"/>
      <c r="OOD25" s="60"/>
      <c r="OOE25" s="60"/>
      <c r="OOF25" s="60"/>
      <c r="OOG25" s="60"/>
      <c r="OOH25" s="60"/>
      <c r="OOI25" s="60"/>
      <c r="OOJ25" s="60"/>
      <c r="OOK25" s="60"/>
      <c r="OOL25" s="60"/>
      <c r="OOM25" s="60"/>
      <c r="OON25" s="60"/>
      <c r="OOO25" s="60"/>
      <c r="OOP25" s="60"/>
      <c r="OOQ25" s="60"/>
      <c r="OOR25" s="60"/>
      <c r="OOS25" s="60"/>
      <c r="OOT25" s="60"/>
      <c r="OOU25" s="60"/>
      <c r="OOV25" s="60"/>
      <c r="OOW25" s="60"/>
      <c r="OOX25" s="60"/>
      <c r="OOY25" s="60"/>
      <c r="OOZ25" s="60"/>
      <c r="OPA25" s="60"/>
      <c r="OPB25" s="60"/>
      <c r="OPC25" s="60"/>
      <c r="OPD25" s="60"/>
      <c r="OPE25" s="60"/>
      <c r="OPF25" s="60"/>
      <c r="OPG25" s="60"/>
      <c r="OPH25" s="60"/>
      <c r="OPI25" s="60"/>
      <c r="OPJ25" s="60"/>
      <c r="OPK25" s="60"/>
      <c r="OPL25" s="60"/>
      <c r="OPM25" s="60"/>
      <c r="OPN25" s="60"/>
      <c r="OPO25" s="60"/>
      <c r="OPP25" s="60"/>
      <c r="OPQ25" s="60"/>
      <c r="OPR25" s="60"/>
      <c r="OPS25" s="60"/>
      <c r="OPT25" s="60"/>
      <c r="OPU25" s="60"/>
      <c r="OPV25" s="60"/>
      <c r="OPW25" s="60"/>
      <c r="OPX25" s="60"/>
      <c r="OPY25" s="60"/>
      <c r="OPZ25" s="60"/>
      <c r="OQA25" s="60"/>
      <c r="OQB25" s="60"/>
      <c r="OQC25" s="60"/>
      <c r="OQD25" s="60"/>
      <c r="OQE25" s="60"/>
      <c r="OQF25" s="60"/>
      <c r="OQG25" s="60"/>
      <c r="OQH25" s="60"/>
      <c r="OQI25" s="60"/>
      <c r="OQJ25" s="60"/>
      <c r="OQK25" s="60"/>
      <c r="OQL25" s="60"/>
      <c r="OQM25" s="60"/>
      <c r="OQN25" s="60"/>
      <c r="OQO25" s="60"/>
      <c r="OQP25" s="60"/>
      <c r="OQQ25" s="60"/>
      <c r="OQR25" s="60"/>
      <c r="OQS25" s="60"/>
      <c r="OQT25" s="60"/>
      <c r="OQU25" s="60"/>
      <c r="OQV25" s="60"/>
      <c r="OQW25" s="60"/>
      <c r="OQX25" s="60"/>
      <c r="OQY25" s="60"/>
      <c r="OQZ25" s="60"/>
      <c r="ORA25" s="60"/>
      <c r="ORB25" s="60"/>
      <c r="ORC25" s="60"/>
      <c r="ORD25" s="60"/>
      <c r="ORE25" s="60"/>
      <c r="ORF25" s="60"/>
      <c r="ORG25" s="60"/>
      <c r="ORH25" s="60"/>
      <c r="ORI25" s="60"/>
      <c r="ORJ25" s="60"/>
      <c r="ORK25" s="60"/>
      <c r="ORL25" s="60"/>
      <c r="ORM25" s="60"/>
      <c r="ORN25" s="60"/>
      <c r="ORO25" s="60"/>
      <c r="ORP25" s="60"/>
      <c r="ORQ25" s="60"/>
      <c r="ORR25" s="60"/>
      <c r="ORS25" s="60"/>
      <c r="ORT25" s="60"/>
      <c r="ORU25" s="60"/>
      <c r="ORV25" s="60"/>
      <c r="ORW25" s="60"/>
      <c r="ORX25" s="60"/>
      <c r="ORY25" s="60"/>
      <c r="ORZ25" s="60"/>
      <c r="OSA25" s="60"/>
      <c r="OSB25" s="60"/>
      <c r="OSC25" s="60"/>
      <c r="OSD25" s="60"/>
      <c r="OSE25" s="60"/>
      <c r="OSF25" s="60"/>
      <c r="OSG25" s="60"/>
      <c r="OSH25" s="60"/>
      <c r="OSI25" s="60"/>
      <c r="OSJ25" s="60"/>
      <c r="OSK25" s="60"/>
      <c r="OSL25" s="60"/>
      <c r="OSM25" s="60"/>
      <c r="OSN25" s="60"/>
      <c r="OSO25" s="60"/>
      <c r="OSP25" s="60"/>
      <c r="OSQ25" s="60"/>
      <c r="OSR25" s="60"/>
      <c r="OSS25" s="60"/>
      <c r="OST25" s="60"/>
      <c r="OSU25" s="60"/>
      <c r="OSV25" s="60"/>
      <c r="OSW25" s="60"/>
      <c r="OSX25" s="60"/>
      <c r="OSY25" s="60"/>
      <c r="OSZ25" s="60"/>
      <c r="OTA25" s="60"/>
      <c r="OTB25" s="60"/>
      <c r="OTC25" s="60"/>
      <c r="OTD25" s="60"/>
      <c r="OTE25" s="60"/>
      <c r="OTF25" s="60"/>
      <c r="OTG25" s="60"/>
      <c r="OTH25" s="60"/>
      <c r="OTI25" s="60"/>
      <c r="OTJ25" s="60"/>
      <c r="OTK25" s="60"/>
      <c r="OTL25" s="60"/>
      <c r="OTM25" s="60"/>
      <c r="OTN25" s="60"/>
      <c r="OTO25" s="60"/>
      <c r="OTP25" s="60"/>
      <c r="OTQ25" s="60"/>
      <c r="OTR25" s="60"/>
      <c r="OTS25" s="60"/>
      <c r="OTT25" s="60"/>
      <c r="OTU25" s="60"/>
      <c r="OTV25" s="60"/>
      <c r="OTW25" s="60"/>
      <c r="OTX25" s="60"/>
      <c r="OTY25" s="60"/>
      <c r="OTZ25" s="60"/>
      <c r="OUA25" s="60"/>
      <c r="OUB25" s="60"/>
      <c r="OUC25" s="60"/>
      <c r="OUD25" s="60"/>
      <c r="OUE25" s="60"/>
      <c r="OUF25" s="60"/>
      <c r="OUG25" s="60"/>
      <c r="OUH25" s="60"/>
      <c r="OUI25" s="60"/>
      <c r="OUJ25" s="60"/>
      <c r="OUK25" s="60"/>
      <c r="OUL25" s="60"/>
      <c r="OUM25" s="60"/>
      <c r="OUN25" s="60"/>
      <c r="OUO25" s="60"/>
      <c r="OUP25" s="60"/>
      <c r="OUQ25" s="60"/>
      <c r="OUR25" s="60"/>
      <c r="OUS25" s="60"/>
      <c r="OUT25" s="60"/>
      <c r="OUU25" s="60"/>
      <c r="OUV25" s="60"/>
      <c r="OUW25" s="60"/>
      <c r="OUX25" s="60"/>
      <c r="OUY25" s="60"/>
      <c r="OUZ25" s="60"/>
      <c r="OVA25" s="60"/>
      <c r="OVB25" s="60"/>
      <c r="OVC25" s="60"/>
      <c r="OVD25" s="60"/>
      <c r="OVE25" s="60"/>
      <c r="OVF25" s="60"/>
      <c r="OVG25" s="60"/>
      <c r="OVH25" s="60"/>
      <c r="OVI25" s="60"/>
      <c r="OVJ25" s="60"/>
      <c r="OVK25" s="60"/>
      <c r="OVL25" s="60"/>
      <c r="OVM25" s="60"/>
      <c r="OVN25" s="60"/>
      <c r="OVO25" s="60"/>
      <c r="OVP25" s="60"/>
      <c r="OVQ25" s="60"/>
      <c r="OVR25" s="60"/>
      <c r="OVS25" s="60"/>
      <c r="OVT25" s="60"/>
      <c r="OVU25" s="60"/>
      <c r="OVV25" s="60"/>
      <c r="OVW25" s="60"/>
      <c r="OVX25" s="60"/>
      <c r="OVY25" s="60"/>
      <c r="OVZ25" s="60"/>
      <c r="OWA25" s="60"/>
      <c r="OWB25" s="60"/>
      <c r="OWC25" s="60"/>
      <c r="OWD25" s="60"/>
      <c r="OWE25" s="60"/>
      <c r="OWF25" s="60"/>
      <c r="OWG25" s="60"/>
      <c r="OWH25" s="60"/>
      <c r="OWI25" s="60"/>
      <c r="OWJ25" s="60"/>
      <c r="OWK25" s="60"/>
      <c r="OWL25" s="60"/>
      <c r="OWM25" s="60"/>
      <c r="OWN25" s="60"/>
      <c r="OWO25" s="60"/>
      <c r="OWP25" s="60"/>
      <c r="OWQ25" s="60"/>
      <c r="OWR25" s="60"/>
      <c r="OWS25" s="60"/>
      <c r="OWT25" s="60"/>
      <c r="OWU25" s="60"/>
      <c r="OWV25" s="60"/>
      <c r="OWW25" s="60"/>
      <c r="OWX25" s="60"/>
      <c r="OWY25" s="60"/>
      <c r="OWZ25" s="60"/>
      <c r="OXA25" s="60"/>
      <c r="OXB25" s="60"/>
      <c r="OXC25" s="60"/>
      <c r="OXD25" s="60"/>
      <c r="OXE25" s="60"/>
      <c r="OXF25" s="60"/>
      <c r="OXG25" s="60"/>
      <c r="OXH25" s="60"/>
      <c r="OXI25" s="60"/>
      <c r="OXJ25" s="60"/>
      <c r="OXK25" s="60"/>
      <c r="OXL25" s="60"/>
      <c r="OXM25" s="60"/>
      <c r="OXN25" s="60"/>
      <c r="OXO25" s="60"/>
      <c r="OXP25" s="60"/>
      <c r="OXQ25" s="60"/>
      <c r="OXR25" s="60"/>
      <c r="OXS25" s="60"/>
      <c r="OXT25" s="60"/>
      <c r="OXU25" s="60"/>
      <c r="OXV25" s="60"/>
      <c r="OXW25" s="60"/>
      <c r="OXX25" s="60"/>
      <c r="OXY25" s="60"/>
      <c r="OXZ25" s="60"/>
      <c r="OYA25" s="60"/>
      <c r="OYB25" s="60"/>
      <c r="OYC25" s="60"/>
      <c r="OYD25" s="60"/>
      <c r="OYE25" s="60"/>
      <c r="OYF25" s="60"/>
      <c r="OYG25" s="60"/>
      <c r="OYH25" s="60"/>
      <c r="OYI25" s="60"/>
      <c r="OYJ25" s="60"/>
      <c r="OYK25" s="60"/>
      <c r="OYL25" s="60"/>
      <c r="OYM25" s="60"/>
      <c r="OYN25" s="60"/>
      <c r="OYO25" s="60"/>
      <c r="OYP25" s="60"/>
      <c r="OYQ25" s="60"/>
      <c r="OYR25" s="60"/>
      <c r="OYS25" s="60"/>
      <c r="OYT25" s="60"/>
      <c r="OYU25" s="60"/>
      <c r="OYV25" s="60"/>
      <c r="OYW25" s="60"/>
      <c r="OYX25" s="60"/>
      <c r="OYY25" s="60"/>
      <c r="OYZ25" s="60"/>
      <c r="OZA25" s="60"/>
      <c r="OZB25" s="60"/>
      <c r="OZC25" s="60"/>
      <c r="OZD25" s="60"/>
      <c r="OZE25" s="60"/>
      <c r="OZF25" s="60"/>
      <c r="OZG25" s="60"/>
      <c r="OZH25" s="60"/>
      <c r="OZI25" s="60"/>
      <c r="OZJ25" s="60"/>
      <c r="OZK25" s="60"/>
      <c r="OZL25" s="60"/>
      <c r="OZM25" s="60"/>
      <c r="OZN25" s="60"/>
      <c r="OZO25" s="60"/>
      <c r="OZP25" s="60"/>
      <c r="OZQ25" s="60"/>
      <c r="OZR25" s="60"/>
      <c r="OZS25" s="60"/>
      <c r="OZT25" s="60"/>
      <c r="OZU25" s="60"/>
      <c r="OZV25" s="60"/>
      <c r="OZW25" s="60"/>
      <c r="OZX25" s="60"/>
      <c r="OZY25" s="60"/>
      <c r="OZZ25" s="60"/>
      <c r="PAA25" s="60"/>
      <c r="PAB25" s="60"/>
      <c r="PAC25" s="60"/>
      <c r="PAD25" s="60"/>
      <c r="PAE25" s="60"/>
      <c r="PAF25" s="60"/>
      <c r="PAG25" s="60"/>
      <c r="PAH25" s="60"/>
      <c r="PAI25" s="60"/>
      <c r="PAJ25" s="60"/>
      <c r="PAK25" s="60"/>
      <c r="PAL25" s="60"/>
      <c r="PAM25" s="60"/>
      <c r="PAN25" s="60"/>
      <c r="PAO25" s="60"/>
      <c r="PAP25" s="60"/>
      <c r="PAQ25" s="60"/>
      <c r="PAR25" s="60"/>
      <c r="PAS25" s="60"/>
      <c r="PAT25" s="60"/>
      <c r="PAU25" s="60"/>
      <c r="PAV25" s="60"/>
      <c r="PAW25" s="60"/>
      <c r="PAX25" s="60"/>
      <c r="PAY25" s="60"/>
      <c r="PAZ25" s="60"/>
      <c r="PBA25" s="60"/>
      <c r="PBB25" s="60"/>
      <c r="PBC25" s="60"/>
      <c r="PBD25" s="60"/>
      <c r="PBE25" s="60"/>
      <c r="PBF25" s="60"/>
      <c r="PBG25" s="60"/>
      <c r="PBH25" s="60"/>
      <c r="PBI25" s="60"/>
      <c r="PBJ25" s="60"/>
      <c r="PBK25" s="60"/>
      <c r="PBL25" s="60"/>
      <c r="PBM25" s="60"/>
      <c r="PBN25" s="60"/>
      <c r="PBO25" s="60"/>
      <c r="PBP25" s="60"/>
      <c r="PBQ25" s="60"/>
      <c r="PBR25" s="60"/>
      <c r="PBS25" s="60"/>
      <c r="PBT25" s="60"/>
      <c r="PBU25" s="60"/>
      <c r="PBV25" s="60"/>
      <c r="PBW25" s="60"/>
      <c r="PBX25" s="60"/>
      <c r="PBY25" s="60"/>
      <c r="PBZ25" s="60"/>
      <c r="PCA25" s="60"/>
      <c r="PCB25" s="60"/>
      <c r="PCC25" s="60"/>
      <c r="PCD25" s="60"/>
      <c r="PCE25" s="60"/>
      <c r="PCF25" s="60"/>
      <c r="PCG25" s="60"/>
      <c r="PCH25" s="60"/>
      <c r="PCI25" s="60"/>
      <c r="PCJ25" s="60"/>
      <c r="PCK25" s="60"/>
      <c r="PCL25" s="60"/>
      <c r="PCM25" s="60"/>
      <c r="PCN25" s="60"/>
      <c r="PCO25" s="60"/>
      <c r="PCP25" s="60"/>
      <c r="PCQ25" s="60"/>
      <c r="PCR25" s="60"/>
      <c r="PCS25" s="60"/>
      <c r="PCT25" s="60"/>
      <c r="PCU25" s="60"/>
      <c r="PCV25" s="60"/>
      <c r="PCW25" s="60"/>
      <c r="PCX25" s="60"/>
      <c r="PCY25" s="60"/>
      <c r="PCZ25" s="60"/>
      <c r="PDA25" s="60"/>
      <c r="PDB25" s="60"/>
      <c r="PDC25" s="60"/>
      <c r="PDD25" s="60"/>
      <c r="PDE25" s="60"/>
      <c r="PDF25" s="60"/>
      <c r="PDG25" s="60"/>
      <c r="PDH25" s="60"/>
      <c r="PDI25" s="60"/>
      <c r="PDJ25" s="60"/>
      <c r="PDK25" s="60"/>
      <c r="PDL25" s="60"/>
      <c r="PDM25" s="60"/>
      <c r="PDN25" s="60"/>
      <c r="PDO25" s="60"/>
      <c r="PDP25" s="60"/>
      <c r="PDQ25" s="60"/>
      <c r="PDR25" s="60"/>
      <c r="PDS25" s="60"/>
      <c r="PDT25" s="60"/>
      <c r="PDU25" s="60"/>
      <c r="PDV25" s="60"/>
      <c r="PDW25" s="60"/>
      <c r="PDX25" s="60"/>
      <c r="PDY25" s="60"/>
      <c r="PDZ25" s="60"/>
      <c r="PEA25" s="60"/>
      <c r="PEB25" s="60"/>
      <c r="PEC25" s="60"/>
      <c r="PED25" s="60"/>
      <c r="PEE25" s="60"/>
      <c r="PEF25" s="60"/>
      <c r="PEG25" s="60"/>
      <c r="PEH25" s="60"/>
      <c r="PEI25" s="60"/>
      <c r="PEJ25" s="60"/>
      <c r="PEK25" s="60"/>
      <c r="PEL25" s="60"/>
      <c r="PEM25" s="60"/>
      <c r="PEN25" s="60"/>
      <c r="PEO25" s="60"/>
      <c r="PEP25" s="60"/>
      <c r="PEQ25" s="60"/>
      <c r="PER25" s="60"/>
      <c r="PES25" s="60"/>
      <c r="PET25" s="60"/>
      <c r="PEU25" s="60"/>
      <c r="PEV25" s="60"/>
      <c r="PEW25" s="60"/>
      <c r="PEX25" s="60"/>
      <c r="PEY25" s="60"/>
      <c r="PEZ25" s="60"/>
      <c r="PFA25" s="60"/>
      <c r="PFB25" s="60"/>
      <c r="PFC25" s="60"/>
      <c r="PFD25" s="60"/>
      <c r="PFE25" s="60"/>
      <c r="PFF25" s="60"/>
      <c r="PFG25" s="60"/>
      <c r="PFH25" s="60"/>
      <c r="PFI25" s="60"/>
      <c r="PFJ25" s="60"/>
      <c r="PFK25" s="60"/>
      <c r="PFL25" s="60"/>
      <c r="PFM25" s="60"/>
      <c r="PFN25" s="60"/>
      <c r="PFO25" s="60"/>
      <c r="PFP25" s="60"/>
      <c r="PFQ25" s="60"/>
      <c r="PFR25" s="60"/>
      <c r="PFS25" s="60"/>
      <c r="PFT25" s="60"/>
      <c r="PFU25" s="60"/>
      <c r="PFV25" s="60"/>
      <c r="PFW25" s="60"/>
      <c r="PFX25" s="60"/>
      <c r="PFY25" s="60"/>
      <c r="PFZ25" s="60"/>
      <c r="PGA25" s="60"/>
      <c r="PGB25" s="60"/>
      <c r="PGC25" s="60"/>
      <c r="PGD25" s="60"/>
      <c r="PGE25" s="60"/>
      <c r="PGF25" s="60"/>
      <c r="PGG25" s="60"/>
      <c r="PGH25" s="60"/>
      <c r="PGI25" s="60"/>
      <c r="PGJ25" s="60"/>
      <c r="PGK25" s="60"/>
      <c r="PGL25" s="60"/>
      <c r="PGM25" s="60"/>
      <c r="PGN25" s="60"/>
      <c r="PGO25" s="60"/>
      <c r="PGP25" s="60"/>
      <c r="PGQ25" s="60"/>
      <c r="PGR25" s="60"/>
      <c r="PGS25" s="60"/>
      <c r="PGT25" s="60"/>
      <c r="PGU25" s="60"/>
      <c r="PGV25" s="60"/>
      <c r="PGW25" s="60"/>
      <c r="PGX25" s="60"/>
      <c r="PGY25" s="60"/>
      <c r="PGZ25" s="60"/>
      <c r="PHA25" s="60"/>
      <c r="PHB25" s="60"/>
      <c r="PHC25" s="60"/>
      <c r="PHD25" s="60"/>
      <c r="PHE25" s="60"/>
      <c r="PHF25" s="60"/>
      <c r="PHG25" s="60"/>
      <c r="PHH25" s="60"/>
      <c r="PHI25" s="60"/>
      <c r="PHJ25" s="60"/>
      <c r="PHK25" s="60"/>
      <c r="PHL25" s="60"/>
      <c r="PHM25" s="60"/>
      <c r="PHN25" s="60"/>
      <c r="PHO25" s="60"/>
      <c r="PHP25" s="60"/>
      <c r="PHQ25" s="60"/>
      <c r="PHR25" s="60"/>
      <c r="PHS25" s="60"/>
      <c r="PHT25" s="60"/>
      <c r="PHU25" s="60"/>
      <c r="PHV25" s="60"/>
      <c r="PHW25" s="60"/>
      <c r="PHX25" s="60"/>
      <c r="PHY25" s="60"/>
      <c r="PHZ25" s="60"/>
      <c r="PIA25" s="60"/>
      <c r="PIB25" s="60"/>
      <c r="PIC25" s="60"/>
      <c r="PID25" s="60"/>
      <c r="PIE25" s="60"/>
      <c r="PIF25" s="60"/>
      <c r="PIG25" s="60"/>
      <c r="PIH25" s="60"/>
      <c r="PII25" s="60"/>
      <c r="PIJ25" s="60"/>
      <c r="PIK25" s="60"/>
      <c r="PIL25" s="60"/>
      <c r="PIM25" s="60"/>
      <c r="PIN25" s="60"/>
      <c r="PIO25" s="60"/>
      <c r="PIP25" s="60"/>
      <c r="PIQ25" s="60"/>
      <c r="PIR25" s="60"/>
      <c r="PIS25" s="60"/>
      <c r="PIT25" s="60"/>
      <c r="PIU25" s="60"/>
      <c r="PIV25" s="60"/>
      <c r="PIW25" s="60"/>
      <c r="PIX25" s="60"/>
      <c r="PIY25" s="60"/>
      <c r="PIZ25" s="60"/>
      <c r="PJA25" s="60"/>
      <c r="PJB25" s="60"/>
      <c r="PJC25" s="60"/>
      <c r="PJD25" s="60"/>
      <c r="PJE25" s="60"/>
      <c r="PJF25" s="60"/>
      <c r="PJG25" s="60"/>
      <c r="PJH25" s="60"/>
      <c r="PJI25" s="60"/>
      <c r="PJJ25" s="60"/>
      <c r="PJK25" s="60"/>
      <c r="PJL25" s="60"/>
      <c r="PJM25" s="60"/>
      <c r="PJN25" s="60"/>
      <c r="PJO25" s="60"/>
      <c r="PJP25" s="60"/>
      <c r="PJQ25" s="60"/>
      <c r="PJR25" s="60"/>
      <c r="PJS25" s="60"/>
      <c r="PJT25" s="60"/>
      <c r="PJU25" s="60"/>
      <c r="PJV25" s="60"/>
      <c r="PJW25" s="60"/>
      <c r="PJX25" s="60"/>
      <c r="PJY25" s="60"/>
      <c r="PJZ25" s="60"/>
      <c r="PKA25" s="60"/>
      <c r="PKB25" s="60"/>
      <c r="PKC25" s="60"/>
      <c r="PKD25" s="60"/>
      <c r="PKE25" s="60"/>
      <c r="PKF25" s="60"/>
      <c r="PKG25" s="60"/>
      <c r="PKH25" s="60"/>
      <c r="PKI25" s="60"/>
      <c r="PKJ25" s="60"/>
      <c r="PKK25" s="60"/>
      <c r="PKL25" s="60"/>
      <c r="PKM25" s="60"/>
      <c r="PKN25" s="60"/>
      <c r="PKO25" s="60"/>
      <c r="PKP25" s="60"/>
      <c r="PKQ25" s="60"/>
      <c r="PKR25" s="60"/>
      <c r="PKS25" s="60"/>
      <c r="PKT25" s="60"/>
      <c r="PKU25" s="60"/>
      <c r="PKV25" s="60"/>
      <c r="PKW25" s="60"/>
      <c r="PKX25" s="60"/>
      <c r="PKY25" s="60"/>
      <c r="PKZ25" s="60"/>
      <c r="PLA25" s="60"/>
      <c r="PLB25" s="60"/>
      <c r="PLC25" s="60"/>
      <c r="PLD25" s="60"/>
      <c r="PLE25" s="60"/>
      <c r="PLF25" s="60"/>
      <c r="PLG25" s="60"/>
      <c r="PLH25" s="60"/>
      <c r="PLI25" s="60"/>
      <c r="PLJ25" s="60"/>
      <c r="PLK25" s="60"/>
      <c r="PLL25" s="60"/>
      <c r="PLM25" s="60"/>
      <c r="PLN25" s="60"/>
      <c r="PLO25" s="60"/>
      <c r="PLP25" s="60"/>
      <c r="PLQ25" s="60"/>
      <c r="PLR25" s="60"/>
      <c r="PLS25" s="60"/>
      <c r="PLT25" s="60"/>
      <c r="PLU25" s="60"/>
      <c r="PLV25" s="60"/>
      <c r="PLW25" s="60"/>
      <c r="PLX25" s="60"/>
      <c r="PLY25" s="60"/>
      <c r="PLZ25" s="60"/>
      <c r="PMA25" s="60"/>
      <c r="PMB25" s="60"/>
      <c r="PMC25" s="60"/>
      <c r="PMD25" s="60"/>
      <c r="PME25" s="60"/>
      <c r="PMF25" s="60"/>
      <c r="PMG25" s="60"/>
      <c r="PMH25" s="60"/>
      <c r="PMI25" s="60"/>
      <c r="PMJ25" s="60"/>
      <c r="PMK25" s="60"/>
      <c r="PML25" s="60"/>
      <c r="PMM25" s="60"/>
      <c r="PMN25" s="60"/>
      <c r="PMO25" s="60"/>
      <c r="PMP25" s="60"/>
      <c r="PMQ25" s="60"/>
      <c r="PMR25" s="60"/>
      <c r="PMS25" s="60"/>
      <c r="PMT25" s="60"/>
      <c r="PMU25" s="60"/>
      <c r="PMV25" s="60"/>
      <c r="PMW25" s="60"/>
      <c r="PMX25" s="60"/>
      <c r="PMY25" s="60"/>
      <c r="PMZ25" s="60"/>
      <c r="PNA25" s="60"/>
      <c r="PNB25" s="60"/>
      <c r="PNC25" s="60"/>
      <c r="PND25" s="60"/>
      <c r="PNE25" s="60"/>
      <c r="PNF25" s="60"/>
      <c r="PNG25" s="60"/>
      <c r="PNH25" s="60"/>
      <c r="PNI25" s="60"/>
      <c r="PNJ25" s="60"/>
      <c r="PNK25" s="60"/>
      <c r="PNL25" s="60"/>
      <c r="PNM25" s="60"/>
      <c r="PNN25" s="60"/>
      <c r="PNO25" s="60"/>
      <c r="PNP25" s="60"/>
      <c r="PNQ25" s="60"/>
      <c r="PNR25" s="60"/>
      <c r="PNS25" s="60"/>
      <c r="PNT25" s="60"/>
      <c r="PNU25" s="60"/>
      <c r="PNV25" s="60"/>
      <c r="PNW25" s="60"/>
      <c r="PNX25" s="60"/>
      <c r="PNY25" s="60"/>
      <c r="PNZ25" s="60"/>
      <c r="POA25" s="60"/>
      <c r="POB25" s="60"/>
      <c r="POC25" s="60"/>
      <c r="POD25" s="60"/>
      <c r="POE25" s="60"/>
      <c r="POF25" s="60"/>
      <c r="POG25" s="60"/>
      <c r="POH25" s="60"/>
      <c r="POI25" s="60"/>
      <c r="POJ25" s="60"/>
      <c r="POK25" s="60"/>
      <c r="POL25" s="60"/>
      <c r="POM25" s="60"/>
      <c r="PON25" s="60"/>
      <c r="POO25" s="60"/>
      <c r="POP25" s="60"/>
      <c r="POQ25" s="60"/>
      <c r="POR25" s="60"/>
      <c r="POS25" s="60"/>
      <c r="POT25" s="60"/>
      <c r="POU25" s="60"/>
      <c r="POV25" s="60"/>
      <c r="POW25" s="60"/>
      <c r="POX25" s="60"/>
      <c r="POY25" s="60"/>
      <c r="POZ25" s="60"/>
      <c r="PPA25" s="60"/>
      <c r="PPB25" s="60"/>
      <c r="PPC25" s="60"/>
      <c r="PPD25" s="60"/>
      <c r="PPE25" s="60"/>
      <c r="PPF25" s="60"/>
      <c r="PPG25" s="60"/>
      <c r="PPH25" s="60"/>
      <c r="PPI25" s="60"/>
      <c r="PPJ25" s="60"/>
      <c r="PPK25" s="60"/>
      <c r="PPL25" s="60"/>
      <c r="PPM25" s="60"/>
      <c r="PPN25" s="60"/>
      <c r="PPO25" s="60"/>
      <c r="PPP25" s="60"/>
      <c r="PPQ25" s="60"/>
      <c r="PPR25" s="60"/>
      <c r="PPS25" s="60"/>
      <c r="PPT25" s="60"/>
      <c r="PPU25" s="60"/>
      <c r="PPV25" s="60"/>
      <c r="PPW25" s="60"/>
      <c r="PPX25" s="60"/>
      <c r="PPY25" s="60"/>
      <c r="PPZ25" s="60"/>
      <c r="PQA25" s="60"/>
      <c r="PQB25" s="60"/>
      <c r="PQC25" s="60"/>
      <c r="PQD25" s="60"/>
      <c r="PQE25" s="60"/>
      <c r="PQF25" s="60"/>
      <c r="PQG25" s="60"/>
      <c r="PQH25" s="60"/>
      <c r="PQI25" s="60"/>
      <c r="PQJ25" s="60"/>
      <c r="PQK25" s="60"/>
      <c r="PQL25" s="60"/>
      <c r="PQM25" s="60"/>
      <c r="PQN25" s="60"/>
      <c r="PQO25" s="60"/>
      <c r="PQP25" s="60"/>
      <c r="PQQ25" s="60"/>
      <c r="PQR25" s="60"/>
      <c r="PQS25" s="60"/>
      <c r="PQT25" s="60"/>
      <c r="PQU25" s="60"/>
      <c r="PQV25" s="60"/>
      <c r="PQW25" s="60"/>
      <c r="PQX25" s="60"/>
      <c r="PQY25" s="60"/>
      <c r="PQZ25" s="60"/>
      <c r="PRA25" s="60"/>
      <c r="PRB25" s="60"/>
      <c r="PRC25" s="60"/>
      <c r="PRD25" s="60"/>
      <c r="PRE25" s="60"/>
      <c r="PRF25" s="60"/>
      <c r="PRG25" s="60"/>
      <c r="PRH25" s="60"/>
      <c r="PRI25" s="60"/>
      <c r="PRJ25" s="60"/>
      <c r="PRK25" s="60"/>
      <c r="PRL25" s="60"/>
      <c r="PRM25" s="60"/>
      <c r="PRN25" s="60"/>
      <c r="PRO25" s="60"/>
      <c r="PRP25" s="60"/>
      <c r="PRQ25" s="60"/>
      <c r="PRR25" s="60"/>
      <c r="PRS25" s="60"/>
      <c r="PRT25" s="60"/>
      <c r="PRU25" s="60"/>
      <c r="PRV25" s="60"/>
      <c r="PRW25" s="60"/>
      <c r="PRX25" s="60"/>
      <c r="PRY25" s="60"/>
      <c r="PRZ25" s="60"/>
      <c r="PSA25" s="60"/>
      <c r="PSB25" s="60"/>
      <c r="PSC25" s="60"/>
      <c r="PSD25" s="60"/>
      <c r="PSE25" s="60"/>
      <c r="PSF25" s="60"/>
      <c r="PSG25" s="60"/>
      <c r="PSH25" s="60"/>
      <c r="PSI25" s="60"/>
      <c r="PSJ25" s="60"/>
      <c r="PSK25" s="60"/>
      <c r="PSL25" s="60"/>
      <c r="PSM25" s="60"/>
      <c r="PSN25" s="60"/>
      <c r="PSO25" s="60"/>
      <c r="PSP25" s="60"/>
      <c r="PSQ25" s="60"/>
      <c r="PSR25" s="60"/>
      <c r="PSS25" s="60"/>
      <c r="PST25" s="60"/>
      <c r="PSU25" s="60"/>
      <c r="PSV25" s="60"/>
      <c r="PSW25" s="60"/>
      <c r="PSX25" s="60"/>
      <c r="PSY25" s="60"/>
      <c r="PSZ25" s="60"/>
      <c r="PTA25" s="60"/>
      <c r="PTB25" s="60"/>
      <c r="PTC25" s="60"/>
      <c r="PTD25" s="60"/>
      <c r="PTE25" s="60"/>
      <c r="PTF25" s="60"/>
      <c r="PTG25" s="60"/>
      <c r="PTH25" s="60"/>
      <c r="PTI25" s="60"/>
      <c r="PTJ25" s="60"/>
      <c r="PTK25" s="60"/>
      <c r="PTL25" s="60"/>
      <c r="PTM25" s="60"/>
      <c r="PTN25" s="60"/>
      <c r="PTO25" s="60"/>
      <c r="PTP25" s="60"/>
      <c r="PTQ25" s="60"/>
      <c r="PTR25" s="60"/>
      <c r="PTS25" s="60"/>
      <c r="PTT25" s="60"/>
      <c r="PTU25" s="60"/>
      <c r="PTV25" s="60"/>
      <c r="PTW25" s="60"/>
      <c r="PTX25" s="60"/>
      <c r="PTY25" s="60"/>
      <c r="PTZ25" s="60"/>
      <c r="PUA25" s="60"/>
      <c r="PUB25" s="60"/>
      <c r="PUC25" s="60"/>
      <c r="PUD25" s="60"/>
      <c r="PUE25" s="60"/>
      <c r="PUF25" s="60"/>
      <c r="PUG25" s="60"/>
      <c r="PUH25" s="60"/>
      <c r="PUI25" s="60"/>
      <c r="PUJ25" s="60"/>
      <c r="PUK25" s="60"/>
      <c r="PUL25" s="60"/>
      <c r="PUM25" s="60"/>
      <c r="PUN25" s="60"/>
      <c r="PUO25" s="60"/>
      <c r="PUP25" s="60"/>
      <c r="PUQ25" s="60"/>
      <c r="PUR25" s="60"/>
      <c r="PUS25" s="60"/>
      <c r="PUT25" s="60"/>
      <c r="PUU25" s="60"/>
      <c r="PUV25" s="60"/>
      <c r="PUW25" s="60"/>
      <c r="PUX25" s="60"/>
      <c r="PUY25" s="60"/>
      <c r="PUZ25" s="60"/>
      <c r="PVA25" s="60"/>
      <c r="PVB25" s="60"/>
      <c r="PVC25" s="60"/>
      <c r="PVD25" s="60"/>
      <c r="PVE25" s="60"/>
      <c r="PVF25" s="60"/>
      <c r="PVG25" s="60"/>
      <c r="PVH25" s="60"/>
      <c r="PVI25" s="60"/>
      <c r="PVJ25" s="60"/>
      <c r="PVK25" s="60"/>
      <c r="PVL25" s="60"/>
      <c r="PVM25" s="60"/>
      <c r="PVN25" s="60"/>
      <c r="PVO25" s="60"/>
      <c r="PVP25" s="60"/>
      <c r="PVQ25" s="60"/>
      <c r="PVR25" s="60"/>
      <c r="PVS25" s="60"/>
      <c r="PVT25" s="60"/>
      <c r="PVU25" s="60"/>
      <c r="PVV25" s="60"/>
      <c r="PVW25" s="60"/>
      <c r="PVX25" s="60"/>
      <c r="PVY25" s="60"/>
      <c r="PVZ25" s="60"/>
      <c r="PWA25" s="60"/>
      <c r="PWB25" s="60"/>
      <c r="PWC25" s="60"/>
      <c r="PWD25" s="60"/>
      <c r="PWE25" s="60"/>
      <c r="PWF25" s="60"/>
      <c r="PWG25" s="60"/>
      <c r="PWH25" s="60"/>
      <c r="PWI25" s="60"/>
      <c r="PWJ25" s="60"/>
      <c r="PWK25" s="60"/>
      <c r="PWL25" s="60"/>
      <c r="PWM25" s="60"/>
      <c r="PWN25" s="60"/>
      <c r="PWO25" s="60"/>
      <c r="PWP25" s="60"/>
      <c r="PWQ25" s="60"/>
      <c r="PWR25" s="60"/>
      <c r="PWS25" s="60"/>
      <c r="PWT25" s="60"/>
      <c r="PWU25" s="60"/>
      <c r="PWV25" s="60"/>
      <c r="PWW25" s="60"/>
      <c r="PWX25" s="60"/>
      <c r="PWY25" s="60"/>
      <c r="PWZ25" s="60"/>
      <c r="PXA25" s="60"/>
      <c r="PXB25" s="60"/>
      <c r="PXC25" s="60"/>
      <c r="PXD25" s="60"/>
      <c r="PXE25" s="60"/>
      <c r="PXF25" s="60"/>
      <c r="PXG25" s="60"/>
      <c r="PXH25" s="60"/>
      <c r="PXI25" s="60"/>
      <c r="PXJ25" s="60"/>
      <c r="PXK25" s="60"/>
      <c r="PXL25" s="60"/>
      <c r="PXM25" s="60"/>
      <c r="PXN25" s="60"/>
      <c r="PXO25" s="60"/>
      <c r="PXP25" s="60"/>
      <c r="PXQ25" s="60"/>
      <c r="PXR25" s="60"/>
      <c r="PXS25" s="60"/>
      <c r="PXT25" s="60"/>
      <c r="PXU25" s="60"/>
      <c r="PXV25" s="60"/>
      <c r="PXW25" s="60"/>
      <c r="PXX25" s="60"/>
      <c r="PXY25" s="60"/>
      <c r="PXZ25" s="60"/>
      <c r="PYA25" s="60"/>
      <c r="PYB25" s="60"/>
      <c r="PYC25" s="60"/>
      <c r="PYD25" s="60"/>
      <c r="PYE25" s="60"/>
      <c r="PYF25" s="60"/>
      <c r="PYG25" s="60"/>
      <c r="PYH25" s="60"/>
      <c r="PYI25" s="60"/>
      <c r="PYJ25" s="60"/>
      <c r="PYK25" s="60"/>
      <c r="PYL25" s="60"/>
      <c r="PYM25" s="60"/>
      <c r="PYN25" s="60"/>
      <c r="PYO25" s="60"/>
      <c r="PYP25" s="60"/>
      <c r="PYQ25" s="60"/>
      <c r="PYR25" s="60"/>
      <c r="PYS25" s="60"/>
      <c r="PYT25" s="60"/>
      <c r="PYU25" s="60"/>
      <c r="PYV25" s="60"/>
      <c r="PYW25" s="60"/>
      <c r="PYX25" s="60"/>
      <c r="PYY25" s="60"/>
      <c r="PYZ25" s="60"/>
      <c r="PZA25" s="60"/>
      <c r="PZB25" s="60"/>
      <c r="PZC25" s="60"/>
      <c r="PZD25" s="60"/>
      <c r="PZE25" s="60"/>
      <c r="PZF25" s="60"/>
      <c r="PZG25" s="60"/>
      <c r="PZH25" s="60"/>
      <c r="PZI25" s="60"/>
      <c r="PZJ25" s="60"/>
      <c r="PZK25" s="60"/>
      <c r="PZL25" s="60"/>
      <c r="PZM25" s="60"/>
      <c r="PZN25" s="60"/>
      <c r="PZO25" s="60"/>
      <c r="PZP25" s="60"/>
      <c r="PZQ25" s="60"/>
      <c r="PZR25" s="60"/>
      <c r="PZS25" s="60"/>
      <c r="PZT25" s="60"/>
      <c r="PZU25" s="60"/>
      <c r="PZV25" s="60"/>
      <c r="PZW25" s="60"/>
      <c r="PZX25" s="60"/>
      <c r="PZY25" s="60"/>
      <c r="PZZ25" s="60"/>
      <c r="QAA25" s="60"/>
      <c r="QAB25" s="60"/>
      <c r="QAC25" s="60"/>
      <c r="QAD25" s="60"/>
      <c r="QAE25" s="60"/>
      <c r="QAF25" s="60"/>
      <c r="QAG25" s="60"/>
      <c r="QAH25" s="60"/>
      <c r="QAI25" s="60"/>
      <c r="QAJ25" s="60"/>
      <c r="QAK25" s="60"/>
      <c r="QAL25" s="60"/>
      <c r="QAM25" s="60"/>
      <c r="QAN25" s="60"/>
      <c r="QAO25" s="60"/>
      <c r="QAP25" s="60"/>
      <c r="QAQ25" s="60"/>
      <c r="QAR25" s="60"/>
      <c r="QAS25" s="60"/>
      <c r="QAT25" s="60"/>
      <c r="QAU25" s="60"/>
      <c r="QAV25" s="60"/>
      <c r="QAW25" s="60"/>
      <c r="QAX25" s="60"/>
      <c r="QAY25" s="60"/>
      <c r="QAZ25" s="60"/>
      <c r="QBA25" s="60"/>
      <c r="QBB25" s="60"/>
      <c r="QBC25" s="60"/>
      <c r="QBD25" s="60"/>
      <c r="QBE25" s="60"/>
      <c r="QBF25" s="60"/>
      <c r="QBG25" s="60"/>
      <c r="QBH25" s="60"/>
      <c r="QBI25" s="60"/>
      <c r="QBJ25" s="60"/>
      <c r="QBK25" s="60"/>
      <c r="QBL25" s="60"/>
      <c r="QBM25" s="60"/>
      <c r="QBN25" s="60"/>
      <c r="QBO25" s="60"/>
      <c r="QBP25" s="60"/>
      <c r="QBQ25" s="60"/>
      <c r="QBR25" s="60"/>
      <c r="QBS25" s="60"/>
      <c r="QBT25" s="60"/>
      <c r="QBU25" s="60"/>
      <c r="QBV25" s="60"/>
      <c r="QBW25" s="60"/>
      <c r="QBX25" s="60"/>
      <c r="QBY25" s="60"/>
      <c r="QBZ25" s="60"/>
      <c r="QCA25" s="60"/>
      <c r="QCB25" s="60"/>
      <c r="QCC25" s="60"/>
      <c r="QCD25" s="60"/>
      <c r="QCE25" s="60"/>
      <c r="QCF25" s="60"/>
      <c r="QCG25" s="60"/>
      <c r="QCH25" s="60"/>
      <c r="QCI25" s="60"/>
      <c r="QCJ25" s="60"/>
      <c r="QCK25" s="60"/>
      <c r="QCL25" s="60"/>
      <c r="QCM25" s="60"/>
      <c r="QCN25" s="60"/>
      <c r="QCO25" s="60"/>
      <c r="QCP25" s="60"/>
      <c r="QCQ25" s="60"/>
      <c r="QCR25" s="60"/>
      <c r="QCS25" s="60"/>
      <c r="QCT25" s="60"/>
      <c r="QCU25" s="60"/>
      <c r="QCV25" s="60"/>
      <c r="QCW25" s="60"/>
      <c r="QCX25" s="60"/>
      <c r="QCY25" s="60"/>
      <c r="QCZ25" s="60"/>
      <c r="QDA25" s="60"/>
      <c r="QDB25" s="60"/>
      <c r="QDC25" s="60"/>
      <c r="QDD25" s="60"/>
      <c r="QDE25" s="60"/>
      <c r="QDF25" s="60"/>
      <c r="QDG25" s="60"/>
      <c r="QDH25" s="60"/>
      <c r="QDI25" s="60"/>
      <c r="QDJ25" s="60"/>
      <c r="QDK25" s="60"/>
      <c r="QDL25" s="60"/>
      <c r="QDM25" s="60"/>
      <c r="QDN25" s="60"/>
      <c r="QDO25" s="60"/>
      <c r="QDP25" s="60"/>
      <c r="QDQ25" s="60"/>
      <c r="QDR25" s="60"/>
      <c r="QDS25" s="60"/>
      <c r="QDT25" s="60"/>
      <c r="QDU25" s="60"/>
      <c r="QDV25" s="60"/>
      <c r="QDW25" s="60"/>
      <c r="QDX25" s="60"/>
      <c r="QDY25" s="60"/>
      <c r="QDZ25" s="60"/>
      <c r="QEA25" s="60"/>
      <c r="QEB25" s="60"/>
      <c r="QEC25" s="60"/>
      <c r="QED25" s="60"/>
      <c r="QEE25" s="60"/>
      <c r="QEF25" s="60"/>
      <c r="QEG25" s="60"/>
      <c r="QEH25" s="60"/>
      <c r="QEI25" s="60"/>
      <c r="QEJ25" s="60"/>
      <c r="QEK25" s="60"/>
      <c r="QEL25" s="60"/>
      <c r="QEM25" s="60"/>
      <c r="QEN25" s="60"/>
      <c r="QEO25" s="60"/>
      <c r="QEP25" s="60"/>
      <c r="QEQ25" s="60"/>
      <c r="QER25" s="60"/>
      <c r="QES25" s="60"/>
      <c r="QET25" s="60"/>
      <c r="QEU25" s="60"/>
      <c r="QEV25" s="60"/>
      <c r="QEW25" s="60"/>
      <c r="QEX25" s="60"/>
      <c r="QEY25" s="60"/>
      <c r="QEZ25" s="60"/>
      <c r="QFA25" s="60"/>
      <c r="QFB25" s="60"/>
      <c r="QFC25" s="60"/>
      <c r="QFD25" s="60"/>
      <c r="QFE25" s="60"/>
      <c r="QFF25" s="60"/>
      <c r="QFG25" s="60"/>
      <c r="QFH25" s="60"/>
      <c r="QFI25" s="60"/>
      <c r="QFJ25" s="60"/>
      <c r="QFK25" s="60"/>
      <c r="QFL25" s="60"/>
      <c r="QFM25" s="60"/>
      <c r="QFN25" s="60"/>
      <c r="QFO25" s="60"/>
      <c r="QFP25" s="60"/>
      <c r="QFQ25" s="60"/>
      <c r="QFR25" s="60"/>
      <c r="QFS25" s="60"/>
      <c r="QFT25" s="60"/>
      <c r="QFU25" s="60"/>
      <c r="QFV25" s="60"/>
      <c r="QFW25" s="60"/>
      <c r="QFX25" s="60"/>
      <c r="QFY25" s="60"/>
      <c r="QFZ25" s="60"/>
      <c r="QGA25" s="60"/>
      <c r="QGB25" s="60"/>
      <c r="QGC25" s="60"/>
      <c r="QGD25" s="60"/>
      <c r="QGE25" s="60"/>
      <c r="QGF25" s="60"/>
      <c r="QGG25" s="60"/>
      <c r="QGH25" s="60"/>
      <c r="QGI25" s="60"/>
      <c r="QGJ25" s="60"/>
      <c r="QGK25" s="60"/>
      <c r="QGL25" s="60"/>
      <c r="QGM25" s="60"/>
      <c r="QGN25" s="60"/>
      <c r="QGO25" s="60"/>
      <c r="QGP25" s="60"/>
      <c r="QGQ25" s="60"/>
      <c r="QGR25" s="60"/>
      <c r="QGS25" s="60"/>
      <c r="QGT25" s="60"/>
      <c r="QGU25" s="60"/>
      <c r="QGV25" s="60"/>
      <c r="QGW25" s="60"/>
      <c r="QGX25" s="60"/>
      <c r="QGY25" s="60"/>
      <c r="QGZ25" s="60"/>
      <c r="QHA25" s="60"/>
      <c r="QHB25" s="60"/>
      <c r="QHC25" s="60"/>
      <c r="QHD25" s="60"/>
      <c r="QHE25" s="60"/>
      <c r="QHF25" s="60"/>
      <c r="QHG25" s="60"/>
      <c r="QHH25" s="60"/>
      <c r="QHI25" s="60"/>
      <c r="QHJ25" s="60"/>
      <c r="QHK25" s="60"/>
      <c r="QHL25" s="60"/>
      <c r="QHM25" s="60"/>
      <c r="QHN25" s="60"/>
      <c r="QHO25" s="60"/>
      <c r="QHP25" s="60"/>
      <c r="QHQ25" s="60"/>
      <c r="QHR25" s="60"/>
      <c r="QHS25" s="60"/>
      <c r="QHT25" s="60"/>
      <c r="QHU25" s="60"/>
      <c r="QHV25" s="60"/>
      <c r="QHW25" s="60"/>
      <c r="QHX25" s="60"/>
      <c r="QHY25" s="60"/>
      <c r="QHZ25" s="60"/>
      <c r="QIA25" s="60"/>
      <c r="QIB25" s="60"/>
      <c r="QIC25" s="60"/>
      <c r="QID25" s="60"/>
      <c r="QIE25" s="60"/>
      <c r="QIF25" s="60"/>
      <c r="QIG25" s="60"/>
      <c r="QIH25" s="60"/>
      <c r="QII25" s="60"/>
      <c r="QIJ25" s="60"/>
      <c r="QIK25" s="60"/>
      <c r="QIL25" s="60"/>
      <c r="QIM25" s="60"/>
      <c r="QIN25" s="60"/>
      <c r="QIO25" s="60"/>
      <c r="QIP25" s="60"/>
      <c r="QIQ25" s="60"/>
      <c r="QIR25" s="60"/>
      <c r="QIS25" s="60"/>
      <c r="QIT25" s="60"/>
      <c r="QIU25" s="60"/>
      <c r="QIV25" s="60"/>
      <c r="QIW25" s="60"/>
      <c r="QIX25" s="60"/>
      <c r="QIY25" s="60"/>
      <c r="QIZ25" s="60"/>
      <c r="QJA25" s="60"/>
      <c r="QJB25" s="60"/>
      <c r="QJC25" s="60"/>
      <c r="QJD25" s="60"/>
      <c r="QJE25" s="60"/>
      <c r="QJF25" s="60"/>
      <c r="QJG25" s="60"/>
      <c r="QJH25" s="60"/>
      <c r="QJI25" s="60"/>
      <c r="QJJ25" s="60"/>
      <c r="QJK25" s="60"/>
      <c r="QJL25" s="60"/>
      <c r="QJM25" s="60"/>
      <c r="QJN25" s="60"/>
      <c r="QJO25" s="60"/>
      <c r="QJP25" s="60"/>
      <c r="QJQ25" s="60"/>
      <c r="QJR25" s="60"/>
      <c r="QJS25" s="60"/>
      <c r="QJT25" s="60"/>
      <c r="QJU25" s="60"/>
      <c r="QJV25" s="60"/>
      <c r="QJW25" s="60"/>
      <c r="QJX25" s="60"/>
      <c r="QJY25" s="60"/>
      <c r="QJZ25" s="60"/>
      <c r="QKA25" s="60"/>
      <c r="QKB25" s="60"/>
      <c r="QKC25" s="60"/>
      <c r="QKD25" s="60"/>
      <c r="QKE25" s="60"/>
      <c r="QKF25" s="60"/>
      <c r="QKG25" s="60"/>
      <c r="QKH25" s="60"/>
      <c r="QKI25" s="60"/>
      <c r="QKJ25" s="60"/>
      <c r="QKK25" s="60"/>
      <c r="QKL25" s="60"/>
      <c r="QKM25" s="60"/>
      <c r="QKN25" s="60"/>
      <c r="QKO25" s="60"/>
      <c r="QKP25" s="60"/>
      <c r="QKQ25" s="60"/>
      <c r="QKR25" s="60"/>
      <c r="QKS25" s="60"/>
      <c r="QKT25" s="60"/>
      <c r="QKU25" s="60"/>
      <c r="QKV25" s="60"/>
      <c r="QKW25" s="60"/>
      <c r="QKX25" s="60"/>
      <c r="QKY25" s="60"/>
      <c r="QKZ25" s="60"/>
      <c r="QLA25" s="60"/>
      <c r="QLB25" s="60"/>
      <c r="QLC25" s="60"/>
      <c r="QLD25" s="60"/>
      <c r="QLE25" s="60"/>
      <c r="QLF25" s="60"/>
      <c r="QLG25" s="60"/>
      <c r="QLH25" s="60"/>
      <c r="QLI25" s="60"/>
      <c r="QLJ25" s="60"/>
      <c r="QLK25" s="60"/>
      <c r="QLL25" s="60"/>
      <c r="QLM25" s="60"/>
      <c r="QLN25" s="60"/>
      <c r="QLO25" s="60"/>
      <c r="QLP25" s="60"/>
      <c r="QLQ25" s="60"/>
      <c r="QLR25" s="60"/>
      <c r="QLS25" s="60"/>
      <c r="QLT25" s="60"/>
      <c r="QLU25" s="60"/>
      <c r="QLV25" s="60"/>
      <c r="QLW25" s="60"/>
      <c r="QLX25" s="60"/>
      <c r="QLY25" s="60"/>
      <c r="QLZ25" s="60"/>
      <c r="QMA25" s="60"/>
      <c r="QMB25" s="60"/>
      <c r="QMC25" s="60"/>
      <c r="QMD25" s="60"/>
      <c r="QME25" s="60"/>
      <c r="QMF25" s="60"/>
      <c r="QMG25" s="60"/>
      <c r="QMH25" s="60"/>
      <c r="QMI25" s="60"/>
      <c r="QMJ25" s="60"/>
      <c r="QMK25" s="60"/>
      <c r="QML25" s="60"/>
      <c r="QMM25" s="60"/>
      <c r="QMN25" s="60"/>
      <c r="QMO25" s="60"/>
      <c r="QMP25" s="60"/>
      <c r="QMQ25" s="60"/>
      <c r="QMR25" s="60"/>
      <c r="QMS25" s="60"/>
      <c r="QMT25" s="60"/>
      <c r="QMU25" s="60"/>
      <c r="QMV25" s="60"/>
      <c r="QMW25" s="60"/>
      <c r="QMX25" s="60"/>
      <c r="QMY25" s="60"/>
      <c r="QMZ25" s="60"/>
      <c r="QNA25" s="60"/>
      <c r="QNB25" s="60"/>
      <c r="QNC25" s="60"/>
      <c r="QND25" s="60"/>
      <c r="QNE25" s="60"/>
      <c r="QNF25" s="60"/>
      <c r="QNG25" s="60"/>
      <c r="QNH25" s="60"/>
      <c r="QNI25" s="60"/>
      <c r="QNJ25" s="60"/>
      <c r="QNK25" s="60"/>
      <c r="QNL25" s="60"/>
      <c r="QNM25" s="60"/>
      <c r="QNN25" s="60"/>
      <c r="QNO25" s="60"/>
      <c r="QNP25" s="60"/>
      <c r="QNQ25" s="60"/>
      <c r="QNR25" s="60"/>
      <c r="QNS25" s="60"/>
      <c r="QNT25" s="60"/>
      <c r="QNU25" s="60"/>
      <c r="QNV25" s="60"/>
      <c r="QNW25" s="60"/>
      <c r="QNX25" s="60"/>
      <c r="QNY25" s="60"/>
      <c r="QNZ25" s="60"/>
      <c r="QOA25" s="60"/>
      <c r="QOB25" s="60"/>
      <c r="QOC25" s="60"/>
      <c r="QOD25" s="60"/>
      <c r="QOE25" s="60"/>
      <c r="QOF25" s="60"/>
      <c r="QOG25" s="60"/>
      <c r="QOH25" s="60"/>
      <c r="QOI25" s="60"/>
      <c r="QOJ25" s="60"/>
      <c r="QOK25" s="60"/>
      <c r="QOL25" s="60"/>
      <c r="QOM25" s="60"/>
      <c r="QON25" s="60"/>
      <c r="QOO25" s="60"/>
      <c r="QOP25" s="60"/>
      <c r="QOQ25" s="60"/>
      <c r="QOR25" s="60"/>
      <c r="QOS25" s="60"/>
      <c r="QOT25" s="60"/>
      <c r="QOU25" s="60"/>
      <c r="QOV25" s="60"/>
      <c r="QOW25" s="60"/>
      <c r="QOX25" s="60"/>
      <c r="QOY25" s="60"/>
      <c r="QOZ25" s="60"/>
      <c r="QPA25" s="60"/>
      <c r="QPB25" s="60"/>
      <c r="QPC25" s="60"/>
      <c r="QPD25" s="60"/>
      <c r="QPE25" s="60"/>
      <c r="QPF25" s="60"/>
      <c r="QPG25" s="60"/>
      <c r="QPH25" s="60"/>
      <c r="QPI25" s="60"/>
      <c r="QPJ25" s="60"/>
      <c r="QPK25" s="60"/>
      <c r="QPL25" s="60"/>
      <c r="QPM25" s="60"/>
      <c r="QPN25" s="60"/>
      <c r="QPO25" s="60"/>
      <c r="QPP25" s="60"/>
      <c r="QPQ25" s="60"/>
      <c r="QPR25" s="60"/>
      <c r="QPS25" s="60"/>
      <c r="QPT25" s="60"/>
      <c r="QPU25" s="60"/>
      <c r="QPV25" s="60"/>
      <c r="QPW25" s="60"/>
      <c r="QPX25" s="60"/>
      <c r="QPY25" s="60"/>
      <c r="QPZ25" s="60"/>
      <c r="QQA25" s="60"/>
      <c r="QQB25" s="60"/>
      <c r="QQC25" s="60"/>
      <c r="QQD25" s="60"/>
      <c r="QQE25" s="60"/>
      <c r="QQF25" s="60"/>
      <c r="QQG25" s="60"/>
      <c r="QQH25" s="60"/>
      <c r="QQI25" s="60"/>
      <c r="QQJ25" s="60"/>
      <c r="QQK25" s="60"/>
      <c r="QQL25" s="60"/>
      <c r="QQM25" s="60"/>
      <c r="QQN25" s="60"/>
      <c r="QQO25" s="60"/>
      <c r="QQP25" s="60"/>
      <c r="QQQ25" s="60"/>
      <c r="QQR25" s="60"/>
      <c r="QQS25" s="60"/>
      <c r="QQT25" s="60"/>
      <c r="QQU25" s="60"/>
      <c r="QQV25" s="60"/>
      <c r="QQW25" s="60"/>
      <c r="QQX25" s="60"/>
      <c r="QQY25" s="60"/>
      <c r="QQZ25" s="60"/>
      <c r="QRA25" s="60"/>
      <c r="QRB25" s="60"/>
      <c r="QRC25" s="60"/>
      <c r="QRD25" s="60"/>
      <c r="QRE25" s="60"/>
      <c r="QRF25" s="60"/>
      <c r="QRG25" s="60"/>
      <c r="QRH25" s="60"/>
      <c r="QRI25" s="60"/>
      <c r="QRJ25" s="60"/>
      <c r="QRK25" s="60"/>
      <c r="QRL25" s="60"/>
      <c r="QRM25" s="60"/>
      <c r="QRN25" s="60"/>
      <c r="QRO25" s="60"/>
      <c r="QRP25" s="60"/>
      <c r="QRQ25" s="60"/>
      <c r="QRR25" s="60"/>
      <c r="QRS25" s="60"/>
      <c r="QRT25" s="60"/>
      <c r="QRU25" s="60"/>
      <c r="QRV25" s="60"/>
      <c r="QRW25" s="60"/>
      <c r="QRX25" s="60"/>
      <c r="QRY25" s="60"/>
      <c r="QRZ25" s="60"/>
      <c r="QSA25" s="60"/>
      <c r="QSB25" s="60"/>
      <c r="QSC25" s="60"/>
      <c r="QSD25" s="60"/>
      <c r="QSE25" s="60"/>
      <c r="QSF25" s="60"/>
      <c r="QSG25" s="60"/>
      <c r="QSH25" s="60"/>
      <c r="QSI25" s="60"/>
      <c r="QSJ25" s="60"/>
      <c r="QSK25" s="60"/>
      <c r="QSL25" s="60"/>
      <c r="QSM25" s="60"/>
      <c r="QSN25" s="60"/>
      <c r="QSO25" s="60"/>
      <c r="QSP25" s="60"/>
      <c r="QSQ25" s="60"/>
      <c r="QSR25" s="60"/>
      <c r="QSS25" s="60"/>
      <c r="QST25" s="60"/>
      <c r="QSU25" s="60"/>
      <c r="QSV25" s="60"/>
      <c r="QSW25" s="60"/>
      <c r="QSX25" s="60"/>
      <c r="QSY25" s="60"/>
      <c r="QSZ25" s="60"/>
      <c r="QTA25" s="60"/>
      <c r="QTB25" s="60"/>
      <c r="QTC25" s="60"/>
      <c r="QTD25" s="60"/>
      <c r="QTE25" s="60"/>
      <c r="QTF25" s="60"/>
      <c r="QTG25" s="60"/>
      <c r="QTH25" s="60"/>
      <c r="QTI25" s="60"/>
      <c r="QTJ25" s="60"/>
      <c r="QTK25" s="60"/>
      <c r="QTL25" s="60"/>
      <c r="QTM25" s="60"/>
      <c r="QTN25" s="60"/>
      <c r="QTO25" s="60"/>
      <c r="QTP25" s="60"/>
      <c r="QTQ25" s="60"/>
      <c r="QTR25" s="60"/>
      <c r="QTS25" s="60"/>
      <c r="QTT25" s="60"/>
      <c r="QTU25" s="60"/>
      <c r="QTV25" s="60"/>
      <c r="QTW25" s="60"/>
      <c r="QTX25" s="60"/>
      <c r="QTY25" s="60"/>
      <c r="QTZ25" s="60"/>
      <c r="QUA25" s="60"/>
      <c r="QUB25" s="60"/>
      <c r="QUC25" s="60"/>
      <c r="QUD25" s="60"/>
      <c r="QUE25" s="60"/>
      <c r="QUF25" s="60"/>
      <c r="QUG25" s="60"/>
      <c r="QUH25" s="60"/>
      <c r="QUI25" s="60"/>
      <c r="QUJ25" s="60"/>
      <c r="QUK25" s="60"/>
      <c r="QUL25" s="60"/>
      <c r="QUM25" s="60"/>
      <c r="QUN25" s="60"/>
      <c r="QUO25" s="60"/>
      <c r="QUP25" s="60"/>
      <c r="QUQ25" s="60"/>
      <c r="QUR25" s="60"/>
      <c r="QUS25" s="60"/>
      <c r="QUT25" s="60"/>
      <c r="QUU25" s="60"/>
      <c r="QUV25" s="60"/>
      <c r="QUW25" s="60"/>
      <c r="QUX25" s="60"/>
      <c r="QUY25" s="60"/>
      <c r="QUZ25" s="60"/>
      <c r="QVA25" s="60"/>
      <c r="QVB25" s="60"/>
      <c r="QVC25" s="60"/>
      <c r="QVD25" s="60"/>
      <c r="QVE25" s="60"/>
      <c r="QVF25" s="60"/>
      <c r="QVG25" s="60"/>
      <c r="QVH25" s="60"/>
      <c r="QVI25" s="60"/>
      <c r="QVJ25" s="60"/>
      <c r="QVK25" s="60"/>
      <c r="QVL25" s="60"/>
      <c r="QVM25" s="60"/>
      <c r="QVN25" s="60"/>
      <c r="QVO25" s="60"/>
      <c r="QVP25" s="60"/>
      <c r="QVQ25" s="60"/>
      <c r="QVR25" s="60"/>
      <c r="QVS25" s="60"/>
      <c r="QVT25" s="60"/>
      <c r="QVU25" s="60"/>
      <c r="QVV25" s="60"/>
      <c r="QVW25" s="60"/>
      <c r="QVX25" s="60"/>
      <c r="QVY25" s="60"/>
      <c r="QVZ25" s="60"/>
      <c r="QWA25" s="60"/>
      <c r="QWB25" s="60"/>
      <c r="QWC25" s="60"/>
      <c r="QWD25" s="60"/>
      <c r="QWE25" s="60"/>
      <c r="QWF25" s="60"/>
      <c r="QWG25" s="60"/>
      <c r="QWH25" s="60"/>
      <c r="QWI25" s="60"/>
      <c r="QWJ25" s="60"/>
      <c r="QWK25" s="60"/>
      <c r="QWL25" s="60"/>
      <c r="QWM25" s="60"/>
      <c r="QWN25" s="60"/>
      <c r="QWO25" s="60"/>
      <c r="QWP25" s="60"/>
      <c r="QWQ25" s="60"/>
      <c r="QWR25" s="60"/>
      <c r="QWS25" s="60"/>
      <c r="QWT25" s="60"/>
      <c r="QWU25" s="60"/>
      <c r="QWV25" s="60"/>
      <c r="QWW25" s="60"/>
      <c r="QWX25" s="60"/>
      <c r="QWY25" s="60"/>
      <c r="QWZ25" s="60"/>
      <c r="QXA25" s="60"/>
      <c r="QXB25" s="60"/>
      <c r="QXC25" s="60"/>
      <c r="QXD25" s="60"/>
      <c r="QXE25" s="60"/>
      <c r="QXF25" s="60"/>
      <c r="QXG25" s="60"/>
      <c r="QXH25" s="60"/>
      <c r="QXI25" s="60"/>
      <c r="QXJ25" s="60"/>
      <c r="QXK25" s="60"/>
      <c r="QXL25" s="60"/>
      <c r="QXM25" s="60"/>
      <c r="QXN25" s="60"/>
      <c r="QXO25" s="60"/>
      <c r="QXP25" s="60"/>
      <c r="QXQ25" s="60"/>
      <c r="QXR25" s="60"/>
      <c r="QXS25" s="60"/>
      <c r="QXT25" s="60"/>
      <c r="QXU25" s="60"/>
      <c r="QXV25" s="60"/>
      <c r="QXW25" s="60"/>
      <c r="QXX25" s="60"/>
      <c r="QXY25" s="60"/>
      <c r="QXZ25" s="60"/>
      <c r="QYA25" s="60"/>
      <c r="QYB25" s="60"/>
      <c r="QYC25" s="60"/>
      <c r="QYD25" s="60"/>
      <c r="QYE25" s="60"/>
      <c r="QYF25" s="60"/>
      <c r="QYG25" s="60"/>
      <c r="QYH25" s="60"/>
      <c r="QYI25" s="60"/>
      <c r="QYJ25" s="60"/>
      <c r="QYK25" s="60"/>
      <c r="QYL25" s="60"/>
      <c r="QYM25" s="60"/>
      <c r="QYN25" s="60"/>
      <c r="QYO25" s="60"/>
      <c r="QYP25" s="60"/>
      <c r="QYQ25" s="60"/>
      <c r="QYR25" s="60"/>
      <c r="QYS25" s="60"/>
      <c r="QYT25" s="60"/>
      <c r="QYU25" s="60"/>
      <c r="QYV25" s="60"/>
      <c r="QYW25" s="60"/>
      <c r="QYX25" s="60"/>
      <c r="QYY25" s="60"/>
      <c r="QYZ25" s="60"/>
      <c r="QZA25" s="60"/>
      <c r="QZB25" s="60"/>
      <c r="QZC25" s="60"/>
      <c r="QZD25" s="60"/>
      <c r="QZE25" s="60"/>
      <c r="QZF25" s="60"/>
      <c r="QZG25" s="60"/>
      <c r="QZH25" s="60"/>
      <c r="QZI25" s="60"/>
      <c r="QZJ25" s="60"/>
      <c r="QZK25" s="60"/>
      <c r="QZL25" s="60"/>
      <c r="QZM25" s="60"/>
      <c r="QZN25" s="60"/>
      <c r="QZO25" s="60"/>
      <c r="QZP25" s="60"/>
      <c r="QZQ25" s="60"/>
      <c r="QZR25" s="60"/>
      <c r="QZS25" s="60"/>
      <c r="QZT25" s="60"/>
      <c r="QZU25" s="60"/>
      <c r="QZV25" s="60"/>
      <c r="QZW25" s="60"/>
      <c r="QZX25" s="60"/>
      <c r="QZY25" s="60"/>
      <c r="QZZ25" s="60"/>
      <c r="RAA25" s="60"/>
      <c r="RAB25" s="60"/>
      <c r="RAC25" s="60"/>
      <c r="RAD25" s="60"/>
      <c r="RAE25" s="60"/>
      <c r="RAF25" s="60"/>
      <c r="RAG25" s="60"/>
      <c r="RAH25" s="60"/>
      <c r="RAI25" s="60"/>
      <c r="RAJ25" s="60"/>
      <c r="RAK25" s="60"/>
      <c r="RAL25" s="60"/>
      <c r="RAM25" s="60"/>
      <c r="RAN25" s="60"/>
      <c r="RAO25" s="60"/>
      <c r="RAP25" s="60"/>
      <c r="RAQ25" s="60"/>
      <c r="RAR25" s="60"/>
      <c r="RAS25" s="60"/>
      <c r="RAT25" s="60"/>
      <c r="RAU25" s="60"/>
      <c r="RAV25" s="60"/>
      <c r="RAW25" s="60"/>
      <c r="RAX25" s="60"/>
      <c r="RAY25" s="60"/>
      <c r="RAZ25" s="60"/>
      <c r="RBA25" s="60"/>
      <c r="RBB25" s="60"/>
      <c r="RBC25" s="60"/>
      <c r="RBD25" s="60"/>
      <c r="RBE25" s="60"/>
      <c r="RBF25" s="60"/>
      <c r="RBG25" s="60"/>
      <c r="RBH25" s="60"/>
      <c r="RBI25" s="60"/>
      <c r="RBJ25" s="60"/>
      <c r="RBK25" s="60"/>
      <c r="RBL25" s="60"/>
      <c r="RBM25" s="60"/>
      <c r="RBN25" s="60"/>
      <c r="RBO25" s="60"/>
      <c r="RBP25" s="60"/>
      <c r="RBQ25" s="60"/>
      <c r="RBR25" s="60"/>
      <c r="RBS25" s="60"/>
      <c r="RBT25" s="60"/>
      <c r="RBU25" s="60"/>
      <c r="RBV25" s="60"/>
      <c r="RBW25" s="60"/>
      <c r="RBX25" s="60"/>
      <c r="RBY25" s="60"/>
      <c r="RBZ25" s="60"/>
      <c r="RCA25" s="60"/>
      <c r="RCB25" s="60"/>
      <c r="RCC25" s="60"/>
      <c r="RCD25" s="60"/>
      <c r="RCE25" s="60"/>
      <c r="RCF25" s="60"/>
      <c r="RCG25" s="60"/>
      <c r="RCH25" s="60"/>
      <c r="RCI25" s="60"/>
      <c r="RCJ25" s="60"/>
      <c r="RCK25" s="60"/>
      <c r="RCL25" s="60"/>
      <c r="RCM25" s="60"/>
      <c r="RCN25" s="60"/>
      <c r="RCO25" s="60"/>
      <c r="RCP25" s="60"/>
      <c r="RCQ25" s="60"/>
      <c r="RCR25" s="60"/>
      <c r="RCS25" s="60"/>
      <c r="RCT25" s="60"/>
      <c r="RCU25" s="60"/>
      <c r="RCV25" s="60"/>
      <c r="RCW25" s="60"/>
      <c r="RCX25" s="60"/>
      <c r="RCY25" s="60"/>
      <c r="RCZ25" s="60"/>
      <c r="RDA25" s="60"/>
      <c r="RDB25" s="60"/>
      <c r="RDC25" s="60"/>
      <c r="RDD25" s="60"/>
      <c r="RDE25" s="60"/>
      <c r="RDF25" s="60"/>
      <c r="RDG25" s="60"/>
      <c r="RDH25" s="60"/>
      <c r="RDI25" s="60"/>
      <c r="RDJ25" s="60"/>
      <c r="RDK25" s="60"/>
      <c r="RDL25" s="60"/>
      <c r="RDM25" s="60"/>
      <c r="RDN25" s="60"/>
      <c r="RDO25" s="60"/>
      <c r="RDP25" s="60"/>
      <c r="RDQ25" s="60"/>
      <c r="RDR25" s="60"/>
      <c r="RDS25" s="60"/>
      <c r="RDT25" s="60"/>
      <c r="RDU25" s="60"/>
      <c r="RDV25" s="60"/>
      <c r="RDW25" s="60"/>
      <c r="RDX25" s="60"/>
      <c r="RDY25" s="60"/>
      <c r="RDZ25" s="60"/>
      <c r="REA25" s="60"/>
      <c r="REB25" s="60"/>
      <c r="REC25" s="60"/>
      <c r="RED25" s="60"/>
      <c r="REE25" s="60"/>
      <c r="REF25" s="60"/>
      <c r="REG25" s="60"/>
      <c r="REH25" s="60"/>
      <c r="REI25" s="60"/>
      <c r="REJ25" s="60"/>
      <c r="REK25" s="60"/>
      <c r="REL25" s="60"/>
      <c r="REM25" s="60"/>
      <c r="REN25" s="60"/>
      <c r="REO25" s="60"/>
      <c r="REP25" s="60"/>
      <c r="REQ25" s="60"/>
      <c r="RER25" s="60"/>
      <c r="RES25" s="60"/>
      <c r="RET25" s="60"/>
      <c r="REU25" s="60"/>
      <c r="REV25" s="60"/>
      <c r="REW25" s="60"/>
      <c r="REX25" s="60"/>
      <c r="REY25" s="60"/>
      <c r="REZ25" s="60"/>
      <c r="RFA25" s="60"/>
      <c r="RFB25" s="60"/>
      <c r="RFC25" s="60"/>
      <c r="RFD25" s="60"/>
      <c r="RFE25" s="60"/>
      <c r="RFF25" s="60"/>
      <c r="RFG25" s="60"/>
      <c r="RFH25" s="60"/>
      <c r="RFI25" s="60"/>
      <c r="RFJ25" s="60"/>
      <c r="RFK25" s="60"/>
      <c r="RFL25" s="60"/>
      <c r="RFM25" s="60"/>
      <c r="RFN25" s="60"/>
      <c r="RFO25" s="60"/>
      <c r="RFP25" s="60"/>
      <c r="RFQ25" s="60"/>
      <c r="RFR25" s="60"/>
      <c r="RFS25" s="60"/>
      <c r="RFT25" s="60"/>
      <c r="RFU25" s="60"/>
      <c r="RFV25" s="60"/>
      <c r="RFW25" s="60"/>
      <c r="RFX25" s="60"/>
      <c r="RFY25" s="60"/>
      <c r="RFZ25" s="60"/>
      <c r="RGA25" s="60"/>
      <c r="RGB25" s="60"/>
      <c r="RGC25" s="60"/>
      <c r="RGD25" s="60"/>
      <c r="RGE25" s="60"/>
      <c r="RGF25" s="60"/>
      <c r="RGG25" s="60"/>
      <c r="RGH25" s="60"/>
      <c r="RGI25" s="60"/>
      <c r="RGJ25" s="60"/>
      <c r="RGK25" s="60"/>
      <c r="RGL25" s="60"/>
      <c r="RGM25" s="60"/>
      <c r="RGN25" s="60"/>
      <c r="RGO25" s="60"/>
      <c r="RGP25" s="60"/>
      <c r="RGQ25" s="60"/>
      <c r="RGR25" s="60"/>
      <c r="RGS25" s="60"/>
      <c r="RGT25" s="60"/>
      <c r="RGU25" s="60"/>
      <c r="RGV25" s="60"/>
      <c r="RGW25" s="60"/>
      <c r="RGX25" s="60"/>
      <c r="RGY25" s="60"/>
      <c r="RGZ25" s="60"/>
      <c r="RHA25" s="60"/>
      <c r="RHB25" s="60"/>
      <c r="RHC25" s="60"/>
      <c r="RHD25" s="60"/>
      <c r="RHE25" s="60"/>
      <c r="RHF25" s="60"/>
      <c r="RHG25" s="60"/>
      <c r="RHH25" s="60"/>
      <c r="RHI25" s="60"/>
      <c r="RHJ25" s="60"/>
      <c r="RHK25" s="60"/>
      <c r="RHL25" s="60"/>
      <c r="RHM25" s="60"/>
      <c r="RHN25" s="60"/>
      <c r="RHO25" s="60"/>
      <c r="RHP25" s="60"/>
      <c r="RHQ25" s="60"/>
      <c r="RHR25" s="60"/>
      <c r="RHS25" s="60"/>
      <c r="RHT25" s="60"/>
      <c r="RHU25" s="60"/>
      <c r="RHV25" s="60"/>
      <c r="RHW25" s="60"/>
      <c r="RHX25" s="60"/>
      <c r="RHY25" s="60"/>
      <c r="RHZ25" s="60"/>
      <c r="RIA25" s="60"/>
      <c r="RIB25" s="60"/>
      <c r="RIC25" s="60"/>
      <c r="RID25" s="60"/>
      <c r="RIE25" s="60"/>
      <c r="RIF25" s="60"/>
      <c r="RIG25" s="60"/>
      <c r="RIH25" s="60"/>
      <c r="RII25" s="60"/>
      <c r="RIJ25" s="60"/>
      <c r="RIK25" s="60"/>
      <c r="RIL25" s="60"/>
      <c r="RIM25" s="60"/>
      <c r="RIN25" s="60"/>
      <c r="RIO25" s="60"/>
      <c r="RIP25" s="60"/>
      <c r="RIQ25" s="60"/>
      <c r="RIR25" s="60"/>
      <c r="RIS25" s="60"/>
      <c r="RIT25" s="60"/>
      <c r="RIU25" s="60"/>
      <c r="RIV25" s="60"/>
      <c r="RIW25" s="60"/>
      <c r="RIX25" s="60"/>
      <c r="RIY25" s="60"/>
      <c r="RIZ25" s="60"/>
      <c r="RJA25" s="60"/>
      <c r="RJB25" s="60"/>
      <c r="RJC25" s="60"/>
      <c r="RJD25" s="60"/>
      <c r="RJE25" s="60"/>
      <c r="RJF25" s="60"/>
      <c r="RJG25" s="60"/>
      <c r="RJH25" s="60"/>
      <c r="RJI25" s="60"/>
      <c r="RJJ25" s="60"/>
      <c r="RJK25" s="60"/>
      <c r="RJL25" s="60"/>
      <c r="RJM25" s="60"/>
      <c r="RJN25" s="60"/>
      <c r="RJO25" s="60"/>
      <c r="RJP25" s="60"/>
      <c r="RJQ25" s="60"/>
      <c r="RJR25" s="60"/>
      <c r="RJS25" s="60"/>
      <c r="RJT25" s="60"/>
      <c r="RJU25" s="60"/>
      <c r="RJV25" s="60"/>
      <c r="RJW25" s="60"/>
      <c r="RJX25" s="60"/>
      <c r="RJY25" s="60"/>
      <c r="RJZ25" s="60"/>
      <c r="RKA25" s="60"/>
      <c r="RKB25" s="60"/>
      <c r="RKC25" s="60"/>
      <c r="RKD25" s="60"/>
      <c r="RKE25" s="60"/>
      <c r="RKF25" s="60"/>
      <c r="RKG25" s="60"/>
      <c r="RKH25" s="60"/>
      <c r="RKI25" s="60"/>
      <c r="RKJ25" s="60"/>
      <c r="RKK25" s="60"/>
      <c r="RKL25" s="60"/>
      <c r="RKM25" s="60"/>
      <c r="RKN25" s="60"/>
      <c r="RKO25" s="60"/>
      <c r="RKP25" s="60"/>
      <c r="RKQ25" s="60"/>
      <c r="RKR25" s="60"/>
      <c r="RKS25" s="60"/>
      <c r="RKT25" s="60"/>
      <c r="RKU25" s="60"/>
      <c r="RKV25" s="60"/>
      <c r="RKW25" s="60"/>
      <c r="RKX25" s="60"/>
      <c r="RKY25" s="60"/>
      <c r="RKZ25" s="60"/>
      <c r="RLA25" s="60"/>
      <c r="RLB25" s="60"/>
      <c r="RLC25" s="60"/>
      <c r="RLD25" s="60"/>
      <c r="RLE25" s="60"/>
      <c r="RLF25" s="60"/>
      <c r="RLG25" s="60"/>
      <c r="RLH25" s="60"/>
      <c r="RLI25" s="60"/>
      <c r="RLJ25" s="60"/>
      <c r="RLK25" s="60"/>
      <c r="RLL25" s="60"/>
      <c r="RLM25" s="60"/>
      <c r="RLN25" s="60"/>
      <c r="RLO25" s="60"/>
      <c r="RLP25" s="60"/>
      <c r="RLQ25" s="60"/>
      <c r="RLR25" s="60"/>
      <c r="RLS25" s="60"/>
      <c r="RLT25" s="60"/>
      <c r="RLU25" s="60"/>
      <c r="RLV25" s="60"/>
      <c r="RLW25" s="60"/>
      <c r="RLX25" s="60"/>
      <c r="RLY25" s="60"/>
      <c r="RLZ25" s="60"/>
      <c r="RMA25" s="60"/>
      <c r="RMB25" s="60"/>
      <c r="RMC25" s="60"/>
      <c r="RMD25" s="60"/>
      <c r="RME25" s="60"/>
      <c r="RMF25" s="60"/>
      <c r="RMG25" s="60"/>
      <c r="RMH25" s="60"/>
      <c r="RMI25" s="60"/>
      <c r="RMJ25" s="60"/>
      <c r="RMK25" s="60"/>
      <c r="RML25" s="60"/>
      <c r="RMM25" s="60"/>
      <c r="RMN25" s="60"/>
      <c r="RMO25" s="60"/>
      <c r="RMP25" s="60"/>
      <c r="RMQ25" s="60"/>
      <c r="RMR25" s="60"/>
      <c r="RMS25" s="60"/>
      <c r="RMT25" s="60"/>
      <c r="RMU25" s="60"/>
      <c r="RMV25" s="60"/>
      <c r="RMW25" s="60"/>
      <c r="RMX25" s="60"/>
      <c r="RMY25" s="60"/>
      <c r="RMZ25" s="60"/>
      <c r="RNA25" s="60"/>
      <c r="RNB25" s="60"/>
      <c r="RNC25" s="60"/>
      <c r="RND25" s="60"/>
      <c r="RNE25" s="60"/>
      <c r="RNF25" s="60"/>
      <c r="RNG25" s="60"/>
      <c r="RNH25" s="60"/>
      <c r="RNI25" s="60"/>
      <c r="RNJ25" s="60"/>
      <c r="RNK25" s="60"/>
      <c r="RNL25" s="60"/>
      <c r="RNM25" s="60"/>
      <c r="RNN25" s="60"/>
      <c r="RNO25" s="60"/>
      <c r="RNP25" s="60"/>
      <c r="RNQ25" s="60"/>
      <c r="RNR25" s="60"/>
      <c r="RNS25" s="60"/>
      <c r="RNT25" s="60"/>
      <c r="RNU25" s="60"/>
      <c r="RNV25" s="60"/>
      <c r="RNW25" s="60"/>
      <c r="RNX25" s="60"/>
      <c r="RNY25" s="60"/>
      <c r="RNZ25" s="60"/>
      <c r="ROA25" s="60"/>
      <c r="ROB25" s="60"/>
      <c r="ROC25" s="60"/>
      <c r="ROD25" s="60"/>
      <c r="ROE25" s="60"/>
      <c r="ROF25" s="60"/>
      <c r="ROG25" s="60"/>
      <c r="ROH25" s="60"/>
      <c r="ROI25" s="60"/>
      <c r="ROJ25" s="60"/>
      <c r="ROK25" s="60"/>
      <c r="ROL25" s="60"/>
      <c r="ROM25" s="60"/>
      <c r="RON25" s="60"/>
      <c r="ROO25" s="60"/>
      <c r="ROP25" s="60"/>
      <c r="ROQ25" s="60"/>
      <c r="ROR25" s="60"/>
      <c r="ROS25" s="60"/>
      <c r="ROT25" s="60"/>
      <c r="ROU25" s="60"/>
      <c r="ROV25" s="60"/>
      <c r="ROW25" s="60"/>
      <c r="ROX25" s="60"/>
      <c r="ROY25" s="60"/>
      <c r="ROZ25" s="60"/>
      <c r="RPA25" s="60"/>
      <c r="RPB25" s="60"/>
      <c r="RPC25" s="60"/>
      <c r="RPD25" s="60"/>
      <c r="RPE25" s="60"/>
      <c r="RPF25" s="60"/>
      <c r="RPG25" s="60"/>
      <c r="RPH25" s="60"/>
      <c r="RPI25" s="60"/>
      <c r="RPJ25" s="60"/>
      <c r="RPK25" s="60"/>
      <c r="RPL25" s="60"/>
      <c r="RPM25" s="60"/>
      <c r="RPN25" s="60"/>
      <c r="RPO25" s="60"/>
      <c r="RPP25" s="60"/>
      <c r="RPQ25" s="60"/>
      <c r="RPR25" s="60"/>
      <c r="RPS25" s="60"/>
      <c r="RPT25" s="60"/>
      <c r="RPU25" s="60"/>
      <c r="RPV25" s="60"/>
      <c r="RPW25" s="60"/>
      <c r="RPX25" s="60"/>
      <c r="RPY25" s="60"/>
      <c r="RPZ25" s="60"/>
      <c r="RQA25" s="60"/>
      <c r="RQB25" s="60"/>
      <c r="RQC25" s="60"/>
      <c r="RQD25" s="60"/>
      <c r="RQE25" s="60"/>
      <c r="RQF25" s="60"/>
      <c r="RQG25" s="60"/>
      <c r="RQH25" s="60"/>
      <c r="RQI25" s="60"/>
      <c r="RQJ25" s="60"/>
      <c r="RQK25" s="60"/>
      <c r="RQL25" s="60"/>
      <c r="RQM25" s="60"/>
      <c r="RQN25" s="60"/>
      <c r="RQO25" s="60"/>
      <c r="RQP25" s="60"/>
      <c r="RQQ25" s="60"/>
      <c r="RQR25" s="60"/>
      <c r="RQS25" s="60"/>
      <c r="RQT25" s="60"/>
      <c r="RQU25" s="60"/>
      <c r="RQV25" s="60"/>
      <c r="RQW25" s="60"/>
      <c r="RQX25" s="60"/>
      <c r="RQY25" s="60"/>
      <c r="RQZ25" s="60"/>
      <c r="RRA25" s="60"/>
      <c r="RRB25" s="60"/>
      <c r="RRC25" s="60"/>
      <c r="RRD25" s="60"/>
      <c r="RRE25" s="60"/>
      <c r="RRF25" s="60"/>
      <c r="RRG25" s="60"/>
      <c r="RRH25" s="60"/>
      <c r="RRI25" s="60"/>
      <c r="RRJ25" s="60"/>
      <c r="RRK25" s="60"/>
      <c r="RRL25" s="60"/>
      <c r="RRM25" s="60"/>
      <c r="RRN25" s="60"/>
      <c r="RRO25" s="60"/>
      <c r="RRP25" s="60"/>
      <c r="RRQ25" s="60"/>
      <c r="RRR25" s="60"/>
      <c r="RRS25" s="60"/>
      <c r="RRT25" s="60"/>
      <c r="RRU25" s="60"/>
      <c r="RRV25" s="60"/>
      <c r="RRW25" s="60"/>
      <c r="RRX25" s="60"/>
      <c r="RRY25" s="60"/>
      <c r="RRZ25" s="60"/>
      <c r="RSA25" s="60"/>
      <c r="RSB25" s="60"/>
      <c r="RSC25" s="60"/>
      <c r="RSD25" s="60"/>
      <c r="RSE25" s="60"/>
      <c r="RSF25" s="60"/>
      <c r="RSG25" s="60"/>
      <c r="RSH25" s="60"/>
      <c r="RSI25" s="60"/>
      <c r="RSJ25" s="60"/>
      <c r="RSK25" s="60"/>
      <c r="RSL25" s="60"/>
      <c r="RSM25" s="60"/>
      <c r="RSN25" s="60"/>
      <c r="RSO25" s="60"/>
      <c r="RSP25" s="60"/>
      <c r="RSQ25" s="60"/>
      <c r="RSR25" s="60"/>
      <c r="RSS25" s="60"/>
      <c r="RST25" s="60"/>
      <c r="RSU25" s="60"/>
      <c r="RSV25" s="60"/>
      <c r="RSW25" s="60"/>
      <c r="RSX25" s="60"/>
      <c r="RSY25" s="60"/>
      <c r="RSZ25" s="60"/>
      <c r="RTA25" s="60"/>
      <c r="RTB25" s="60"/>
      <c r="RTC25" s="60"/>
      <c r="RTD25" s="60"/>
      <c r="RTE25" s="60"/>
      <c r="RTF25" s="60"/>
      <c r="RTG25" s="60"/>
      <c r="RTH25" s="60"/>
      <c r="RTI25" s="60"/>
      <c r="RTJ25" s="60"/>
      <c r="RTK25" s="60"/>
      <c r="RTL25" s="60"/>
      <c r="RTM25" s="60"/>
      <c r="RTN25" s="60"/>
      <c r="RTO25" s="60"/>
      <c r="RTP25" s="60"/>
      <c r="RTQ25" s="60"/>
      <c r="RTR25" s="60"/>
      <c r="RTS25" s="60"/>
      <c r="RTT25" s="60"/>
      <c r="RTU25" s="60"/>
      <c r="RTV25" s="60"/>
      <c r="RTW25" s="60"/>
      <c r="RTX25" s="60"/>
      <c r="RTY25" s="60"/>
      <c r="RTZ25" s="60"/>
      <c r="RUA25" s="60"/>
      <c r="RUB25" s="60"/>
      <c r="RUC25" s="60"/>
      <c r="RUD25" s="60"/>
      <c r="RUE25" s="60"/>
      <c r="RUF25" s="60"/>
      <c r="RUG25" s="60"/>
      <c r="RUH25" s="60"/>
      <c r="RUI25" s="60"/>
      <c r="RUJ25" s="60"/>
      <c r="RUK25" s="60"/>
      <c r="RUL25" s="60"/>
      <c r="RUM25" s="60"/>
      <c r="RUN25" s="60"/>
      <c r="RUO25" s="60"/>
      <c r="RUP25" s="60"/>
      <c r="RUQ25" s="60"/>
      <c r="RUR25" s="60"/>
      <c r="RUS25" s="60"/>
      <c r="RUT25" s="60"/>
      <c r="RUU25" s="60"/>
      <c r="RUV25" s="60"/>
      <c r="RUW25" s="60"/>
      <c r="RUX25" s="60"/>
      <c r="RUY25" s="60"/>
      <c r="RUZ25" s="60"/>
      <c r="RVA25" s="60"/>
      <c r="RVB25" s="60"/>
      <c r="RVC25" s="60"/>
      <c r="RVD25" s="60"/>
      <c r="RVE25" s="60"/>
      <c r="RVF25" s="60"/>
      <c r="RVG25" s="60"/>
      <c r="RVH25" s="60"/>
      <c r="RVI25" s="60"/>
      <c r="RVJ25" s="60"/>
      <c r="RVK25" s="60"/>
      <c r="RVL25" s="60"/>
      <c r="RVM25" s="60"/>
      <c r="RVN25" s="60"/>
      <c r="RVO25" s="60"/>
      <c r="RVP25" s="60"/>
      <c r="RVQ25" s="60"/>
      <c r="RVR25" s="60"/>
      <c r="RVS25" s="60"/>
      <c r="RVT25" s="60"/>
      <c r="RVU25" s="60"/>
      <c r="RVV25" s="60"/>
      <c r="RVW25" s="60"/>
      <c r="RVX25" s="60"/>
      <c r="RVY25" s="60"/>
      <c r="RVZ25" s="60"/>
      <c r="RWA25" s="60"/>
      <c r="RWB25" s="60"/>
      <c r="RWC25" s="60"/>
      <c r="RWD25" s="60"/>
      <c r="RWE25" s="60"/>
      <c r="RWF25" s="60"/>
      <c r="RWG25" s="60"/>
      <c r="RWH25" s="60"/>
      <c r="RWI25" s="60"/>
      <c r="RWJ25" s="60"/>
      <c r="RWK25" s="60"/>
      <c r="RWL25" s="60"/>
      <c r="RWM25" s="60"/>
      <c r="RWN25" s="60"/>
      <c r="RWO25" s="60"/>
      <c r="RWP25" s="60"/>
      <c r="RWQ25" s="60"/>
      <c r="RWR25" s="60"/>
      <c r="RWS25" s="60"/>
      <c r="RWT25" s="60"/>
      <c r="RWU25" s="60"/>
      <c r="RWV25" s="60"/>
      <c r="RWW25" s="60"/>
      <c r="RWX25" s="60"/>
      <c r="RWY25" s="60"/>
      <c r="RWZ25" s="60"/>
      <c r="RXA25" s="60"/>
      <c r="RXB25" s="60"/>
      <c r="RXC25" s="60"/>
      <c r="RXD25" s="60"/>
      <c r="RXE25" s="60"/>
      <c r="RXF25" s="60"/>
      <c r="RXG25" s="60"/>
      <c r="RXH25" s="60"/>
      <c r="RXI25" s="60"/>
      <c r="RXJ25" s="60"/>
      <c r="RXK25" s="60"/>
      <c r="RXL25" s="60"/>
      <c r="RXM25" s="60"/>
      <c r="RXN25" s="60"/>
      <c r="RXO25" s="60"/>
      <c r="RXP25" s="60"/>
      <c r="RXQ25" s="60"/>
      <c r="RXR25" s="60"/>
      <c r="RXS25" s="60"/>
      <c r="RXT25" s="60"/>
      <c r="RXU25" s="60"/>
      <c r="RXV25" s="60"/>
      <c r="RXW25" s="60"/>
      <c r="RXX25" s="60"/>
      <c r="RXY25" s="60"/>
      <c r="RXZ25" s="60"/>
      <c r="RYA25" s="60"/>
      <c r="RYB25" s="60"/>
      <c r="RYC25" s="60"/>
      <c r="RYD25" s="60"/>
      <c r="RYE25" s="60"/>
      <c r="RYF25" s="60"/>
      <c r="RYG25" s="60"/>
      <c r="RYH25" s="60"/>
      <c r="RYI25" s="60"/>
      <c r="RYJ25" s="60"/>
      <c r="RYK25" s="60"/>
      <c r="RYL25" s="60"/>
      <c r="RYM25" s="60"/>
      <c r="RYN25" s="60"/>
      <c r="RYO25" s="60"/>
      <c r="RYP25" s="60"/>
      <c r="RYQ25" s="60"/>
      <c r="RYR25" s="60"/>
      <c r="RYS25" s="60"/>
      <c r="RYT25" s="60"/>
      <c r="RYU25" s="60"/>
      <c r="RYV25" s="60"/>
      <c r="RYW25" s="60"/>
      <c r="RYX25" s="60"/>
      <c r="RYY25" s="60"/>
      <c r="RYZ25" s="60"/>
      <c r="RZA25" s="60"/>
      <c r="RZB25" s="60"/>
      <c r="RZC25" s="60"/>
      <c r="RZD25" s="60"/>
      <c r="RZE25" s="60"/>
      <c r="RZF25" s="60"/>
      <c r="RZG25" s="60"/>
      <c r="RZH25" s="60"/>
      <c r="RZI25" s="60"/>
      <c r="RZJ25" s="60"/>
      <c r="RZK25" s="60"/>
      <c r="RZL25" s="60"/>
      <c r="RZM25" s="60"/>
      <c r="RZN25" s="60"/>
      <c r="RZO25" s="60"/>
      <c r="RZP25" s="60"/>
      <c r="RZQ25" s="60"/>
      <c r="RZR25" s="60"/>
      <c r="RZS25" s="60"/>
      <c r="RZT25" s="60"/>
      <c r="RZU25" s="60"/>
      <c r="RZV25" s="60"/>
      <c r="RZW25" s="60"/>
      <c r="RZX25" s="60"/>
      <c r="RZY25" s="60"/>
      <c r="RZZ25" s="60"/>
      <c r="SAA25" s="60"/>
      <c r="SAB25" s="60"/>
      <c r="SAC25" s="60"/>
      <c r="SAD25" s="60"/>
      <c r="SAE25" s="60"/>
      <c r="SAF25" s="60"/>
      <c r="SAG25" s="60"/>
      <c r="SAH25" s="60"/>
      <c r="SAI25" s="60"/>
      <c r="SAJ25" s="60"/>
      <c r="SAK25" s="60"/>
      <c r="SAL25" s="60"/>
      <c r="SAM25" s="60"/>
      <c r="SAN25" s="60"/>
      <c r="SAO25" s="60"/>
      <c r="SAP25" s="60"/>
      <c r="SAQ25" s="60"/>
      <c r="SAR25" s="60"/>
      <c r="SAS25" s="60"/>
      <c r="SAT25" s="60"/>
      <c r="SAU25" s="60"/>
      <c r="SAV25" s="60"/>
      <c r="SAW25" s="60"/>
      <c r="SAX25" s="60"/>
      <c r="SAY25" s="60"/>
      <c r="SAZ25" s="60"/>
      <c r="SBA25" s="60"/>
      <c r="SBB25" s="60"/>
      <c r="SBC25" s="60"/>
      <c r="SBD25" s="60"/>
      <c r="SBE25" s="60"/>
      <c r="SBF25" s="60"/>
      <c r="SBG25" s="60"/>
      <c r="SBH25" s="60"/>
      <c r="SBI25" s="60"/>
      <c r="SBJ25" s="60"/>
      <c r="SBK25" s="60"/>
      <c r="SBL25" s="60"/>
      <c r="SBM25" s="60"/>
      <c r="SBN25" s="60"/>
      <c r="SBO25" s="60"/>
      <c r="SBP25" s="60"/>
      <c r="SBQ25" s="60"/>
      <c r="SBR25" s="60"/>
      <c r="SBS25" s="60"/>
      <c r="SBT25" s="60"/>
      <c r="SBU25" s="60"/>
      <c r="SBV25" s="60"/>
      <c r="SBW25" s="60"/>
      <c r="SBX25" s="60"/>
      <c r="SBY25" s="60"/>
      <c r="SBZ25" s="60"/>
      <c r="SCA25" s="60"/>
      <c r="SCB25" s="60"/>
      <c r="SCC25" s="60"/>
      <c r="SCD25" s="60"/>
      <c r="SCE25" s="60"/>
      <c r="SCF25" s="60"/>
      <c r="SCG25" s="60"/>
      <c r="SCH25" s="60"/>
      <c r="SCI25" s="60"/>
      <c r="SCJ25" s="60"/>
      <c r="SCK25" s="60"/>
      <c r="SCL25" s="60"/>
      <c r="SCM25" s="60"/>
      <c r="SCN25" s="60"/>
      <c r="SCO25" s="60"/>
      <c r="SCP25" s="60"/>
      <c r="SCQ25" s="60"/>
      <c r="SCR25" s="60"/>
      <c r="SCS25" s="60"/>
      <c r="SCT25" s="60"/>
      <c r="SCU25" s="60"/>
      <c r="SCV25" s="60"/>
      <c r="SCW25" s="60"/>
      <c r="SCX25" s="60"/>
      <c r="SCY25" s="60"/>
      <c r="SCZ25" s="60"/>
      <c r="SDA25" s="60"/>
      <c r="SDB25" s="60"/>
      <c r="SDC25" s="60"/>
      <c r="SDD25" s="60"/>
      <c r="SDE25" s="60"/>
      <c r="SDF25" s="60"/>
      <c r="SDG25" s="60"/>
      <c r="SDH25" s="60"/>
      <c r="SDI25" s="60"/>
      <c r="SDJ25" s="60"/>
      <c r="SDK25" s="60"/>
      <c r="SDL25" s="60"/>
      <c r="SDM25" s="60"/>
      <c r="SDN25" s="60"/>
      <c r="SDO25" s="60"/>
      <c r="SDP25" s="60"/>
      <c r="SDQ25" s="60"/>
      <c r="SDR25" s="60"/>
      <c r="SDS25" s="60"/>
      <c r="SDT25" s="60"/>
      <c r="SDU25" s="60"/>
      <c r="SDV25" s="60"/>
      <c r="SDW25" s="60"/>
      <c r="SDX25" s="60"/>
      <c r="SDY25" s="60"/>
      <c r="SDZ25" s="60"/>
      <c r="SEA25" s="60"/>
      <c r="SEB25" s="60"/>
      <c r="SEC25" s="60"/>
      <c r="SED25" s="60"/>
      <c r="SEE25" s="60"/>
      <c r="SEF25" s="60"/>
      <c r="SEG25" s="60"/>
      <c r="SEH25" s="60"/>
      <c r="SEI25" s="60"/>
      <c r="SEJ25" s="60"/>
      <c r="SEK25" s="60"/>
      <c r="SEL25" s="60"/>
      <c r="SEM25" s="60"/>
      <c r="SEN25" s="60"/>
      <c r="SEO25" s="60"/>
      <c r="SEP25" s="60"/>
      <c r="SEQ25" s="60"/>
      <c r="SER25" s="60"/>
      <c r="SES25" s="60"/>
      <c r="SET25" s="60"/>
      <c r="SEU25" s="60"/>
      <c r="SEV25" s="60"/>
      <c r="SEW25" s="60"/>
      <c r="SEX25" s="60"/>
      <c r="SEY25" s="60"/>
      <c r="SEZ25" s="60"/>
      <c r="SFA25" s="60"/>
      <c r="SFB25" s="60"/>
      <c r="SFC25" s="60"/>
      <c r="SFD25" s="60"/>
      <c r="SFE25" s="60"/>
      <c r="SFF25" s="60"/>
      <c r="SFG25" s="60"/>
      <c r="SFH25" s="60"/>
      <c r="SFI25" s="60"/>
      <c r="SFJ25" s="60"/>
      <c r="SFK25" s="60"/>
      <c r="SFL25" s="60"/>
      <c r="SFM25" s="60"/>
      <c r="SFN25" s="60"/>
      <c r="SFO25" s="60"/>
      <c r="SFP25" s="60"/>
      <c r="SFQ25" s="60"/>
      <c r="SFR25" s="60"/>
      <c r="SFS25" s="60"/>
      <c r="SFT25" s="60"/>
      <c r="SFU25" s="60"/>
      <c r="SFV25" s="60"/>
      <c r="SFW25" s="60"/>
      <c r="SFX25" s="60"/>
      <c r="SFY25" s="60"/>
      <c r="SFZ25" s="60"/>
      <c r="SGA25" s="60"/>
      <c r="SGB25" s="60"/>
      <c r="SGC25" s="60"/>
      <c r="SGD25" s="60"/>
      <c r="SGE25" s="60"/>
      <c r="SGF25" s="60"/>
      <c r="SGG25" s="60"/>
      <c r="SGH25" s="60"/>
      <c r="SGI25" s="60"/>
      <c r="SGJ25" s="60"/>
      <c r="SGK25" s="60"/>
      <c r="SGL25" s="60"/>
      <c r="SGM25" s="60"/>
      <c r="SGN25" s="60"/>
      <c r="SGO25" s="60"/>
      <c r="SGP25" s="60"/>
      <c r="SGQ25" s="60"/>
      <c r="SGR25" s="60"/>
      <c r="SGS25" s="60"/>
      <c r="SGT25" s="60"/>
      <c r="SGU25" s="60"/>
      <c r="SGV25" s="60"/>
      <c r="SGW25" s="60"/>
      <c r="SGX25" s="60"/>
      <c r="SGY25" s="60"/>
      <c r="SGZ25" s="60"/>
      <c r="SHA25" s="60"/>
      <c r="SHB25" s="60"/>
      <c r="SHC25" s="60"/>
      <c r="SHD25" s="60"/>
      <c r="SHE25" s="60"/>
      <c r="SHF25" s="60"/>
      <c r="SHG25" s="60"/>
      <c r="SHH25" s="60"/>
      <c r="SHI25" s="60"/>
      <c r="SHJ25" s="60"/>
      <c r="SHK25" s="60"/>
      <c r="SHL25" s="60"/>
      <c r="SHM25" s="60"/>
      <c r="SHN25" s="60"/>
      <c r="SHO25" s="60"/>
      <c r="SHP25" s="60"/>
      <c r="SHQ25" s="60"/>
      <c r="SHR25" s="60"/>
      <c r="SHS25" s="60"/>
      <c r="SHT25" s="60"/>
      <c r="SHU25" s="60"/>
      <c r="SHV25" s="60"/>
      <c r="SHW25" s="60"/>
      <c r="SHX25" s="60"/>
      <c r="SHY25" s="60"/>
      <c r="SHZ25" s="60"/>
      <c r="SIA25" s="60"/>
      <c r="SIB25" s="60"/>
      <c r="SIC25" s="60"/>
      <c r="SID25" s="60"/>
      <c r="SIE25" s="60"/>
      <c r="SIF25" s="60"/>
      <c r="SIG25" s="60"/>
      <c r="SIH25" s="60"/>
      <c r="SII25" s="60"/>
      <c r="SIJ25" s="60"/>
      <c r="SIK25" s="60"/>
      <c r="SIL25" s="60"/>
      <c r="SIM25" s="60"/>
      <c r="SIN25" s="60"/>
      <c r="SIO25" s="60"/>
      <c r="SIP25" s="60"/>
      <c r="SIQ25" s="60"/>
      <c r="SIR25" s="60"/>
      <c r="SIS25" s="60"/>
      <c r="SIT25" s="60"/>
      <c r="SIU25" s="60"/>
      <c r="SIV25" s="60"/>
      <c r="SIW25" s="60"/>
      <c r="SIX25" s="60"/>
      <c r="SIY25" s="60"/>
      <c r="SIZ25" s="60"/>
      <c r="SJA25" s="60"/>
      <c r="SJB25" s="60"/>
      <c r="SJC25" s="60"/>
      <c r="SJD25" s="60"/>
      <c r="SJE25" s="60"/>
      <c r="SJF25" s="60"/>
      <c r="SJG25" s="60"/>
      <c r="SJH25" s="60"/>
      <c r="SJI25" s="60"/>
      <c r="SJJ25" s="60"/>
      <c r="SJK25" s="60"/>
      <c r="SJL25" s="60"/>
      <c r="SJM25" s="60"/>
      <c r="SJN25" s="60"/>
      <c r="SJO25" s="60"/>
      <c r="SJP25" s="60"/>
      <c r="SJQ25" s="60"/>
      <c r="SJR25" s="60"/>
      <c r="SJS25" s="60"/>
      <c r="SJT25" s="60"/>
      <c r="SJU25" s="60"/>
      <c r="SJV25" s="60"/>
      <c r="SJW25" s="60"/>
      <c r="SJX25" s="60"/>
      <c r="SJY25" s="60"/>
      <c r="SJZ25" s="60"/>
      <c r="SKA25" s="60"/>
      <c r="SKB25" s="60"/>
      <c r="SKC25" s="60"/>
      <c r="SKD25" s="60"/>
      <c r="SKE25" s="60"/>
      <c r="SKF25" s="60"/>
      <c r="SKG25" s="60"/>
      <c r="SKH25" s="60"/>
      <c r="SKI25" s="60"/>
      <c r="SKJ25" s="60"/>
      <c r="SKK25" s="60"/>
      <c r="SKL25" s="60"/>
      <c r="SKM25" s="60"/>
      <c r="SKN25" s="60"/>
      <c r="SKO25" s="60"/>
      <c r="SKP25" s="60"/>
      <c r="SKQ25" s="60"/>
      <c r="SKR25" s="60"/>
      <c r="SKS25" s="60"/>
      <c r="SKT25" s="60"/>
      <c r="SKU25" s="60"/>
      <c r="SKV25" s="60"/>
      <c r="SKW25" s="60"/>
      <c r="SKX25" s="60"/>
      <c r="SKY25" s="60"/>
      <c r="SKZ25" s="60"/>
      <c r="SLA25" s="60"/>
      <c r="SLB25" s="60"/>
      <c r="SLC25" s="60"/>
      <c r="SLD25" s="60"/>
      <c r="SLE25" s="60"/>
      <c r="SLF25" s="60"/>
      <c r="SLG25" s="60"/>
      <c r="SLH25" s="60"/>
      <c r="SLI25" s="60"/>
      <c r="SLJ25" s="60"/>
      <c r="SLK25" s="60"/>
      <c r="SLL25" s="60"/>
      <c r="SLM25" s="60"/>
      <c r="SLN25" s="60"/>
      <c r="SLO25" s="60"/>
      <c r="SLP25" s="60"/>
      <c r="SLQ25" s="60"/>
      <c r="SLR25" s="60"/>
      <c r="SLS25" s="60"/>
      <c r="SLT25" s="60"/>
      <c r="SLU25" s="60"/>
      <c r="SLV25" s="60"/>
      <c r="SLW25" s="60"/>
      <c r="SLX25" s="60"/>
      <c r="SLY25" s="60"/>
      <c r="SLZ25" s="60"/>
      <c r="SMA25" s="60"/>
      <c r="SMB25" s="60"/>
      <c r="SMC25" s="60"/>
      <c r="SMD25" s="60"/>
      <c r="SME25" s="60"/>
      <c r="SMF25" s="60"/>
      <c r="SMG25" s="60"/>
      <c r="SMH25" s="60"/>
      <c r="SMI25" s="60"/>
      <c r="SMJ25" s="60"/>
      <c r="SMK25" s="60"/>
      <c r="SML25" s="60"/>
      <c r="SMM25" s="60"/>
      <c r="SMN25" s="60"/>
      <c r="SMO25" s="60"/>
      <c r="SMP25" s="60"/>
      <c r="SMQ25" s="60"/>
      <c r="SMR25" s="60"/>
      <c r="SMS25" s="60"/>
      <c r="SMT25" s="60"/>
      <c r="SMU25" s="60"/>
      <c r="SMV25" s="60"/>
      <c r="SMW25" s="60"/>
      <c r="SMX25" s="60"/>
      <c r="SMY25" s="60"/>
      <c r="SMZ25" s="60"/>
      <c r="SNA25" s="60"/>
      <c r="SNB25" s="60"/>
      <c r="SNC25" s="60"/>
      <c r="SND25" s="60"/>
      <c r="SNE25" s="60"/>
      <c r="SNF25" s="60"/>
      <c r="SNG25" s="60"/>
      <c r="SNH25" s="60"/>
      <c r="SNI25" s="60"/>
      <c r="SNJ25" s="60"/>
      <c r="SNK25" s="60"/>
      <c r="SNL25" s="60"/>
      <c r="SNM25" s="60"/>
      <c r="SNN25" s="60"/>
      <c r="SNO25" s="60"/>
      <c r="SNP25" s="60"/>
      <c r="SNQ25" s="60"/>
      <c r="SNR25" s="60"/>
      <c r="SNS25" s="60"/>
      <c r="SNT25" s="60"/>
      <c r="SNU25" s="60"/>
      <c r="SNV25" s="60"/>
      <c r="SNW25" s="60"/>
      <c r="SNX25" s="60"/>
      <c r="SNY25" s="60"/>
      <c r="SNZ25" s="60"/>
      <c r="SOA25" s="60"/>
      <c r="SOB25" s="60"/>
      <c r="SOC25" s="60"/>
      <c r="SOD25" s="60"/>
      <c r="SOE25" s="60"/>
      <c r="SOF25" s="60"/>
      <c r="SOG25" s="60"/>
      <c r="SOH25" s="60"/>
      <c r="SOI25" s="60"/>
      <c r="SOJ25" s="60"/>
      <c r="SOK25" s="60"/>
      <c r="SOL25" s="60"/>
      <c r="SOM25" s="60"/>
      <c r="SON25" s="60"/>
      <c r="SOO25" s="60"/>
      <c r="SOP25" s="60"/>
      <c r="SOQ25" s="60"/>
      <c r="SOR25" s="60"/>
      <c r="SOS25" s="60"/>
      <c r="SOT25" s="60"/>
      <c r="SOU25" s="60"/>
      <c r="SOV25" s="60"/>
      <c r="SOW25" s="60"/>
      <c r="SOX25" s="60"/>
      <c r="SOY25" s="60"/>
      <c r="SOZ25" s="60"/>
      <c r="SPA25" s="60"/>
      <c r="SPB25" s="60"/>
      <c r="SPC25" s="60"/>
      <c r="SPD25" s="60"/>
      <c r="SPE25" s="60"/>
      <c r="SPF25" s="60"/>
      <c r="SPG25" s="60"/>
      <c r="SPH25" s="60"/>
      <c r="SPI25" s="60"/>
      <c r="SPJ25" s="60"/>
      <c r="SPK25" s="60"/>
      <c r="SPL25" s="60"/>
      <c r="SPM25" s="60"/>
      <c r="SPN25" s="60"/>
      <c r="SPO25" s="60"/>
      <c r="SPP25" s="60"/>
      <c r="SPQ25" s="60"/>
      <c r="SPR25" s="60"/>
      <c r="SPS25" s="60"/>
      <c r="SPT25" s="60"/>
      <c r="SPU25" s="60"/>
      <c r="SPV25" s="60"/>
      <c r="SPW25" s="60"/>
      <c r="SPX25" s="60"/>
      <c r="SPY25" s="60"/>
      <c r="SPZ25" s="60"/>
      <c r="SQA25" s="60"/>
      <c r="SQB25" s="60"/>
      <c r="SQC25" s="60"/>
      <c r="SQD25" s="60"/>
      <c r="SQE25" s="60"/>
      <c r="SQF25" s="60"/>
      <c r="SQG25" s="60"/>
      <c r="SQH25" s="60"/>
      <c r="SQI25" s="60"/>
      <c r="SQJ25" s="60"/>
      <c r="SQK25" s="60"/>
      <c r="SQL25" s="60"/>
      <c r="SQM25" s="60"/>
      <c r="SQN25" s="60"/>
      <c r="SQO25" s="60"/>
      <c r="SQP25" s="60"/>
      <c r="SQQ25" s="60"/>
      <c r="SQR25" s="60"/>
      <c r="SQS25" s="60"/>
      <c r="SQT25" s="60"/>
      <c r="SQU25" s="60"/>
      <c r="SQV25" s="60"/>
      <c r="SQW25" s="60"/>
      <c r="SQX25" s="60"/>
      <c r="SQY25" s="60"/>
      <c r="SQZ25" s="60"/>
      <c r="SRA25" s="60"/>
      <c r="SRB25" s="60"/>
      <c r="SRC25" s="60"/>
      <c r="SRD25" s="60"/>
      <c r="SRE25" s="60"/>
      <c r="SRF25" s="60"/>
      <c r="SRG25" s="60"/>
      <c r="SRH25" s="60"/>
      <c r="SRI25" s="60"/>
      <c r="SRJ25" s="60"/>
      <c r="SRK25" s="60"/>
      <c r="SRL25" s="60"/>
      <c r="SRM25" s="60"/>
      <c r="SRN25" s="60"/>
      <c r="SRO25" s="60"/>
      <c r="SRP25" s="60"/>
      <c r="SRQ25" s="60"/>
      <c r="SRR25" s="60"/>
      <c r="SRS25" s="60"/>
      <c r="SRT25" s="60"/>
      <c r="SRU25" s="60"/>
      <c r="SRV25" s="60"/>
      <c r="SRW25" s="60"/>
      <c r="SRX25" s="60"/>
      <c r="SRY25" s="60"/>
      <c r="SRZ25" s="60"/>
      <c r="SSA25" s="60"/>
      <c r="SSB25" s="60"/>
      <c r="SSC25" s="60"/>
      <c r="SSD25" s="60"/>
      <c r="SSE25" s="60"/>
      <c r="SSF25" s="60"/>
      <c r="SSG25" s="60"/>
      <c r="SSH25" s="60"/>
      <c r="SSI25" s="60"/>
      <c r="SSJ25" s="60"/>
      <c r="SSK25" s="60"/>
      <c r="SSL25" s="60"/>
      <c r="SSM25" s="60"/>
      <c r="SSN25" s="60"/>
      <c r="SSO25" s="60"/>
      <c r="SSP25" s="60"/>
      <c r="SSQ25" s="60"/>
      <c r="SSR25" s="60"/>
      <c r="SSS25" s="60"/>
      <c r="SST25" s="60"/>
      <c r="SSU25" s="60"/>
      <c r="SSV25" s="60"/>
      <c r="SSW25" s="60"/>
      <c r="SSX25" s="60"/>
      <c r="SSY25" s="60"/>
      <c r="SSZ25" s="60"/>
      <c r="STA25" s="60"/>
      <c r="STB25" s="60"/>
      <c r="STC25" s="60"/>
      <c r="STD25" s="60"/>
      <c r="STE25" s="60"/>
      <c r="STF25" s="60"/>
      <c r="STG25" s="60"/>
      <c r="STH25" s="60"/>
      <c r="STI25" s="60"/>
      <c r="STJ25" s="60"/>
      <c r="STK25" s="60"/>
      <c r="STL25" s="60"/>
      <c r="STM25" s="60"/>
      <c r="STN25" s="60"/>
      <c r="STO25" s="60"/>
      <c r="STP25" s="60"/>
      <c r="STQ25" s="60"/>
      <c r="STR25" s="60"/>
      <c r="STS25" s="60"/>
      <c r="STT25" s="60"/>
      <c r="STU25" s="60"/>
      <c r="STV25" s="60"/>
      <c r="STW25" s="60"/>
      <c r="STX25" s="60"/>
      <c r="STY25" s="60"/>
      <c r="STZ25" s="60"/>
      <c r="SUA25" s="60"/>
      <c r="SUB25" s="60"/>
      <c r="SUC25" s="60"/>
      <c r="SUD25" s="60"/>
      <c r="SUE25" s="60"/>
      <c r="SUF25" s="60"/>
      <c r="SUG25" s="60"/>
      <c r="SUH25" s="60"/>
      <c r="SUI25" s="60"/>
      <c r="SUJ25" s="60"/>
      <c r="SUK25" s="60"/>
      <c r="SUL25" s="60"/>
      <c r="SUM25" s="60"/>
      <c r="SUN25" s="60"/>
      <c r="SUO25" s="60"/>
      <c r="SUP25" s="60"/>
      <c r="SUQ25" s="60"/>
      <c r="SUR25" s="60"/>
      <c r="SUS25" s="60"/>
      <c r="SUT25" s="60"/>
      <c r="SUU25" s="60"/>
      <c r="SUV25" s="60"/>
      <c r="SUW25" s="60"/>
      <c r="SUX25" s="60"/>
      <c r="SUY25" s="60"/>
      <c r="SUZ25" s="60"/>
      <c r="SVA25" s="60"/>
      <c r="SVB25" s="60"/>
      <c r="SVC25" s="60"/>
      <c r="SVD25" s="60"/>
      <c r="SVE25" s="60"/>
      <c r="SVF25" s="60"/>
      <c r="SVG25" s="60"/>
      <c r="SVH25" s="60"/>
      <c r="SVI25" s="60"/>
      <c r="SVJ25" s="60"/>
      <c r="SVK25" s="60"/>
      <c r="SVL25" s="60"/>
      <c r="SVM25" s="60"/>
      <c r="SVN25" s="60"/>
      <c r="SVO25" s="60"/>
      <c r="SVP25" s="60"/>
      <c r="SVQ25" s="60"/>
      <c r="SVR25" s="60"/>
      <c r="SVS25" s="60"/>
      <c r="SVT25" s="60"/>
      <c r="SVU25" s="60"/>
      <c r="SVV25" s="60"/>
      <c r="SVW25" s="60"/>
      <c r="SVX25" s="60"/>
      <c r="SVY25" s="60"/>
      <c r="SVZ25" s="60"/>
      <c r="SWA25" s="60"/>
      <c r="SWB25" s="60"/>
      <c r="SWC25" s="60"/>
      <c r="SWD25" s="60"/>
      <c r="SWE25" s="60"/>
      <c r="SWF25" s="60"/>
      <c r="SWG25" s="60"/>
      <c r="SWH25" s="60"/>
      <c r="SWI25" s="60"/>
      <c r="SWJ25" s="60"/>
      <c r="SWK25" s="60"/>
      <c r="SWL25" s="60"/>
      <c r="SWM25" s="60"/>
      <c r="SWN25" s="60"/>
      <c r="SWO25" s="60"/>
      <c r="SWP25" s="60"/>
      <c r="SWQ25" s="60"/>
      <c r="SWR25" s="60"/>
      <c r="SWS25" s="60"/>
      <c r="SWT25" s="60"/>
      <c r="SWU25" s="60"/>
      <c r="SWV25" s="60"/>
      <c r="SWW25" s="60"/>
      <c r="SWX25" s="60"/>
      <c r="SWY25" s="60"/>
      <c r="SWZ25" s="60"/>
      <c r="SXA25" s="60"/>
      <c r="SXB25" s="60"/>
      <c r="SXC25" s="60"/>
      <c r="SXD25" s="60"/>
      <c r="SXE25" s="60"/>
      <c r="SXF25" s="60"/>
      <c r="SXG25" s="60"/>
      <c r="SXH25" s="60"/>
      <c r="SXI25" s="60"/>
      <c r="SXJ25" s="60"/>
      <c r="SXK25" s="60"/>
      <c r="SXL25" s="60"/>
      <c r="SXM25" s="60"/>
      <c r="SXN25" s="60"/>
      <c r="SXO25" s="60"/>
      <c r="SXP25" s="60"/>
      <c r="SXQ25" s="60"/>
      <c r="SXR25" s="60"/>
      <c r="SXS25" s="60"/>
      <c r="SXT25" s="60"/>
      <c r="SXU25" s="60"/>
      <c r="SXV25" s="60"/>
      <c r="SXW25" s="60"/>
      <c r="SXX25" s="60"/>
      <c r="SXY25" s="60"/>
      <c r="SXZ25" s="60"/>
      <c r="SYA25" s="60"/>
      <c r="SYB25" s="60"/>
      <c r="SYC25" s="60"/>
      <c r="SYD25" s="60"/>
      <c r="SYE25" s="60"/>
      <c r="SYF25" s="60"/>
      <c r="SYG25" s="60"/>
      <c r="SYH25" s="60"/>
      <c r="SYI25" s="60"/>
      <c r="SYJ25" s="60"/>
      <c r="SYK25" s="60"/>
      <c r="SYL25" s="60"/>
      <c r="SYM25" s="60"/>
      <c r="SYN25" s="60"/>
      <c r="SYO25" s="60"/>
      <c r="SYP25" s="60"/>
      <c r="SYQ25" s="60"/>
      <c r="SYR25" s="60"/>
      <c r="SYS25" s="60"/>
      <c r="SYT25" s="60"/>
      <c r="SYU25" s="60"/>
      <c r="SYV25" s="60"/>
      <c r="SYW25" s="60"/>
      <c r="SYX25" s="60"/>
      <c r="SYY25" s="60"/>
      <c r="SYZ25" s="60"/>
      <c r="SZA25" s="60"/>
      <c r="SZB25" s="60"/>
      <c r="SZC25" s="60"/>
      <c r="SZD25" s="60"/>
      <c r="SZE25" s="60"/>
      <c r="SZF25" s="60"/>
      <c r="SZG25" s="60"/>
      <c r="SZH25" s="60"/>
      <c r="SZI25" s="60"/>
      <c r="SZJ25" s="60"/>
      <c r="SZK25" s="60"/>
      <c r="SZL25" s="60"/>
      <c r="SZM25" s="60"/>
      <c r="SZN25" s="60"/>
      <c r="SZO25" s="60"/>
      <c r="SZP25" s="60"/>
      <c r="SZQ25" s="60"/>
      <c r="SZR25" s="60"/>
      <c r="SZS25" s="60"/>
      <c r="SZT25" s="60"/>
      <c r="SZU25" s="60"/>
      <c r="SZV25" s="60"/>
      <c r="SZW25" s="60"/>
      <c r="SZX25" s="60"/>
      <c r="SZY25" s="60"/>
      <c r="SZZ25" s="60"/>
      <c r="TAA25" s="60"/>
      <c r="TAB25" s="60"/>
      <c r="TAC25" s="60"/>
      <c r="TAD25" s="60"/>
      <c r="TAE25" s="60"/>
      <c r="TAF25" s="60"/>
      <c r="TAG25" s="60"/>
      <c r="TAH25" s="60"/>
      <c r="TAI25" s="60"/>
      <c r="TAJ25" s="60"/>
      <c r="TAK25" s="60"/>
      <c r="TAL25" s="60"/>
      <c r="TAM25" s="60"/>
      <c r="TAN25" s="60"/>
      <c r="TAO25" s="60"/>
      <c r="TAP25" s="60"/>
      <c r="TAQ25" s="60"/>
      <c r="TAR25" s="60"/>
      <c r="TAS25" s="60"/>
      <c r="TAT25" s="60"/>
      <c r="TAU25" s="60"/>
      <c r="TAV25" s="60"/>
      <c r="TAW25" s="60"/>
      <c r="TAX25" s="60"/>
      <c r="TAY25" s="60"/>
      <c r="TAZ25" s="60"/>
      <c r="TBA25" s="60"/>
      <c r="TBB25" s="60"/>
      <c r="TBC25" s="60"/>
      <c r="TBD25" s="60"/>
      <c r="TBE25" s="60"/>
      <c r="TBF25" s="60"/>
      <c r="TBG25" s="60"/>
      <c r="TBH25" s="60"/>
      <c r="TBI25" s="60"/>
      <c r="TBJ25" s="60"/>
      <c r="TBK25" s="60"/>
      <c r="TBL25" s="60"/>
      <c r="TBM25" s="60"/>
      <c r="TBN25" s="60"/>
      <c r="TBO25" s="60"/>
      <c r="TBP25" s="60"/>
      <c r="TBQ25" s="60"/>
      <c r="TBR25" s="60"/>
      <c r="TBS25" s="60"/>
      <c r="TBT25" s="60"/>
      <c r="TBU25" s="60"/>
      <c r="TBV25" s="60"/>
      <c r="TBW25" s="60"/>
      <c r="TBX25" s="60"/>
      <c r="TBY25" s="60"/>
      <c r="TBZ25" s="60"/>
      <c r="TCA25" s="60"/>
      <c r="TCB25" s="60"/>
      <c r="TCC25" s="60"/>
      <c r="TCD25" s="60"/>
      <c r="TCE25" s="60"/>
      <c r="TCF25" s="60"/>
      <c r="TCG25" s="60"/>
      <c r="TCH25" s="60"/>
      <c r="TCI25" s="60"/>
      <c r="TCJ25" s="60"/>
      <c r="TCK25" s="60"/>
      <c r="TCL25" s="60"/>
      <c r="TCM25" s="60"/>
      <c r="TCN25" s="60"/>
      <c r="TCO25" s="60"/>
      <c r="TCP25" s="60"/>
      <c r="TCQ25" s="60"/>
      <c r="TCR25" s="60"/>
      <c r="TCS25" s="60"/>
      <c r="TCT25" s="60"/>
      <c r="TCU25" s="60"/>
      <c r="TCV25" s="60"/>
      <c r="TCW25" s="60"/>
      <c r="TCX25" s="60"/>
      <c r="TCY25" s="60"/>
      <c r="TCZ25" s="60"/>
      <c r="TDA25" s="60"/>
      <c r="TDB25" s="60"/>
      <c r="TDC25" s="60"/>
      <c r="TDD25" s="60"/>
      <c r="TDE25" s="60"/>
      <c r="TDF25" s="60"/>
      <c r="TDG25" s="60"/>
      <c r="TDH25" s="60"/>
      <c r="TDI25" s="60"/>
      <c r="TDJ25" s="60"/>
      <c r="TDK25" s="60"/>
      <c r="TDL25" s="60"/>
      <c r="TDM25" s="60"/>
      <c r="TDN25" s="60"/>
      <c r="TDO25" s="60"/>
      <c r="TDP25" s="60"/>
      <c r="TDQ25" s="60"/>
      <c r="TDR25" s="60"/>
      <c r="TDS25" s="60"/>
      <c r="TDT25" s="60"/>
      <c r="TDU25" s="60"/>
      <c r="TDV25" s="60"/>
      <c r="TDW25" s="60"/>
      <c r="TDX25" s="60"/>
      <c r="TDY25" s="60"/>
      <c r="TDZ25" s="60"/>
      <c r="TEA25" s="60"/>
      <c r="TEB25" s="60"/>
      <c r="TEC25" s="60"/>
      <c r="TED25" s="60"/>
      <c r="TEE25" s="60"/>
      <c r="TEF25" s="60"/>
      <c r="TEG25" s="60"/>
      <c r="TEH25" s="60"/>
      <c r="TEI25" s="60"/>
      <c r="TEJ25" s="60"/>
      <c r="TEK25" s="60"/>
      <c r="TEL25" s="60"/>
      <c r="TEM25" s="60"/>
      <c r="TEN25" s="60"/>
      <c r="TEO25" s="60"/>
      <c r="TEP25" s="60"/>
      <c r="TEQ25" s="60"/>
      <c r="TER25" s="60"/>
      <c r="TES25" s="60"/>
      <c r="TET25" s="60"/>
      <c r="TEU25" s="60"/>
      <c r="TEV25" s="60"/>
      <c r="TEW25" s="60"/>
      <c r="TEX25" s="60"/>
      <c r="TEY25" s="60"/>
      <c r="TEZ25" s="60"/>
      <c r="TFA25" s="60"/>
      <c r="TFB25" s="60"/>
      <c r="TFC25" s="60"/>
      <c r="TFD25" s="60"/>
      <c r="TFE25" s="60"/>
      <c r="TFF25" s="60"/>
      <c r="TFG25" s="60"/>
      <c r="TFH25" s="60"/>
      <c r="TFI25" s="60"/>
      <c r="TFJ25" s="60"/>
      <c r="TFK25" s="60"/>
      <c r="TFL25" s="60"/>
      <c r="TFM25" s="60"/>
      <c r="TFN25" s="60"/>
      <c r="TFO25" s="60"/>
      <c r="TFP25" s="60"/>
      <c r="TFQ25" s="60"/>
      <c r="TFR25" s="60"/>
      <c r="TFS25" s="60"/>
      <c r="TFT25" s="60"/>
      <c r="TFU25" s="60"/>
      <c r="TFV25" s="60"/>
      <c r="TFW25" s="60"/>
      <c r="TFX25" s="60"/>
      <c r="TFY25" s="60"/>
      <c r="TFZ25" s="60"/>
      <c r="TGA25" s="60"/>
      <c r="TGB25" s="60"/>
      <c r="TGC25" s="60"/>
      <c r="TGD25" s="60"/>
      <c r="TGE25" s="60"/>
      <c r="TGF25" s="60"/>
      <c r="TGG25" s="60"/>
      <c r="TGH25" s="60"/>
      <c r="TGI25" s="60"/>
      <c r="TGJ25" s="60"/>
      <c r="TGK25" s="60"/>
      <c r="TGL25" s="60"/>
      <c r="TGM25" s="60"/>
      <c r="TGN25" s="60"/>
      <c r="TGO25" s="60"/>
      <c r="TGP25" s="60"/>
      <c r="TGQ25" s="60"/>
      <c r="TGR25" s="60"/>
      <c r="TGS25" s="60"/>
      <c r="TGT25" s="60"/>
      <c r="TGU25" s="60"/>
      <c r="TGV25" s="60"/>
      <c r="TGW25" s="60"/>
      <c r="TGX25" s="60"/>
      <c r="TGY25" s="60"/>
      <c r="TGZ25" s="60"/>
      <c r="THA25" s="60"/>
      <c r="THB25" s="60"/>
      <c r="THC25" s="60"/>
      <c r="THD25" s="60"/>
      <c r="THE25" s="60"/>
      <c r="THF25" s="60"/>
      <c r="THG25" s="60"/>
      <c r="THH25" s="60"/>
      <c r="THI25" s="60"/>
      <c r="THJ25" s="60"/>
      <c r="THK25" s="60"/>
      <c r="THL25" s="60"/>
      <c r="THM25" s="60"/>
      <c r="THN25" s="60"/>
      <c r="THO25" s="60"/>
      <c r="THP25" s="60"/>
      <c r="THQ25" s="60"/>
      <c r="THR25" s="60"/>
      <c r="THS25" s="60"/>
      <c r="THT25" s="60"/>
      <c r="THU25" s="60"/>
      <c r="THV25" s="60"/>
      <c r="THW25" s="60"/>
      <c r="THX25" s="60"/>
      <c r="THY25" s="60"/>
      <c r="THZ25" s="60"/>
      <c r="TIA25" s="60"/>
      <c r="TIB25" s="60"/>
      <c r="TIC25" s="60"/>
      <c r="TID25" s="60"/>
      <c r="TIE25" s="60"/>
      <c r="TIF25" s="60"/>
      <c r="TIG25" s="60"/>
      <c r="TIH25" s="60"/>
      <c r="TII25" s="60"/>
      <c r="TIJ25" s="60"/>
      <c r="TIK25" s="60"/>
      <c r="TIL25" s="60"/>
      <c r="TIM25" s="60"/>
      <c r="TIN25" s="60"/>
      <c r="TIO25" s="60"/>
      <c r="TIP25" s="60"/>
      <c r="TIQ25" s="60"/>
      <c r="TIR25" s="60"/>
      <c r="TIS25" s="60"/>
      <c r="TIT25" s="60"/>
      <c r="TIU25" s="60"/>
      <c r="TIV25" s="60"/>
      <c r="TIW25" s="60"/>
      <c r="TIX25" s="60"/>
      <c r="TIY25" s="60"/>
      <c r="TIZ25" s="60"/>
      <c r="TJA25" s="60"/>
      <c r="TJB25" s="60"/>
      <c r="TJC25" s="60"/>
      <c r="TJD25" s="60"/>
      <c r="TJE25" s="60"/>
      <c r="TJF25" s="60"/>
      <c r="TJG25" s="60"/>
      <c r="TJH25" s="60"/>
      <c r="TJI25" s="60"/>
      <c r="TJJ25" s="60"/>
      <c r="TJK25" s="60"/>
      <c r="TJL25" s="60"/>
      <c r="TJM25" s="60"/>
      <c r="TJN25" s="60"/>
      <c r="TJO25" s="60"/>
      <c r="TJP25" s="60"/>
      <c r="TJQ25" s="60"/>
      <c r="TJR25" s="60"/>
      <c r="TJS25" s="60"/>
      <c r="TJT25" s="60"/>
      <c r="TJU25" s="60"/>
      <c r="TJV25" s="60"/>
      <c r="TJW25" s="60"/>
      <c r="TJX25" s="60"/>
      <c r="TJY25" s="60"/>
      <c r="TJZ25" s="60"/>
      <c r="TKA25" s="60"/>
      <c r="TKB25" s="60"/>
      <c r="TKC25" s="60"/>
      <c r="TKD25" s="60"/>
      <c r="TKE25" s="60"/>
      <c r="TKF25" s="60"/>
      <c r="TKG25" s="60"/>
      <c r="TKH25" s="60"/>
      <c r="TKI25" s="60"/>
      <c r="TKJ25" s="60"/>
      <c r="TKK25" s="60"/>
      <c r="TKL25" s="60"/>
      <c r="TKM25" s="60"/>
      <c r="TKN25" s="60"/>
      <c r="TKO25" s="60"/>
      <c r="TKP25" s="60"/>
      <c r="TKQ25" s="60"/>
      <c r="TKR25" s="60"/>
      <c r="TKS25" s="60"/>
      <c r="TKT25" s="60"/>
      <c r="TKU25" s="60"/>
      <c r="TKV25" s="60"/>
      <c r="TKW25" s="60"/>
      <c r="TKX25" s="60"/>
      <c r="TKY25" s="60"/>
      <c r="TKZ25" s="60"/>
      <c r="TLA25" s="60"/>
      <c r="TLB25" s="60"/>
      <c r="TLC25" s="60"/>
      <c r="TLD25" s="60"/>
      <c r="TLE25" s="60"/>
      <c r="TLF25" s="60"/>
      <c r="TLG25" s="60"/>
      <c r="TLH25" s="60"/>
      <c r="TLI25" s="60"/>
      <c r="TLJ25" s="60"/>
      <c r="TLK25" s="60"/>
      <c r="TLL25" s="60"/>
      <c r="TLM25" s="60"/>
      <c r="TLN25" s="60"/>
      <c r="TLO25" s="60"/>
      <c r="TLP25" s="60"/>
      <c r="TLQ25" s="60"/>
      <c r="TLR25" s="60"/>
      <c r="TLS25" s="60"/>
      <c r="TLT25" s="60"/>
      <c r="TLU25" s="60"/>
      <c r="TLV25" s="60"/>
      <c r="TLW25" s="60"/>
      <c r="TLX25" s="60"/>
      <c r="TLY25" s="60"/>
      <c r="TLZ25" s="60"/>
      <c r="TMA25" s="60"/>
      <c r="TMB25" s="60"/>
      <c r="TMC25" s="60"/>
      <c r="TMD25" s="60"/>
      <c r="TME25" s="60"/>
      <c r="TMF25" s="60"/>
      <c r="TMG25" s="60"/>
      <c r="TMH25" s="60"/>
      <c r="TMI25" s="60"/>
      <c r="TMJ25" s="60"/>
      <c r="TMK25" s="60"/>
      <c r="TML25" s="60"/>
      <c r="TMM25" s="60"/>
      <c r="TMN25" s="60"/>
      <c r="TMO25" s="60"/>
      <c r="TMP25" s="60"/>
      <c r="TMQ25" s="60"/>
      <c r="TMR25" s="60"/>
      <c r="TMS25" s="60"/>
      <c r="TMT25" s="60"/>
      <c r="TMU25" s="60"/>
      <c r="TMV25" s="60"/>
      <c r="TMW25" s="60"/>
      <c r="TMX25" s="60"/>
      <c r="TMY25" s="60"/>
      <c r="TMZ25" s="60"/>
      <c r="TNA25" s="60"/>
      <c r="TNB25" s="60"/>
      <c r="TNC25" s="60"/>
      <c r="TND25" s="60"/>
      <c r="TNE25" s="60"/>
      <c r="TNF25" s="60"/>
      <c r="TNG25" s="60"/>
      <c r="TNH25" s="60"/>
      <c r="TNI25" s="60"/>
      <c r="TNJ25" s="60"/>
      <c r="TNK25" s="60"/>
      <c r="TNL25" s="60"/>
      <c r="TNM25" s="60"/>
      <c r="TNN25" s="60"/>
      <c r="TNO25" s="60"/>
      <c r="TNP25" s="60"/>
      <c r="TNQ25" s="60"/>
      <c r="TNR25" s="60"/>
      <c r="TNS25" s="60"/>
      <c r="TNT25" s="60"/>
      <c r="TNU25" s="60"/>
      <c r="TNV25" s="60"/>
      <c r="TNW25" s="60"/>
      <c r="TNX25" s="60"/>
      <c r="TNY25" s="60"/>
      <c r="TNZ25" s="60"/>
      <c r="TOA25" s="60"/>
      <c r="TOB25" s="60"/>
      <c r="TOC25" s="60"/>
      <c r="TOD25" s="60"/>
      <c r="TOE25" s="60"/>
      <c r="TOF25" s="60"/>
      <c r="TOG25" s="60"/>
      <c r="TOH25" s="60"/>
      <c r="TOI25" s="60"/>
      <c r="TOJ25" s="60"/>
      <c r="TOK25" s="60"/>
      <c r="TOL25" s="60"/>
      <c r="TOM25" s="60"/>
      <c r="TON25" s="60"/>
      <c r="TOO25" s="60"/>
      <c r="TOP25" s="60"/>
      <c r="TOQ25" s="60"/>
      <c r="TOR25" s="60"/>
      <c r="TOS25" s="60"/>
      <c r="TOT25" s="60"/>
      <c r="TOU25" s="60"/>
      <c r="TOV25" s="60"/>
      <c r="TOW25" s="60"/>
      <c r="TOX25" s="60"/>
      <c r="TOY25" s="60"/>
      <c r="TOZ25" s="60"/>
      <c r="TPA25" s="60"/>
      <c r="TPB25" s="60"/>
      <c r="TPC25" s="60"/>
      <c r="TPD25" s="60"/>
      <c r="TPE25" s="60"/>
      <c r="TPF25" s="60"/>
      <c r="TPG25" s="60"/>
      <c r="TPH25" s="60"/>
      <c r="TPI25" s="60"/>
      <c r="TPJ25" s="60"/>
      <c r="TPK25" s="60"/>
      <c r="TPL25" s="60"/>
      <c r="TPM25" s="60"/>
      <c r="TPN25" s="60"/>
      <c r="TPO25" s="60"/>
      <c r="TPP25" s="60"/>
      <c r="TPQ25" s="60"/>
      <c r="TPR25" s="60"/>
      <c r="TPS25" s="60"/>
      <c r="TPT25" s="60"/>
      <c r="TPU25" s="60"/>
      <c r="TPV25" s="60"/>
      <c r="TPW25" s="60"/>
      <c r="TPX25" s="60"/>
      <c r="TPY25" s="60"/>
      <c r="TPZ25" s="60"/>
      <c r="TQA25" s="60"/>
      <c r="TQB25" s="60"/>
      <c r="TQC25" s="60"/>
      <c r="TQD25" s="60"/>
      <c r="TQE25" s="60"/>
      <c r="TQF25" s="60"/>
      <c r="TQG25" s="60"/>
      <c r="TQH25" s="60"/>
      <c r="TQI25" s="60"/>
      <c r="TQJ25" s="60"/>
      <c r="TQK25" s="60"/>
      <c r="TQL25" s="60"/>
      <c r="TQM25" s="60"/>
      <c r="TQN25" s="60"/>
      <c r="TQO25" s="60"/>
      <c r="TQP25" s="60"/>
      <c r="TQQ25" s="60"/>
      <c r="TQR25" s="60"/>
      <c r="TQS25" s="60"/>
      <c r="TQT25" s="60"/>
      <c r="TQU25" s="60"/>
      <c r="TQV25" s="60"/>
      <c r="TQW25" s="60"/>
      <c r="TQX25" s="60"/>
      <c r="TQY25" s="60"/>
      <c r="TQZ25" s="60"/>
      <c r="TRA25" s="60"/>
      <c r="TRB25" s="60"/>
      <c r="TRC25" s="60"/>
      <c r="TRD25" s="60"/>
      <c r="TRE25" s="60"/>
      <c r="TRF25" s="60"/>
      <c r="TRG25" s="60"/>
      <c r="TRH25" s="60"/>
      <c r="TRI25" s="60"/>
      <c r="TRJ25" s="60"/>
      <c r="TRK25" s="60"/>
      <c r="TRL25" s="60"/>
      <c r="TRM25" s="60"/>
      <c r="TRN25" s="60"/>
      <c r="TRO25" s="60"/>
      <c r="TRP25" s="60"/>
      <c r="TRQ25" s="60"/>
      <c r="TRR25" s="60"/>
      <c r="TRS25" s="60"/>
      <c r="TRT25" s="60"/>
      <c r="TRU25" s="60"/>
      <c r="TRV25" s="60"/>
      <c r="TRW25" s="60"/>
      <c r="TRX25" s="60"/>
      <c r="TRY25" s="60"/>
      <c r="TRZ25" s="60"/>
      <c r="TSA25" s="60"/>
      <c r="TSB25" s="60"/>
      <c r="TSC25" s="60"/>
      <c r="TSD25" s="60"/>
      <c r="TSE25" s="60"/>
      <c r="TSF25" s="60"/>
      <c r="TSG25" s="60"/>
      <c r="TSH25" s="60"/>
      <c r="TSI25" s="60"/>
      <c r="TSJ25" s="60"/>
      <c r="TSK25" s="60"/>
      <c r="TSL25" s="60"/>
      <c r="TSM25" s="60"/>
      <c r="TSN25" s="60"/>
      <c r="TSO25" s="60"/>
      <c r="TSP25" s="60"/>
      <c r="TSQ25" s="60"/>
      <c r="TSR25" s="60"/>
      <c r="TSS25" s="60"/>
      <c r="TST25" s="60"/>
      <c r="TSU25" s="60"/>
      <c r="TSV25" s="60"/>
      <c r="TSW25" s="60"/>
      <c r="TSX25" s="60"/>
      <c r="TSY25" s="60"/>
      <c r="TSZ25" s="60"/>
      <c r="TTA25" s="60"/>
      <c r="TTB25" s="60"/>
      <c r="TTC25" s="60"/>
      <c r="TTD25" s="60"/>
      <c r="TTE25" s="60"/>
      <c r="TTF25" s="60"/>
      <c r="TTG25" s="60"/>
      <c r="TTH25" s="60"/>
      <c r="TTI25" s="60"/>
      <c r="TTJ25" s="60"/>
      <c r="TTK25" s="60"/>
      <c r="TTL25" s="60"/>
      <c r="TTM25" s="60"/>
      <c r="TTN25" s="60"/>
      <c r="TTO25" s="60"/>
      <c r="TTP25" s="60"/>
      <c r="TTQ25" s="60"/>
      <c r="TTR25" s="60"/>
      <c r="TTS25" s="60"/>
      <c r="TTT25" s="60"/>
      <c r="TTU25" s="60"/>
      <c r="TTV25" s="60"/>
      <c r="TTW25" s="60"/>
      <c r="TTX25" s="60"/>
      <c r="TTY25" s="60"/>
      <c r="TTZ25" s="60"/>
      <c r="TUA25" s="60"/>
      <c r="TUB25" s="60"/>
      <c r="TUC25" s="60"/>
      <c r="TUD25" s="60"/>
      <c r="TUE25" s="60"/>
      <c r="TUF25" s="60"/>
      <c r="TUG25" s="60"/>
      <c r="TUH25" s="60"/>
      <c r="TUI25" s="60"/>
      <c r="TUJ25" s="60"/>
      <c r="TUK25" s="60"/>
      <c r="TUL25" s="60"/>
      <c r="TUM25" s="60"/>
      <c r="TUN25" s="60"/>
      <c r="TUO25" s="60"/>
      <c r="TUP25" s="60"/>
      <c r="TUQ25" s="60"/>
      <c r="TUR25" s="60"/>
      <c r="TUS25" s="60"/>
      <c r="TUT25" s="60"/>
      <c r="TUU25" s="60"/>
      <c r="TUV25" s="60"/>
      <c r="TUW25" s="60"/>
      <c r="TUX25" s="60"/>
      <c r="TUY25" s="60"/>
      <c r="TUZ25" s="60"/>
      <c r="TVA25" s="60"/>
      <c r="TVB25" s="60"/>
      <c r="TVC25" s="60"/>
      <c r="TVD25" s="60"/>
      <c r="TVE25" s="60"/>
      <c r="TVF25" s="60"/>
      <c r="TVG25" s="60"/>
      <c r="TVH25" s="60"/>
      <c r="TVI25" s="60"/>
      <c r="TVJ25" s="60"/>
      <c r="TVK25" s="60"/>
      <c r="TVL25" s="60"/>
      <c r="TVM25" s="60"/>
      <c r="TVN25" s="60"/>
      <c r="TVO25" s="60"/>
      <c r="TVP25" s="60"/>
      <c r="TVQ25" s="60"/>
      <c r="TVR25" s="60"/>
      <c r="TVS25" s="60"/>
      <c r="TVT25" s="60"/>
      <c r="TVU25" s="60"/>
      <c r="TVV25" s="60"/>
      <c r="TVW25" s="60"/>
      <c r="TVX25" s="60"/>
      <c r="TVY25" s="60"/>
      <c r="TVZ25" s="60"/>
      <c r="TWA25" s="60"/>
      <c r="TWB25" s="60"/>
      <c r="TWC25" s="60"/>
      <c r="TWD25" s="60"/>
      <c r="TWE25" s="60"/>
      <c r="TWF25" s="60"/>
      <c r="TWG25" s="60"/>
      <c r="TWH25" s="60"/>
      <c r="TWI25" s="60"/>
      <c r="TWJ25" s="60"/>
      <c r="TWK25" s="60"/>
      <c r="TWL25" s="60"/>
      <c r="TWM25" s="60"/>
      <c r="TWN25" s="60"/>
      <c r="TWO25" s="60"/>
      <c r="TWP25" s="60"/>
      <c r="TWQ25" s="60"/>
      <c r="TWR25" s="60"/>
      <c r="TWS25" s="60"/>
      <c r="TWT25" s="60"/>
      <c r="TWU25" s="60"/>
      <c r="TWV25" s="60"/>
      <c r="TWW25" s="60"/>
      <c r="TWX25" s="60"/>
      <c r="TWY25" s="60"/>
      <c r="TWZ25" s="60"/>
      <c r="TXA25" s="60"/>
      <c r="TXB25" s="60"/>
      <c r="TXC25" s="60"/>
      <c r="TXD25" s="60"/>
      <c r="TXE25" s="60"/>
      <c r="TXF25" s="60"/>
      <c r="TXG25" s="60"/>
      <c r="TXH25" s="60"/>
      <c r="TXI25" s="60"/>
      <c r="TXJ25" s="60"/>
      <c r="TXK25" s="60"/>
      <c r="TXL25" s="60"/>
      <c r="TXM25" s="60"/>
      <c r="TXN25" s="60"/>
      <c r="TXO25" s="60"/>
      <c r="TXP25" s="60"/>
      <c r="TXQ25" s="60"/>
      <c r="TXR25" s="60"/>
      <c r="TXS25" s="60"/>
      <c r="TXT25" s="60"/>
      <c r="TXU25" s="60"/>
      <c r="TXV25" s="60"/>
      <c r="TXW25" s="60"/>
      <c r="TXX25" s="60"/>
      <c r="TXY25" s="60"/>
      <c r="TXZ25" s="60"/>
      <c r="TYA25" s="60"/>
      <c r="TYB25" s="60"/>
      <c r="TYC25" s="60"/>
      <c r="TYD25" s="60"/>
      <c r="TYE25" s="60"/>
      <c r="TYF25" s="60"/>
      <c r="TYG25" s="60"/>
      <c r="TYH25" s="60"/>
      <c r="TYI25" s="60"/>
      <c r="TYJ25" s="60"/>
      <c r="TYK25" s="60"/>
      <c r="TYL25" s="60"/>
      <c r="TYM25" s="60"/>
      <c r="TYN25" s="60"/>
      <c r="TYO25" s="60"/>
      <c r="TYP25" s="60"/>
      <c r="TYQ25" s="60"/>
      <c r="TYR25" s="60"/>
      <c r="TYS25" s="60"/>
      <c r="TYT25" s="60"/>
      <c r="TYU25" s="60"/>
      <c r="TYV25" s="60"/>
      <c r="TYW25" s="60"/>
      <c r="TYX25" s="60"/>
      <c r="TYY25" s="60"/>
      <c r="TYZ25" s="60"/>
      <c r="TZA25" s="60"/>
      <c r="TZB25" s="60"/>
      <c r="TZC25" s="60"/>
      <c r="TZD25" s="60"/>
      <c r="TZE25" s="60"/>
      <c r="TZF25" s="60"/>
      <c r="TZG25" s="60"/>
      <c r="TZH25" s="60"/>
      <c r="TZI25" s="60"/>
      <c r="TZJ25" s="60"/>
      <c r="TZK25" s="60"/>
      <c r="TZL25" s="60"/>
      <c r="TZM25" s="60"/>
      <c r="TZN25" s="60"/>
      <c r="TZO25" s="60"/>
      <c r="TZP25" s="60"/>
      <c r="TZQ25" s="60"/>
      <c r="TZR25" s="60"/>
      <c r="TZS25" s="60"/>
      <c r="TZT25" s="60"/>
      <c r="TZU25" s="60"/>
      <c r="TZV25" s="60"/>
      <c r="TZW25" s="60"/>
      <c r="TZX25" s="60"/>
      <c r="TZY25" s="60"/>
      <c r="TZZ25" s="60"/>
      <c r="UAA25" s="60"/>
      <c r="UAB25" s="60"/>
      <c r="UAC25" s="60"/>
      <c r="UAD25" s="60"/>
      <c r="UAE25" s="60"/>
      <c r="UAF25" s="60"/>
      <c r="UAG25" s="60"/>
      <c r="UAH25" s="60"/>
      <c r="UAI25" s="60"/>
      <c r="UAJ25" s="60"/>
      <c r="UAK25" s="60"/>
      <c r="UAL25" s="60"/>
      <c r="UAM25" s="60"/>
      <c r="UAN25" s="60"/>
      <c r="UAO25" s="60"/>
      <c r="UAP25" s="60"/>
      <c r="UAQ25" s="60"/>
      <c r="UAR25" s="60"/>
      <c r="UAS25" s="60"/>
      <c r="UAT25" s="60"/>
      <c r="UAU25" s="60"/>
      <c r="UAV25" s="60"/>
      <c r="UAW25" s="60"/>
      <c r="UAX25" s="60"/>
      <c r="UAY25" s="60"/>
      <c r="UAZ25" s="60"/>
      <c r="UBA25" s="60"/>
      <c r="UBB25" s="60"/>
      <c r="UBC25" s="60"/>
      <c r="UBD25" s="60"/>
      <c r="UBE25" s="60"/>
      <c r="UBF25" s="60"/>
      <c r="UBG25" s="60"/>
      <c r="UBH25" s="60"/>
      <c r="UBI25" s="60"/>
      <c r="UBJ25" s="60"/>
      <c r="UBK25" s="60"/>
      <c r="UBL25" s="60"/>
      <c r="UBM25" s="60"/>
      <c r="UBN25" s="60"/>
      <c r="UBO25" s="60"/>
      <c r="UBP25" s="60"/>
      <c r="UBQ25" s="60"/>
      <c r="UBR25" s="60"/>
      <c r="UBS25" s="60"/>
      <c r="UBT25" s="60"/>
      <c r="UBU25" s="60"/>
      <c r="UBV25" s="60"/>
      <c r="UBW25" s="60"/>
      <c r="UBX25" s="60"/>
      <c r="UBY25" s="60"/>
      <c r="UBZ25" s="60"/>
      <c r="UCA25" s="60"/>
      <c r="UCB25" s="60"/>
      <c r="UCC25" s="60"/>
      <c r="UCD25" s="60"/>
      <c r="UCE25" s="60"/>
      <c r="UCF25" s="60"/>
      <c r="UCG25" s="60"/>
      <c r="UCH25" s="60"/>
      <c r="UCI25" s="60"/>
      <c r="UCJ25" s="60"/>
      <c r="UCK25" s="60"/>
      <c r="UCL25" s="60"/>
      <c r="UCM25" s="60"/>
      <c r="UCN25" s="60"/>
      <c r="UCO25" s="60"/>
      <c r="UCP25" s="60"/>
      <c r="UCQ25" s="60"/>
      <c r="UCR25" s="60"/>
      <c r="UCS25" s="60"/>
      <c r="UCT25" s="60"/>
      <c r="UCU25" s="60"/>
      <c r="UCV25" s="60"/>
      <c r="UCW25" s="60"/>
      <c r="UCX25" s="60"/>
      <c r="UCY25" s="60"/>
      <c r="UCZ25" s="60"/>
      <c r="UDA25" s="60"/>
      <c r="UDB25" s="60"/>
      <c r="UDC25" s="60"/>
      <c r="UDD25" s="60"/>
      <c r="UDE25" s="60"/>
      <c r="UDF25" s="60"/>
      <c r="UDG25" s="60"/>
      <c r="UDH25" s="60"/>
      <c r="UDI25" s="60"/>
      <c r="UDJ25" s="60"/>
      <c r="UDK25" s="60"/>
      <c r="UDL25" s="60"/>
      <c r="UDM25" s="60"/>
      <c r="UDN25" s="60"/>
      <c r="UDO25" s="60"/>
      <c r="UDP25" s="60"/>
      <c r="UDQ25" s="60"/>
      <c r="UDR25" s="60"/>
      <c r="UDS25" s="60"/>
      <c r="UDT25" s="60"/>
      <c r="UDU25" s="60"/>
      <c r="UDV25" s="60"/>
      <c r="UDW25" s="60"/>
      <c r="UDX25" s="60"/>
      <c r="UDY25" s="60"/>
      <c r="UDZ25" s="60"/>
      <c r="UEA25" s="60"/>
      <c r="UEB25" s="60"/>
      <c r="UEC25" s="60"/>
      <c r="UED25" s="60"/>
      <c r="UEE25" s="60"/>
      <c r="UEF25" s="60"/>
      <c r="UEG25" s="60"/>
      <c r="UEH25" s="60"/>
      <c r="UEI25" s="60"/>
      <c r="UEJ25" s="60"/>
      <c r="UEK25" s="60"/>
      <c r="UEL25" s="60"/>
      <c r="UEM25" s="60"/>
      <c r="UEN25" s="60"/>
      <c r="UEO25" s="60"/>
      <c r="UEP25" s="60"/>
      <c r="UEQ25" s="60"/>
      <c r="UER25" s="60"/>
      <c r="UES25" s="60"/>
      <c r="UET25" s="60"/>
      <c r="UEU25" s="60"/>
      <c r="UEV25" s="60"/>
      <c r="UEW25" s="60"/>
      <c r="UEX25" s="60"/>
      <c r="UEY25" s="60"/>
      <c r="UEZ25" s="60"/>
      <c r="UFA25" s="60"/>
      <c r="UFB25" s="60"/>
      <c r="UFC25" s="60"/>
      <c r="UFD25" s="60"/>
      <c r="UFE25" s="60"/>
      <c r="UFF25" s="60"/>
      <c r="UFG25" s="60"/>
      <c r="UFH25" s="60"/>
      <c r="UFI25" s="60"/>
      <c r="UFJ25" s="60"/>
      <c r="UFK25" s="60"/>
      <c r="UFL25" s="60"/>
      <c r="UFM25" s="60"/>
      <c r="UFN25" s="60"/>
      <c r="UFO25" s="60"/>
      <c r="UFP25" s="60"/>
      <c r="UFQ25" s="60"/>
      <c r="UFR25" s="60"/>
      <c r="UFS25" s="60"/>
      <c r="UFT25" s="60"/>
      <c r="UFU25" s="60"/>
      <c r="UFV25" s="60"/>
      <c r="UFW25" s="60"/>
      <c r="UFX25" s="60"/>
      <c r="UFY25" s="60"/>
      <c r="UFZ25" s="60"/>
      <c r="UGA25" s="60"/>
      <c r="UGB25" s="60"/>
      <c r="UGC25" s="60"/>
      <c r="UGD25" s="60"/>
      <c r="UGE25" s="60"/>
      <c r="UGF25" s="60"/>
      <c r="UGG25" s="60"/>
      <c r="UGH25" s="60"/>
      <c r="UGI25" s="60"/>
      <c r="UGJ25" s="60"/>
      <c r="UGK25" s="60"/>
      <c r="UGL25" s="60"/>
      <c r="UGM25" s="60"/>
      <c r="UGN25" s="60"/>
      <c r="UGO25" s="60"/>
      <c r="UGP25" s="60"/>
      <c r="UGQ25" s="60"/>
      <c r="UGR25" s="60"/>
      <c r="UGS25" s="60"/>
      <c r="UGT25" s="60"/>
      <c r="UGU25" s="60"/>
      <c r="UGV25" s="60"/>
      <c r="UGW25" s="60"/>
      <c r="UGX25" s="60"/>
      <c r="UGY25" s="60"/>
      <c r="UGZ25" s="60"/>
      <c r="UHA25" s="60"/>
      <c r="UHB25" s="60"/>
      <c r="UHC25" s="60"/>
      <c r="UHD25" s="60"/>
      <c r="UHE25" s="60"/>
      <c r="UHF25" s="60"/>
      <c r="UHG25" s="60"/>
      <c r="UHH25" s="60"/>
      <c r="UHI25" s="60"/>
      <c r="UHJ25" s="60"/>
      <c r="UHK25" s="60"/>
      <c r="UHL25" s="60"/>
      <c r="UHM25" s="60"/>
      <c r="UHN25" s="60"/>
      <c r="UHO25" s="60"/>
      <c r="UHP25" s="60"/>
      <c r="UHQ25" s="60"/>
      <c r="UHR25" s="60"/>
      <c r="UHS25" s="60"/>
      <c r="UHT25" s="60"/>
      <c r="UHU25" s="60"/>
      <c r="UHV25" s="60"/>
      <c r="UHW25" s="60"/>
      <c r="UHX25" s="60"/>
      <c r="UHY25" s="60"/>
      <c r="UHZ25" s="60"/>
      <c r="UIA25" s="60"/>
      <c r="UIB25" s="60"/>
      <c r="UIC25" s="60"/>
      <c r="UID25" s="60"/>
      <c r="UIE25" s="60"/>
      <c r="UIF25" s="60"/>
      <c r="UIG25" s="60"/>
      <c r="UIH25" s="60"/>
      <c r="UII25" s="60"/>
      <c r="UIJ25" s="60"/>
      <c r="UIK25" s="60"/>
      <c r="UIL25" s="60"/>
      <c r="UIM25" s="60"/>
      <c r="UIN25" s="60"/>
      <c r="UIO25" s="60"/>
      <c r="UIP25" s="60"/>
      <c r="UIQ25" s="60"/>
      <c r="UIR25" s="60"/>
      <c r="UIS25" s="60"/>
      <c r="UIT25" s="60"/>
      <c r="UIU25" s="60"/>
      <c r="UIV25" s="60"/>
      <c r="UIW25" s="60"/>
      <c r="UIX25" s="60"/>
      <c r="UIY25" s="60"/>
      <c r="UIZ25" s="60"/>
      <c r="UJA25" s="60"/>
      <c r="UJB25" s="60"/>
      <c r="UJC25" s="60"/>
      <c r="UJD25" s="60"/>
      <c r="UJE25" s="60"/>
      <c r="UJF25" s="60"/>
      <c r="UJG25" s="60"/>
      <c r="UJH25" s="60"/>
      <c r="UJI25" s="60"/>
      <c r="UJJ25" s="60"/>
      <c r="UJK25" s="60"/>
      <c r="UJL25" s="60"/>
      <c r="UJM25" s="60"/>
      <c r="UJN25" s="60"/>
      <c r="UJO25" s="60"/>
      <c r="UJP25" s="60"/>
      <c r="UJQ25" s="60"/>
      <c r="UJR25" s="60"/>
      <c r="UJS25" s="60"/>
      <c r="UJT25" s="60"/>
      <c r="UJU25" s="60"/>
      <c r="UJV25" s="60"/>
      <c r="UJW25" s="60"/>
      <c r="UJX25" s="60"/>
      <c r="UJY25" s="60"/>
      <c r="UJZ25" s="60"/>
      <c r="UKA25" s="60"/>
      <c r="UKB25" s="60"/>
      <c r="UKC25" s="60"/>
      <c r="UKD25" s="60"/>
      <c r="UKE25" s="60"/>
      <c r="UKF25" s="60"/>
      <c r="UKG25" s="60"/>
      <c r="UKH25" s="60"/>
      <c r="UKI25" s="60"/>
      <c r="UKJ25" s="60"/>
      <c r="UKK25" s="60"/>
      <c r="UKL25" s="60"/>
      <c r="UKM25" s="60"/>
      <c r="UKN25" s="60"/>
      <c r="UKO25" s="60"/>
      <c r="UKP25" s="60"/>
      <c r="UKQ25" s="60"/>
      <c r="UKR25" s="60"/>
      <c r="UKS25" s="60"/>
      <c r="UKT25" s="60"/>
      <c r="UKU25" s="60"/>
      <c r="UKV25" s="60"/>
      <c r="UKW25" s="60"/>
      <c r="UKX25" s="60"/>
      <c r="UKY25" s="60"/>
      <c r="UKZ25" s="60"/>
      <c r="ULA25" s="60"/>
      <c r="ULB25" s="60"/>
      <c r="ULC25" s="60"/>
      <c r="ULD25" s="60"/>
      <c r="ULE25" s="60"/>
      <c r="ULF25" s="60"/>
      <c r="ULG25" s="60"/>
      <c r="ULH25" s="60"/>
      <c r="ULI25" s="60"/>
      <c r="ULJ25" s="60"/>
      <c r="ULK25" s="60"/>
      <c r="ULL25" s="60"/>
      <c r="ULM25" s="60"/>
      <c r="ULN25" s="60"/>
      <c r="ULO25" s="60"/>
      <c r="ULP25" s="60"/>
      <c r="ULQ25" s="60"/>
      <c r="ULR25" s="60"/>
      <c r="ULS25" s="60"/>
      <c r="ULT25" s="60"/>
      <c r="ULU25" s="60"/>
      <c r="ULV25" s="60"/>
      <c r="ULW25" s="60"/>
      <c r="ULX25" s="60"/>
      <c r="ULY25" s="60"/>
      <c r="ULZ25" s="60"/>
      <c r="UMA25" s="60"/>
      <c r="UMB25" s="60"/>
      <c r="UMC25" s="60"/>
      <c r="UMD25" s="60"/>
      <c r="UME25" s="60"/>
      <c r="UMF25" s="60"/>
      <c r="UMG25" s="60"/>
      <c r="UMH25" s="60"/>
      <c r="UMI25" s="60"/>
      <c r="UMJ25" s="60"/>
      <c r="UMK25" s="60"/>
      <c r="UML25" s="60"/>
      <c r="UMM25" s="60"/>
      <c r="UMN25" s="60"/>
      <c r="UMO25" s="60"/>
      <c r="UMP25" s="60"/>
      <c r="UMQ25" s="60"/>
      <c r="UMR25" s="60"/>
      <c r="UMS25" s="60"/>
      <c r="UMT25" s="60"/>
      <c r="UMU25" s="60"/>
      <c r="UMV25" s="60"/>
      <c r="UMW25" s="60"/>
      <c r="UMX25" s="60"/>
      <c r="UMY25" s="60"/>
      <c r="UMZ25" s="60"/>
      <c r="UNA25" s="60"/>
      <c r="UNB25" s="60"/>
      <c r="UNC25" s="60"/>
      <c r="UND25" s="60"/>
      <c r="UNE25" s="60"/>
      <c r="UNF25" s="60"/>
      <c r="UNG25" s="60"/>
      <c r="UNH25" s="60"/>
      <c r="UNI25" s="60"/>
      <c r="UNJ25" s="60"/>
      <c r="UNK25" s="60"/>
      <c r="UNL25" s="60"/>
      <c r="UNM25" s="60"/>
      <c r="UNN25" s="60"/>
      <c r="UNO25" s="60"/>
      <c r="UNP25" s="60"/>
      <c r="UNQ25" s="60"/>
      <c r="UNR25" s="60"/>
      <c r="UNS25" s="60"/>
      <c r="UNT25" s="60"/>
      <c r="UNU25" s="60"/>
      <c r="UNV25" s="60"/>
      <c r="UNW25" s="60"/>
      <c r="UNX25" s="60"/>
      <c r="UNY25" s="60"/>
      <c r="UNZ25" s="60"/>
      <c r="UOA25" s="60"/>
      <c r="UOB25" s="60"/>
      <c r="UOC25" s="60"/>
      <c r="UOD25" s="60"/>
      <c r="UOE25" s="60"/>
      <c r="UOF25" s="60"/>
      <c r="UOG25" s="60"/>
      <c r="UOH25" s="60"/>
      <c r="UOI25" s="60"/>
      <c r="UOJ25" s="60"/>
      <c r="UOK25" s="60"/>
      <c r="UOL25" s="60"/>
      <c r="UOM25" s="60"/>
      <c r="UON25" s="60"/>
      <c r="UOO25" s="60"/>
      <c r="UOP25" s="60"/>
      <c r="UOQ25" s="60"/>
      <c r="UOR25" s="60"/>
      <c r="UOS25" s="60"/>
      <c r="UOT25" s="60"/>
      <c r="UOU25" s="60"/>
      <c r="UOV25" s="60"/>
      <c r="UOW25" s="60"/>
      <c r="UOX25" s="60"/>
      <c r="UOY25" s="60"/>
      <c r="UOZ25" s="60"/>
      <c r="UPA25" s="60"/>
      <c r="UPB25" s="60"/>
      <c r="UPC25" s="60"/>
      <c r="UPD25" s="60"/>
      <c r="UPE25" s="60"/>
      <c r="UPF25" s="60"/>
      <c r="UPG25" s="60"/>
      <c r="UPH25" s="60"/>
      <c r="UPI25" s="60"/>
      <c r="UPJ25" s="60"/>
      <c r="UPK25" s="60"/>
      <c r="UPL25" s="60"/>
      <c r="UPM25" s="60"/>
      <c r="UPN25" s="60"/>
      <c r="UPO25" s="60"/>
      <c r="UPP25" s="60"/>
      <c r="UPQ25" s="60"/>
      <c r="UPR25" s="60"/>
      <c r="UPS25" s="60"/>
      <c r="UPT25" s="60"/>
      <c r="UPU25" s="60"/>
      <c r="UPV25" s="60"/>
      <c r="UPW25" s="60"/>
      <c r="UPX25" s="60"/>
      <c r="UPY25" s="60"/>
      <c r="UPZ25" s="60"/>
      <c r="UQA25" s="60"/>
      <c r="UQB25" s="60"/>
      <c r="UQC25" s="60"/>
      <c r="UQD25" s="60"/>
      <c r="UQE25" s="60"/>
      <c r="UQF25" s="60"/>
      <c r="UQG25" s="60"/>
      <c r="UQH25" s="60"/>
      <c r="UQI25" s="60"/>
      <c r="UQJ25" s="60"/>
      <c r="UQK25" s="60"/>
      <c r="UQL25" s="60"/>
      <c r="UQM25" s="60"/>
      <c r="UQN25" s="60"/>
      <c r="UQO25" s="60"/>
      <c r="UQP25" s="60"/>
      <c r="UQQ25" s="60"/>
      <c r="UQR25" s="60"/>
      <c r="UQS25" s="60"/>
      <c r="UQT25" s="60"/>
      <c r="UQU25" s="60"/>
      <c r="UQV25" s="60"/>
      <c r="UQW25" s="60"/>
      <c r="UQX25" s="60"/>
      <c r="UQY25" s="60"/>
      <c r="UQZ25" s="60"/>
      <c r="URA25" s="60"/>
      <c r="URB25" s="60"/>
      <c r="URC25" s="60"/>
      <c r="URD25" s="60"/>
      <c r="URE25" s="60"/>
      <c r="URF25" s="60"/>
      <c r="URG25" s="60"/>
      <c r="URH25" s="60"/>
      <c r="URI25" s="60"/>
      <c r="URJ25" s="60"/>
      <c r="URK25" s="60"/>
      <c r="URL25" s="60"/>
      <c r="URM25" s="60"/>
      <c r="URN25" s="60"/>
      <c r="URO25" s="60"/>
      <c r="URP25" s="60"/>
      <c r="URQ25" s="60"/>
      <c r="URR25" s="60"/>
      <c r="URS25" s="60"/>
      <c r="URT25" s="60"/>
      <c r="URU25" s="60"/>
      <c r="URV25" s="60"/>
      <c r="URW25" s="60"/>
      <c r="URX25" s="60"/>
      <c r="URY25" s="60"/>
      <c r="URZ25" s="60"/>
      <c r="USA25" s="60"/>
      <c r="USB25" s="60"/>
      <c r="USC25" s="60"/>
      <c r="USD25" s="60"/>
      <c r="USE25" s="60"/>
      <c r="USF25" s="60"/>
      <c r="USG25" s="60"/>
      <c r="USH25" s="60"/>
      <c r="USI25" s="60"/>
      <c r="USJ25" s="60"/>
      <c r="USK25" s="60"/>
      <c r="USL25" s="60"/>
      <c r="USM25" s="60"/>
      <c r="USN25" s="60"/>
      <c r="USO25" s="60"/>
      <c r="USP25" s="60"/>
      <c r="USQ25" s="60"/>
      <c r="USR25" s="60"/>
      <c r="USS25" s="60"/>
      <c r="UST25" s="60"/>
      <c r="USU25" s="60"/>
      <c r="USV25" s="60"/>
      <c r="USW25" s="60"/>
      <c r="USX25" s="60"/>
      <c r="USY25" s="60"/>
      <c r="USZ25" s="60"/>
      <c r="UTA25" s="60"/>
      <c r="UTB25" s="60"/>
      <c r="UTC25" s="60"/>
      <c r="UTD25" s="60"/>
      <c r="UTE25" s="60"/>
      <c r="UTF25" s="60"/>
      <c r="UTG25" s="60"/>
      <c r="UTH25" s="60"/>
      <c r="UTI25" s="60"/>
      <c r="UTJ25" s="60"/>
      <c r="UTK25" s="60"/>
      <c r="UTL25" s="60"/>
      <c r="UTM25" s="60"/>
      <c r="UTN25" s="60"/>
      <c r="UTO25" s="60"/>
      <c r="UTP25" s="60"/>
      <c r="UTQ25" s="60"/>
      <c r="UTR25" s="60"/>
      <c r="UTS25" s="60"/>
      <c r="UTT25" s="60"/>
      <c r="UTU25" s="60"/>
      <c r="UTV25" s="60"/>
      <c r="UTW25" s="60"/>
      <c r="UTX25" s="60"/>
      <c r="UTY25" s="60"/>
      <c r="UTZ25" s="60"/>
      <c r="UUA25" s="60"/>
      <c r="UUB25" s="60"/>
      <c r="UUC25" s="60"/>
      <c r="UUD25" s="60"/>
      <c r="UUE25" s="60"/>
      <c r="UUF25" s="60"/>
      <c r="UUG25" s="60"/>
      <c r="UUH25" s="60"/>
      <c r="UUI25" s="60"/>
      <c r="UUJ25" s="60"/>
      <c r="UUK25" s="60"/>
      <c r="UUL25" s="60"/>
      <c r="UUM25" s="60"/>
      <c r="UUN25" s="60"/>
      <c r="UUO25" s="60"/>
      <c r="UUP25" s="60"/>
      <c r="UUQ25" s="60"/>
      <c r="UUR25" s="60"/>
      <c r="UUS25" s="60"/>
      <c r="UUT25" s="60"/>
      <c r="UUU25" s="60"/>
      <c r="UUV25" s="60"/>
      <c r="UUW25" s="60"/>
      <c r="UUX25" s="60"/>
      <c r="UUY25" s="60"/>
      <c r="UUZ25" s="60"/>
      <c r="UVA25" s="60"/>
      <c r="UVB25" s="60"/>
      <c r="UVC25" s="60"/>
      <c r="UVD25" s="60"/>
      <c r="UVE25" s="60"/>
      <c r="UVF25" s="60"/>
      <c r="UVG25" s="60"/>
      <c r="UVH25" s="60"/>
      <c r="UVI25" s="60"/>
      <c r="UVJ25" s="60"/>
      <c r="UVK25" s="60"/>
      <c r="UVL25" s="60"/>
      <c r="UVM25" s="60"/>
      <c r="UVN25" s="60"/>
      <c r="UVO25" s="60"/>
      <c r="UVP25" s="60"/>
      <c r="UVQ25" s="60"/>
      <c r="UVR25" s="60"/>
      <c r="UVS25" s="60"/>
      <c r="UVT25" s="60"/>
      <c r="UVU25" s="60"/>
      <c r="UVV25" s="60"/>
      <c r="UVW25" s="60"/>
      <c r="UVX25" s="60"/>
      <c r="UVY25" s="60"/>
      <c r="UVZ25" s="60"/>
      <c r="UWA25" s="60"/>
      <c r="UWB25" s="60"/>
      <c r="UWC25" s="60"/>
      <c r="UWD25" s="60"/>
      <c r="UWE25" s="60"/>
      <c r="UWF25" s="60"/>
      <c r="UWG25" s="60"/>
      <c r="UWH25" s="60"/>
      <c r="UWI25" s="60"/>
      <c r="UWJ25" s="60"/>
      <c r="UWK25" s="60"/>
      <c r="UWL25" s="60"/>
      <c r="UWM25" s="60"/>
      <c r="UWN25" s="60"/>
      <c r="UWO25" s="60"/>
      <c r="UWP25" s="60"/>
      <c r="UWQ25" s="60"/>
      <c r="UWR25" s="60"/>
      <c r="UWS25" s="60"/>
      <c r="UWT25" s="60"/>
      <c r="UWU25" s="60"/>
      <c r="UWV25" s="60"/>
      <c r="UWW25" s="60"/>
      <c r="UWX25" s="60"/>
      <c r="UWY25" s="60"/>
      <c r="UWZ25" s="60"/>
      <c r="UXA25" s="60"/>
      <c r="UXB25" s="60"/>
      <c r="UXC25" s="60"/>
      <c r="UXD25" s="60"/>
      <c r="UXE25" s="60"/>
      <c r="UXF25" s="60"/>
      <c r="UXG25" s="60"/>
      <c r="UXH25" s="60"/>
      <c r="UXI25" s="60"/>
      <c r="UXJ25" s="60"/>
      <c r="UXK25" s="60"/>
      <c r="UXL25" s="60"/>
      <c r="UXM25" s="60"/>
      <c r="UXN25" s="60"/>
      <c r="UXO25" s="60"/>
      <c r="UXP25" s="60"/>
      <c r="UXQ25" s="60"/>
      <c r="UXR25" s="60"/>
      <c r="UXS25" s="60"/>
      <c r="UXT25" s="60"/>
      <c r="UXU25" s="60"/>
      <c r="UXV25" s="60"/>
      <c r="UXW25" s="60"/>
      <c r="UXX25" s="60"/>
      <c r="UXY25" s="60"/>
      <c r="UXZ25" s="60"/>
      <c r="UYA25" s="60"/>
      <c r="UYB25" s="60"/>
      <c r="UYC25" s="60"/>
      <c r="UYD25" s="60"/>
      <c r="UYE25" s="60"/>
      <c r="UYF25" s="60"/>
      <c r="UYG25" s="60"/>
      <c r="UYH25" s="60"/>
      <c r="UYI25" s="60"/>
      <c r="UYJ25" s="60"/>
      <c r="UYK25" s="60"/>
      <c r="UYL25" s="60"/>
      <c r="UYM25" s="60"/>
      <c r="UYN25" s="60"/>
      <c r="UYO25" s="60"/>
      <c r="UYP25" s="60"/>
      <c r="UYQ25" s="60"/>
      <c r="UYR25" s="60"/>
      <c r="UYS25" s="60"/>
      <c r="UYT25" s="60"/>
      <c r="UYU25" s="60"/>
      <c r="UYV25" s="60"/>
      <c r="UYW25" s="60"/>
      <c r="UYX25" s="60"/>
      <c r="UYY25" s="60"/>
      <c r="UYZ25" s="60"/>
      <c r="UZA25" s="60"/>
      <c r="UZB25" s="60"/>
      <c r="UZC25" s="60"/>
      <c r="UZD25" s="60"/>
      <c r="UZE25" s="60"/>
      <c r="UZF25" s="60"/>
      <c r="UZG25" s="60"/>
      <c r="UZH25" s="60"/>
      <c r="UZI25" s="60"/>
      <c r="UZJ25" s="60"/>
      <c r="UZK25" s="60"/>
      <c r="UZL25" s="60"/>
      <c r="UZM25" s="60"/>
      <c r="UZN25" s="60"/>
      <c r="UZO25" s="60"/>
      <c r="UZP25" s="60"/>
      <c r="UZQ25" s="60"/>
      <c r="UZR25" s="60"/>
      <c r="UZS25" s="60"/>
      <c r="UZT25" s="60"/>
      <c r="UZU25" s="60"/>
      <c r="UZV25" s="60"/>
      <c r="UZW25" s="60"/>
      <c r="UZX25" s="60"/>
      <c r="UZY25" s="60"/>
      <c r="UZZ25" s="60"/>
      <c r="VAA25" s="60"/>
      <c r="VAB25" s="60"/>
      <c r="VAC25" s="60"/>
      <c r="VAD25" s="60"/>
      <c r="VAE25" s="60"/>
      <c r="VAF25" s="60"/>
      <c r="VAG25" s="60"/>
      <c r="VAH25" s="60"/>
      <c r="VAI25" s="60"/>
      <c r="VAJ25" s="60"/>
      <c r="VAK25" s="60"/>
      <c r="VAL25" s="60"/>
      <c r="VAM25" s="60"/>
      <c r="VAN25" s="60"/>
      <c r="VAO25" s="60"/>
      <c r="VAP25" s="60"/>
      <c r="VAQ25" s="60"/>
      <c r="VAR25" s="60"/>
      <c r="VAS25" s="60"/>
      <c r="VAT25" s="60"/>
      <c r="VAU25" s="60"/>
      <c r="VAV25" s="60"/>
      <c r="VAW25" s="60"/>
      <c r="VAX25" s="60"/>
      <c r="VAY25" s="60"/>
      <c r="VAZ25" s="60"/>
      <c r="VBA25" s="60"/>
      <c r="VBB25" s="60"/>
      <c r="VBC25" s="60"/>
      <c r="VBD25" s="60"/>
      <c r="VBE25" s="60"/>
      <c r="VBF25" s="60"/>
      <c r="VBG25" s="60"/>
      <c r="VBH25" s="60"/>
      <c r="VBI25" s="60"/>
      <c r="VBJ25" s="60"/>
      <c r="VBK25" s="60"/>
      <c r="VBL25" s="60"/>
      <c r="VBM25" s="60"/>
      <c r="VBN25" s="60"/>
      <c r="VBO25" s="60"/>
      <c r="VBP25" s="60"/>
      <c r="VBQ25" s="60"/>
      <c r="VBR25" s="60"/>
      <c r="VBS25" s="60"/>
      <c r="VBT25" s="60"/>
      <c r="VBU25" s="60"/>
      <c r="VBV25" s="60"/>
      <c r="VBW25" s="60"/>
      <c r="VBX25" s="60"/>
      <c r="VBY25" s="60"/>
      <c r="VBZ25" s="60"/>
      <c r="VCA25" s="60"/>
      <c r="VCB25" s="60"/>
      <c r="VCC25" s="60"/>
      <c r="VCD25" s="60"/>
      <c r="VCE25" s="60"/>
      <c r="VCF25" s="60"/>
      <c r="VCG25" s="60"/>
      <c r="VCH25" s="60"/>
      <c r="VCI25" s="60"/>
      <c r="VCJ25" s="60"/>
      <c r="VCK25" s="60"/>
      <c r="VCL25" s="60"/>
      <c r="VCM25" s="60"/>
      <c r="VCN25" s="60"/>
      <c r="VCO25" s="60"/>
      <c r="VCP25" s="60"/>
      <c r="VCQ25" s="60"/>
      <c r="VCR25" s="60"/>
      <c r="VCS25" s="60"/>
      <c r="VCT25" s="60"/>
      <c r="VCU25" s="60"/>
      <c r="VCV25" s="60"/>
      <c r="VCW25" s="60"/>
      <c r="VCX25" s="60"/>
      <c r="VCY25" s="60"/>
      <c r="VCZ25" s="60"/>
      <c r="VDA25" s="60"/>
      <c r="VDB25" s="60"/>
      <c r="VDC25" s="60"/>
      <c r="VDD25" s="60"/>
      <c r="VDE25" s="60"/>
      <c r="VDF25" s="60"/>
      <c r="VDG25" s="60"/>
      <c r="VDH25" s="60"/>
      <c r="VDI25" s="60"/>
      <c r="VDJ25" s="60"/>
      <c r="VDK25" s="60"/>
      <c r="VDL25" s="60"/>
      <c r="VDM25" s="60"/>
      <c r="VDN25" s="60"/>
      <c r="VDO25" s="60"/>
      <c r="VDP25" s="60"/>
      <c r="VDQ25" s="60"/>
      <c r="VDR25" s="60"/>
      <c r="VDS25" s="60"/>
      <c r="VDT25" s="60"/>
      <c r="VDU25" s="60"/>
      <c r="VDV25" s="60"/>
      <c r="VDW25" s="60"/>
      <c r="VDX25" s="60"/>
      <c r="VDY25" s="60"/>
      <c r="VDZ25" s="60"/>
      <c r="VEA25" s="60"/>
      <c r="VEB25" s="60"/>
      <c r="VEC25" s="60"/>
      <c r="VED25" s="60"/>
      <c r="VEE25" s="60"/>
      <c r="VEF25" s="60"/>
      <c r="VEG25" s="60"/>
      <c r="VEH25" s="60"/>
      <c r="VEI25" s="60"/>
      <c r="VEJ25" s="60"/>
      <c r="VEK25" s="60"/>
      <c r="VEL25" s="60"/>
      <c r="VEM25" s="60"/>
      <c r="VEN25" s="60"/>
      <c r="VEO25" s="60"/>
      <c r="VEP25" s="60"/>
      <c r="VEQ25" s="60"/>
      <c r="VER25" s="60"/>
      <c r="VES25" s="60"/>
      <c r="VET25" s="60"/>
      <c r="VEU25" s="60"/>
      <c r="VEV25" s="60"/>
      <c r="VEW25" s="60"/>
      <c r="VEX25" s="60"/>
      <c r="VEY25" s="60"/>
      <c r="VEZ25" s="60"/>
      <c r="VFA25" s="60"/>
      <c r="VFB25" s="60"/>
      <c r="VFC25" s="60"/>
      <c r="VFD25" s="60"/>
      <c r="VFE25" s="60"/>
      <c r="VFF25" s="60"/>
      <c r="VFG25" s="60"/>
      <c r="VFH25" s="60"/>
      <c r="VFI25" s="60"/>
      <c r="VFJ25" s="60"/>
      <c r="VFK25" s="60"/>
      <c r="VFL25" s="60"/>
      <c r="VFM25" s="60"/>
      <c r="VFN25" s="60"/>
      <c r="VFO25" s="60"/>
      <c r="VFP25" s="60"/>
      <c r="VFQ25" s="60"/>
      <c r="VFR25" s="60"/>
      <c r="VFS25" s="60"/>
      <c r="VFT25" s="60"/>
      <c r="VFU25" s="60"/>
      <c r="VFV25" s="60"/>
      <c r="VFW25" s="60"/>
      <c r="VFX25" s="60"/>
      <c r="VFY25" s="60"/>
      <c r="VFZ25" s="60"/>
      <c r="VGA25" s="60"/>
      <c r="VGB25" s="60"/>
      <c r="VGC25" s="60"/>
      <c r="VGD25" s="60"/>
      <c r="VGE25" s="60"/>
      <c r="VGF25" s="60"/>
      <c r="VGG25" s="60"/>
      <c r="VGH25" s="60"/>
      <c r="VGI25" s="60"/>
      <c r="VGJ25" s="60"/>
      <c r="VGK25" s="60"/>
      <c r="VGL25" s="60"/>
      <c r="VGM25" s="60"/>
      <c r="VGN25" s="60"/>
      <c r="VGO25" s="60"/>
      <c r="VGP25" s="60"/>
      <c r="VGQ25" s="60"/>
      <c r="VGR25" s="60"/>
      <c r="VGS25" s="60"/>
      <c r="VGT25" s="60"/>
      <c r="VGU25" s="60"/>
      <c r="VGV25" s="60"/>
      <c r="VGW25" s="60"/>
      <c r="VGX25" s="60"/>
      <c r="VGY25" s="60"/>
      <c r="VGZ25" s="60"/>
      <c r="VHA25" s="60"/>
      <c r="VHB25" s="60"/>
      <c r="VHC25" s="60"/>
      <c r="VHD25" s="60"/>
      <c r="VHE25" s="60"/>
      <c r="VHF25" s="60"/>
      <c r="VHG25" s="60"/>
      <c r="VHH25" s="60"/>
      <c r="VHI25" s="60"/>
      <c r="VHJ25" s="60"/>
      <c r="VHK25" s="60"/>
      <c r="VHL25" s="60"/>
      <c r="VHM25" s="60"/>
      <c r="VHN25" s="60"/>
      <c r="VHO25" s="60"/>
      <c r="VHP25" s="60"/>
      <c r="VHQ25" s="60"/>
      <c r="VHR25" s="60"/>
      <c r="VHS25" s="60"/>
      <c r="VHT25" s="60"/>
      <c r="VHU25" s="60"/>
      <c r="VHV25" s="60"/>
      <c r="VHW25" s="60"/>
      <c r="VHX25" s="60"/>
      <c r="VHY25" s="60"/>
      <c r="VHZ25" s="60"/>
      <c r="VIA25" s="60"/>
      <c r="VIB25" s="60"/>
      <c r="VIC25" s="60"/>
      <c r="VID25" s="60"/>
      <c r="VIE25" s="60"/>
      <c r="VIF25" s="60"/>
      <c r="VIG25" s="60"/>
      <c r="VIH25" s="60"/>
      <c r="VII25" s="60"/>
      <c r="VIJ25" s="60"/>
      <c r="VIK25" s="60"/>
      <c r="VIL25" s="60"/>
      <c r="VIM25" s="60"/>
      <c r="VIN25" s="60"/>
      <c r="VIO25" s="60"/>
      <c r="VIP25" s="60"/>
      <c r="VIQ25" s="60"/>
      <c r="VIR25" s="60"/>
      <c r="VIS25" s="60"/>
      <c r="VIT25" s="60"/>
      <c r="VIU25" s="60"/>
      <c r="VIV25" s="60"/>
      <c r="VIW25" s="60"/>
      <c r="VIX25" s="60"/>
      <c r="VIY25" s="60"/>
      <c r="VIZ25" s="60"/>
      <c r="VJA25" s="60"/>
      <c r="VJB25" s="60"/>
      <c r="VJC25" s="60"/>
      <c r="VJD25" s="60"/>
      <c r="VJE25" s="60"/>
      <c r="VJF25" s="60"/>
      <c r="VJG25" s="60"/>
      <c r="VJH25" s="60"/>
      <c r="VJI25" s="60"/>
      <c r="VJJ25" s="60"/>
      <c r="VJK25" s="60"/>
      <c r="VJL25" s="60"/>
      <c r="VJM25" s="60"/>
      <c r="VJN25" s="60"/>
      <c r="VJO25" s="60"/>
      <c r="VJP25" s="60"/>
      <c r="VJQ25" s="60"/>
      <c r="VJR25" s="60"/>
      <c r="VJS25" s="60"/>
      <c r="VJT25" s="60"/>
      <c r="VJU25" s="60"/>
      <c r="VJV25" s="60"/>
      <c r="VJW25" s="60"/>
      <c r="VJX25" s="60"/>
      <c r="VJY25" s="60"/>
      <c r="VJZ25" s="60"/>
      <c r="VKA25" s="60"/>
      <c r="VKB25" s="60"/>
      <c r="VKC25" s="60"/>
      <c r="VKD25" s="60"/>
      <c r="VKE25" s="60"/>
      <c r="VKF25" s="60"/>
      <c r="VKG25" s="60"/>
      <c r="VKH25" s="60"/>
      <c r="VKI25" s="60"/>
      <c r="VKJ25" s="60"/>
      <c r="VKK25" s="60"/>
      <c r="VKL25" s="60"/>
      <c r="VKM25" s="60"/>
      <c r="VKN25" s="60"/>
      <c r="VKO25" s="60"/>
      <c r="VKP25" s="60"/>
      <c r="VKQ25" s="60"/>
      <c r="VKR25" s="60"/>
      <c r="VKS25" s="60"/>
      <c r="VKT25" s="60"/>
      <c r="VKU25" s="60"/>
      <c r="VKV25" s="60"/>
      <c r="VKW25" s="60"/>
      <c r="VKX25" s="60"/>
      <c r="VKY25" s="60"/>
      <c r="VKZ25" s="60"/>
      <c r="VLA25" s="60"/>
      <c r="VLB25" s="60"/>
      <c r="VLC25" s="60"/>
      <c r="VLD25" s="60"/>
      <c r="VLE25" s="60"/>
      <c r="VLF25" s="60"/>
      <c r="VLG25" s="60"/>
      <c r="VLH25" s="60"/>
      <c r="VLI25" s="60"/>
      <c r="VLJ25" s="60"/>
      <c r="VLK25" s="60"/>
      <c r="VLL25" s="60"/>
      <c r="VLM25" s="60"/>
      <c r="VLN25" s="60"/>
      <c r="VLO25" s="60"/>
      <c r="VLP25" s="60"/>
      <c r="VLQ25" s="60"/>
      <c r="VLR25" s="60"/>
      <c r="VLS25" s="60"/>
      <c r="VLT25" s="60"/>
      <c r="VLU25" s="60"/>
      <c r="VLV25" s="60"/>
      <c r="VLW25" s="60"/>
      <c r="VLX25" s="60"/>
      <c r="VLY25" s="60"/>
      <c r="VLZ25" s="60"/>
      <c r="VMA25" s="60"/>
      <c r="VMB25" s="60"/>
      <c r="VMC25" s="60"/>
      <c r="VMD25" s="60"/>
      <c r="VME25" s="60"/>
      <c r="VMF25" s="60"/>
      <c r="VMG25" s="60"/>
      <c r="VMH25" s="60"/>
      <c r="VMI25" s="60"/>
      <c r="VMJ25" s="60"/>
      <c r="VMK25" s="60"/>
      <c r="VML25" s="60"/>
      <c r="VMM25" s="60"/>
      <c r="VMN25" s="60"/>
      <c r="VMO25" s="60"/>
      <c r="VMP25" s="60"/>
      <c r="VMQ25" s="60"/>
      <c r="VMR25" s="60"/>
      <c r="VMS25" s="60"/>
      <c r="VMT25" s="60"/>
      <c r="VMU25" s="60"/>
      <c r="VMV25" s="60"/>
      <c r="VMW25" s="60"/>
      <c r="VMX25" s="60"/>
      <c r="VMY25" s="60"/>
      <c r="VMZ25" s="60"/>
      <c r="VNA25" s="60"/>
      <c r="VNB25" s="60"/>
      <c r="VNC25" s="60"/>
      <c r="VND25" s="60"/>
      <c r="VNE25" s="60"/>
      <c r="VNF25" s="60"/>
      <c r="VNG25" s="60"/>
      <c r="VNH25" s="60"/>
      <c r="VNI25" s="60"/>
      <c r="VNJ25" s="60"/>
      <c r="VNK25" s="60"/>
      <c r="VNL25" s="60"/>
      <c r="VNM25" s="60"/>
      <c r="VNN25" s="60"/>
      <c r="VNO25" s="60"/>
      <c r="VNP25" s="60"/>
      <c r="VNQ25" s="60"/>
      <c r="VNR25" s="60"/>
      <c r="VNS25" s="60"/>
      <c r="VNT25" s="60"/>
      <c r="VNU25" s="60"/>
      <c r="VNV25" s="60"/>
      <c r="VNW25" s="60"/>
      <c r="VNX25" s="60"/>
      <c r="VNY25" s="60"/>
      <c r="VNZ25" s="60"/>
      <c r="VOA25" s="60"/>
      <c r="VOB25" s="60"/>
      <c r="VOC25" s="60"/>
      <c r="VOD25" s="60"/>
      <c r="VOE25" s="60"/>
      <c r="VOF25" s="60"/>
      <c r="VOG25" s="60"/>
      <c r="VOH25" s="60"/>
      <c r="VOI25" s="60"/>
      <c r="VOJ25" s="60"/>
      <c r="VOK25" s="60"/>
      <c r="VOL25" s="60"/>
      <c r="VOM25" s="60"/>
      <c r="VON25" s="60"/>
      <c r="VOO25" s="60"/>
      <c r="VOP25" s="60"/>
      <c r="VOQ25" s="60"/>
      <c r="VOR25" s="60"/>
      <c r="VOS25" s="60"/>
      <c r="VOT25" s="60"/>
      <c r="VOU25" s="60"/>
      <c r="VOV25" s="60"/>
      <c r="VOW25" s="60"/>
      <c r="VOX25" s="60"/>
      <c r="VOY25" s="60"/>
      <c r="VOZ25" s="60"/>
      <c r="VPA25" s="60"/>
      <c r="VPB25" s="60"/>
      <c r="VPC25" s="60"/>
      <c r="VPD25" s="60"/>
      <c r="VPE25" s="60"/>
      <c r="VPF25" s="60"/>
      <c r="VPG25" s="60"/>
      <c r="VPH25" s="60"/>
      <c r="VPI25" s="60"/>
      <c r="VPJ25" s="60"/>
      <c r="VPK25" s="60"/>
      <c r="VPL25" s="60"/>
      <c r="VPM25" s="60"/>
      <c r="VPN25" s="60"/>
      <c r="VPO25" s="60"/>
      <c r="VPP25" s="60"/>
      <c r="VPQ25" s="60"/>
      <c r="VPR25" s="60"/>
      <c r="VPS25" s="60"/>
      <c r="VPT25" s="60"/>
      <c r="VPU25" s="60"/>
      <c r="VPV25" s="60"/>
      <c r="VPW25" s="60"/>
      <c r="VPX25" s="60"/>
      <c r="VPY25" s="60"/>
      <c r="VPZ25" s="60"/>
      <c r="VQA25" s="60"/>
      <c r="VQB25" s="60"/>
      <c r="VQC25" s="60"/>
      <c r="VQD25" s="60"/>
      <c r="VQE25" s="60"/>
      <c r="VQF25" s="60"/>
      <c r="VQG25" s="60"/>
      <c r="VQH25" s="60"/>
      <c r="VQI25" s="60"/>
      <c r="VQJ25" s="60"/>
      <c r="VQK25" s="60"/>
      <c r="VQL25" s="60"/>
      <c r="VQM25" s="60"/>
      <c r="VQN25" s="60"/>
      <c r="VQO25" s="60"/>
      <c r="VQP25" s="60"/>
      <c r="VQQ25" s="60"/>
      <c r="VQR25" s="60"/>
      <c r="VQS25" s="60"/>
      <c r="VQT25" s="60"/>
      <c r="VQU25" s="60"/>
      <c r="VQV25" s="60"/>
      <c r="VQW25" s="60"/>
      <c r="VQX25" s="60"/>
      <c r="VQY25" s="60"/>
      <c r="VQZ25" s="60"/>
      <c r="VRA25" s="60"/>
      <c r="VRB25" s="60"/>
      <c r="VRC25" s="60"/>
      <c r="VRD25" s="60"/>
      <c r="VRE25" s="60"/>
      <c r="VRF25" s="60"/>
      <c r="VRG25" s="60"/>
      <c r="VRH25" s="60"/>
      <c r="VRI25" s="60"/>
      <c r="VRJ25" s="60"/>
      <c r="VRK25" s="60"/>
      <c r="VRL25" s="60"/>
      <c r="VRM25" s="60"/>
      <c r="VRN25" s="60"/>
      <c r="VRO25" s="60"/>
      <c r="VRP25" s="60"/>
      <c r="VRQ25" s="60"/>
      <c r="VRR25" s="60"/>
      <c r="VRS25" s="60"/>
      <c r="VRT25" s="60"/>
      <c r="VRU25" s="60"/>
      <c r="VRV25" s="60"/>
      <c r="VRW25" s="60"/>
      <c r="VRX25" s="60"/>
      <c r="VRY25" s="60"/>
      <c r="VRZ25" s="60"/>
      <c r="VSA25" s="60"/>
      <c r="VSB25" s="60"/>
      <c r="VSC25" s="60"/>
      <c r="VSD25" s="60"/>
      <c r="VSE25" s="60"/>
      <c r="VSF25" s="60"/>
      <c r="VSG25" s="60"/>
      <c r="VSH25" s="60"/>
      <c r="VSI25" s="60"/>
      <c r="VSJ25" s="60"/>
      <c r="VSK25" s="60"/>
      <c r="VSL25" s="60"/>
      <c r="VSM25" s="60"/>
      <c r="VSN25" s="60"/>
      <c r="VSO25" s="60"/>
      <c r="VSP25" s="60"/>
      <c r="VSQ25" s="60"/>
      <c r="VSR25" s="60"/>
      <c r="VSS25" s="60"/>
      <c r="VST25" s="60"/>
      <c r="VSU25" s="60"/>
      <c r="VSV25" s="60"/>
      <c r="VSW25" s="60"/>
      <c r="VSX25" s="60"/>
      <c r="VSY25" s="60"/>
      <c r="VSZ25" s="60"/>
      <c r="VTA25" s="60"/>
      <c r="VTB25" s="60"/>
      <c r="VTC25" s="60"/>
      <c r="VTD25" s="60"/>
      <c r="VTE25" s="60"/>
      <c r="VTF25" s="60"/>
      <c r="VTG25" s="60"/>
      <c r="VTH25" s="60"/>
      <c r="VTI25" s="60"/>
      <c r="VTJ25" s="60"/>
      <c r="VTK25" s="60"/>
      <c r="VTL25" s="60"/>
      <c r="VTM25" s="60"/>
      <c r="VTN25" s="60"/>
      <c r="VTO25" s="60"/>
      <c r="VTP25" s="60"/>
      <c r="VTQ25" s="60"/>
      <c r="VTR25" s="60"/>
      <c r="VTS25" s="60"/>
      <c r="VTT25" s="60"/>
      <c r="VTU25" s="60"/>
      <c r="VTV25" s="60"/>
      <c r="VTW25" s="60"/>
      <c r="VTX25" s="60"/>
      <c r="VTY25" s="60"/>
      <c r="VTZ25" s="60"/>
      <c r="VUA25" s="60"/>
      <c r="VUB25" s="60"/>
      <c r="VUC25" s="60"/>
      <c r="VUD25" s="60"/>
      <c r="VUE25" s="60"/>
      <c r="VUF25" s="60"/>
      <c r="VUG25" s="60"/>
      <c r="VUH25" s="60"/>
      <c r="VUI25" s="60"/>
      <c r="VUJ25" s="60"/>
      <c r="VUK25" s="60"/>
      <c r="VUL25" s="60"/>
      <c r="VUM25" s="60"/>
      <c r="VUN25" s="60"/>
      <c r="VUO25" s="60"/>
      <c r="VUP25" s="60"/>
      <c r="VUQ25" s="60"/>
      <c r="VUR25" s="60"/>
      <c r="VUS25" s="60"/>
      <c r="VUT25" s="60"/>
      <c r="VUU25" s="60"/>
      <c r="VUV25" s="60"/>
      <c r="VUW25" s="60"/>
      <c r="VUX25" s="60"/>
      <c r="VUY25" s="60"/>
      <c r="VUZ25" s="60"/>
      <c r="VVA25" s="60"/>
      <c r="VVB25" s="60"/>
      <c r="VVC25" s="60"/>
      <c r="VVD25" s="60"/>
      <c r="VVE25" s="60"/>
      <c r="VVF25" s="60"/>
      <c r="VVG25" s="60"/>
      <c r="VVH25" s="60"/>
      <c r="VVI25" s="60"/>
      <c r="VVJ25" s="60"/>
      <c r="VVK25" s="60"/>
      <c r="VVL25" s="60"/>
      <c r="VVM25" s="60"/>
      <c r="VVN25" s="60"/>
      <c r="VVO25" s="60"/>
      <c r="VVP25" s="60"/>
      <c r="VVQ25" s="60"/>
      <c r="VVR25" s="60"/>
      <c r="VVS25" s="60"/>
      <c r="VVT25" s="60"/>
      <c r="VVU25" s="60"/>
      <c r="VVV25" s="60"/>
      <c r="VVW25" s="60"/>
      <c r="VVX25" s="60"/>
      <c r="VVY25" s="60"/>
      <c r="VVZ25" s="60"/>
      <c r="VWA25" s="60"/>
      <c r="VWB25" s="60"/>
      <c r="VWC25" s="60"/>
      <c r="VWD25" s="60"/>
      <c r="VWE25" s="60"/>
      <c r="VWF25" s="60"/>
      <c r="VWG25" s="60"/>
      <c r="VWH25" s="60"/>
      <c r="VWI25" s="60"/>
      <c r="VWJ25" s="60"/>
      <c r="VWK25" s="60"/>
      <c r="VWL25" s="60"/>
      <c r="VWM25" s="60"/>
      <c r="VWN25" s="60"/>
      <c r="VWO25" s="60"/>
      <c r="VWP25" s="60"/>
      <c r="VWQ25" s="60"/>
      <c r="VWR25" s="60"/>
      <c r="VWS25" s="60"/>
      <c r="VWT25" s="60"/>
      <c r="VWU25" s="60"/>
      <c r="VWV25" s="60"/>
      <c r="VWW25" s="60"/>
      <c r="VWX25" s="60"/>
      <c r="VWY25" s="60"/>
      <c r="VWZ25" s="60"/>
      <c r="VXA25" s="60"/>
      <c r="VXB25" s="60"/>
      <c r="VXC25" s="60"/>
      <c r="VXD25" s="60"/>
      <c r="VXE25" s="60"/>
      <c r="VXF25" s="60"/>
      <c r="VXG25" s="60"/>
      <c r="VXH25" s="60"/>
      <c r="VXI25" s="60"/>
      <c r="VXJ25" s="60"/>
      <c r="VXK25" s="60"/>
      <c r="VXL25" s="60"/>
      <c r="VXM25" s="60"/>
      <c r="VXN25" s="60"/>
      <c r="VXO25" s="60"/>
      <c r="VXP25" s="60"/>
      <c r="VXQ25" s="60"/>
      <c r="VXR25" s="60"/>
      <c r="VXS25" s="60"/>
      <c r="VXT25" s="60"/>
      <c r="VXU25" s="60"/>
      <c r="VXV25" s="60"/>
      <c r="VXW25" s="60"/>
      <c r="VXX25" s="60"/>
      <c r="VXY25" s="60"/>
      <c r="VXZ25" s="60"/>
      <c r="VYA25" s="60"/>
      <c r="VYB25" s="60"/>
      <c r="VYC25" s="60"/>
      <c r="VYD25" s="60"/>
      <c r="VYE25" s="60"/>
      <c r="VYF25" s="60"/>
      <c r="VYG25" s="60"/>
      <c r="VYH25" s="60"/>
      <c r="VYI25" s="60"/>
      <c r="VYJ25" s="60"/>
      <c r="VYK25" s="60"/>
      <c r="VYL25" s="60"/>
      <c r="VYM25" s="60"/>
      <c r="VYN25" s="60"/>
      <c r="VYO25" s="60"/>
      <c r="VYP25" s="60"/>
      <c r="VYQ25" s="60"/>
      <c r="VYR25" s="60"/>
      <c r="VYS25" s="60"/>
      <c r="VYT25" s="60"/>
      <c r="VYU25" s="60"/>
      <c r="VYV25" s="60"/>
      <c r="VYW25" s="60"/>
      <c r="VYX25" s="60"/>
      <c r="VYY25" s="60"/>
      <c r="VYZ25" s="60"/>
      <c r="VZA25" s="60"/>
      <c r="VZB25" s="60"/>
      <c r="VZC25" s="60"/>
      <c r="VZD25" s="60"/>
      <c r="VZE25" s="60"/>
      <c r="VZF25" s="60"/>
      <c r="VZG25" s="60"/>
      <c r="VZH25" s="60"/>
      <c r="VZI25" s="60"/>
      <c r="VZJ25" s="60"/>
      <c r="VZK25" s="60"/>
      <c r="VZL25" s="60"/>
      <c r="VZM25" s="60"/>
      <c r="VZN25" s="60"/>
      <c r="VZO25" s="60"/>
      <c r="VZP25" s="60"/>
      <c r="VZQ25" s="60"/>
      <c r="VZR25" s="60"/>
      <c r="VZS25" s="60"/>
      <c r="VZT25" s="60"/>
      <c r="VZU25" s="60"/>
      <c r="VZV25" s="60"/>
      <c r="VZW25" s="60"/>
      <c r="VZX25" s="60"/>
      <c r="VZY25" s="60"/>
      <c r="VZZ25" s="60"/>
      <c r="WAA25" s="60"/>
      <c r="WAB25" s="60"/>
      <c r="WAC25" s="60"/>
      <c r="WAD25" s="60"/>
      <c r="WAE25" s="60"/>
      <c r="WAF25" s="60"/>
      <c r="WAG25" s="60"/>
      <c r="WAH25" s="60"/>
      <c r="WAI25" s="60"/>
      <c r="WAJ25" s="60"/>
      <c r="WAK25" s="60"/>
      <c r="WAL25" s="60"/>
      <c r="WAM25" s="60"/>
      <c r="WAN25" s="60"/>
      <c r="WAO25" s="60"/>
      <c r="WAP25" s="60"/>
      <c r="WAQ25" s="60"/>
      <c r="WAR25" s="60"/>
      <c r="WAS25" s="60"/>
      <c r="WAT25" s="60"/>
      <c r="WAU25" s="60"/>
      <c r="WAV25" s="60"/>
      <c r="WAW25" s="60"/>
      <c r="WAX25" s="60"/>
      <c r="WAY25" s="60"/>
      <c r="WAZ25" s="60"/>
      <c r="WBA25" s="60"/>
      <c r="WBB25" s="60"/>
      <c r="WBC25" s="60"/>
      <c r="WBD25" s="60"/>
      <c r="WBE25" s="60"/>
      <c r="WBF25" s="60"/>
      <c r="WBG25" s="60"/>
      <c r="WBH25" s="60"/>
      <c r="WBI25" s="60"/>
      <c r="WBJ25" s="60"/>
      <c r="WBK25" s="60"/>
      <c r="WBL25" s="60"/>
      <c r="WBM25" s="60"/>
      <c r="WBN25" s="60"/>
      <c r="WBO25" s="60"/>
      <c r="WBP25" s="60"/>
      <c r="WBQ25" s="60"/>
      <c r="WBR25" s="60"/>
      <c r="WBS25" s="60"/>
      <c r="WBT25" s="60"/>
      <c r="WBU25" s="60"/>
      <c r="WBV25" s="60"/>
      <c r="WBW25" s="60"/>
      <c r="WBX25" s="60"/>
      <c r="WBY25" s="60"/>
      <c r="WBZ25" s="60"/>
      <c r="WCA25" s="60"/>
      <c r="WCB25" s="60"/>
      <c r="WCC25" s="60"/>
      <c r="WCD25" s="60"/>
      <c r="WCE25" s="60"/>
      <c r="WCF25" s="60"/>
      <c r="WCG25" s="60"/>
      <c r="WCH25" s="60"/>
      <c r="WCI25" s="60"/>
      <c r="WCJ25" s="60"/>
      <c r="WCK25" s="60"/>
      <c r="WCL25" s="60"/>
      <c r="WCM25" s="60"/>
      <c r="WCN25" s="60"/>
      <c r="WCO25" s="60"/>
      <c r="WCP25" s="60"/>
      <c r="WCQ25" s="60"/>
      <c r="WCR25" s="60"/>
      <c r="WCS25" s="60"/>
      <c r="WCT25" s="60"/>
      <c r="WCU25" s="60"/>
      <c r="WCV25" s="60"/>
      <c r="WCW25" s="60"/>
      <c r="WCX25" s="60"/>
      <c r="WCY25" s="60"/>
      <c r="WCZ25" s="60"/>
      <c r="WDA25" s="60"/>
      <c r="WDB25" s="60"/>
      <c r="WDC25" s="60"/>
      <c r="WDD25" s="60"/>
      <c r="WDE25" s="60"/>
      <c r="WDF25" s="60"/>
      <c r="WDG25" s="60"/>
      <c r="WDH25" s="60"/>
      <c r="WDI25" s="60"/>
      <c r="WDJ25" s="60"/>
      <c r="WDK25" s="60"/>
      <c r="WDL25" s="60"/>
      <c r="WDM25" s="60"/>
      <c r="WDN25" s="60"/>
      <c r="WDO25" s="60"/>
      <c r="WDP25" s="60"/>
      <c r="WDQ25" s="60"/>
      <c r="WDR25" s="60"/>
      <c r="WDS25" s="60"/>
      <c r="WDT25" s="60"/>
      <c r="WDU25" s="60"/>
      <c r="WDV25" s="60"/>
      <c r="WDW25" s="60"/>
      <c r="WDX25" s="60"/>
      <c r="WDY25" s="60"/>
      <c r="WDZ25" s="60"/>
      <c r="WEA25" s="60"/>
      <c r="WEB25" s="60"/>
      <c r="WEC25" s="60"/>
      <c r="WED25" s="60"/>
      <c r="WEE25" s="60"/>
      <c r="WEF25" s="60"/>
      <c r="WEG25" s="60"/>
      <c r="WEH25" s="60"/>
      <c r="WEI25" s="60"/>
      <c r="WEJ25" s="60"/>
      <c r="WEK25" s="60"/>
      <c r="WEL25" s="60"/>
      <c r="WEM25" s="60"/>
      <c r="WEN25" s="60"/>
      <c r="WEO25" s="60"/>
      <c r="WEP25" s="60"/>
      <c r="WEQ25" s="60"/>
      <c r="WER25" s="60"/>
      <c r="WES25" s="60"/>
      <c r="WET25" s="60"/>
      <c r="WEU25" s="60"/>
      <c r="WEV25" s="60"/>
      <c r="WEW25" s="60"/>
      <c r="WEX25" s="60"/>
      <c r="WEY25" s="60"/>
      <c r="WEZ25" s="60"/>
      <c r="WFA25" s="60"/>
      <c r="WFB25" s="60"/>
      <c r="WFC25" s="60"/>
      <c r="WFD25" s="60"/>
      <c r="WFE25" s="60"/>
      <c r="WFF25" s="60"/>
      <c r="WFG25" s="60"/>
      <c r="WFH25" s="60"/>
      <c r="WFI25" s="60"/>
      <c r="WFJ25" s="60"/>
      <c r="WFK25" s="60"/>
      <c r="WFL25" s="60"/>
      <c r="WFM25" s="60"/>
      <c r="WFN25" s="60"/>
      <c r="WFO25" s="60"/>
      <c r="WFP25" s="60"/>
      <c r="WFQ25" s="60"/>
      <c r="WFR25" s="60"/>
      <c r="WFS25" s="60"/>
      <c r="WFT25" s="60"/>
      <c r="WFU25" s="60"/>
      <c r="WFV25" s="60"/>
      <c r="WFW25" s="60"/>
      <c r="WFX25" s="60"/>
      <c r="WFY25" s="60"/>
      <c r="WFZ25" s="60"/>
      <c r="WGA25" s="60"/>
      <c r="WGB25" s="60"/>
      <c r="WGC25" s="60"/>
      <c r="WGD25" s="60"/>
      <c r="WGE25" s="60"/>
      <c r="WGF25" s="60"/>
      <c r="WGG25" s="60"/>
      <c r="WGH25" s="60"/>
      <c r="WGI25" s="60"/>
      <c r="WGJ25" s="60"/>
      <c r="WGK25" s="60"/>
      <c r="WGL25" s="60"/>
      <c r="WGM25" s="60"/>
      <c r="WGN25" s="60"/>
      <c r="WGO25" s="60"/>
      <c r="WGP25" s="60"/>
      <c r="WGQ25" s="60"/>
      <c r="WGR25" s="60"/>
      <c r="WGS25" s="60"/>
      <c r="WGT25" s="60"/>
      <c r="WGU25" s="60"/>
      <c r="WGV25" s="60"/>
      <c r="WGW25" s="60"/>
      <c r="WGX25" s="60"/>
      <c r="WGY25" s="60"/>
      <c r="WGZ25" s="60"/>
      <c r="WHA25" s="60"/>
      <c r="WHB25" s="60"/>
      <c r="WHC25" s="60"/>
      <c r="WHD25" s="60"/>
      <c r="WHE25" s="60"/>
      <c r="WHF25" s="60"/>
      <c r="WHG25" s="60"/>
      <c r="WHH25" s="60"/>
      <c r="WHI25" s="60"/>
      <c r="WHJ25" s="60"/>
      <c r="WHK25" s="60"/>
      <c r="WHL25" s="60"/>
      <c r="WHM25" s="60"/>
      <c r="WHN25" s="60"/>
      <c r="WHO25" s="60"/>
      <c r="WHP25" s="60"/>
      <c r="WHQ25" s="60"/>
      <c r="WHR25" s="60"/>
      <c r="WHS25" s="60"/>
      <c r="WHT25" s="60"/>
      <c r="WHU25" s="60"/>
      <c r="WHV25" s="60"/>
      <c r="WHW25" s="60"/>
      <c r="WHX25" s="60"/>
      <c r="WHY25" s="60"/>
      <c r="WHZ25" s="60"/>
      <c r="WIA25" s="60"/>
      <c r="WIB25" s="60"/>
      <c r="WIC25" s="60"/>
      <c r="WID25" s="60"/>
      <c r="WIE25" s="60"/>
      <c r="WIF25" s="60"/>
      <c r="WIG25" s="60"/>
      <c r="WIH25" s="60"/>
      <c r="WII25" s="60"/>
      <c r="WIJ25" s="60"/>
      <c r="WIK25" s="60"/>
      <c r="WIL25" s="60"/>
      <c r="WIM25" s="60"/>
      <c r="WIN25" s="60"/>
      <c r="WIO25" s="60"/>
      <c r="WIP25" s="60"/>
      <c r="WIQ25" s="60"/>
      <c r="WIR25" s="60"/>
      <c r="WIS25" s="60"/>
      <c r="WIT25" s="60"/>
      <c r="WIU25" s="60"/>
      <c r="WIV25" s="60"/>
      <c r="WIW25" s="60"/>
      <c r="WIX25" s="60"/>
      <c r="WIY25" s="60"/>
      <c r="WIZ25" s="60"/>
      <c r="WJA25" s="60"/>
      <c r="WJB25" s="60"/>
      <c r="WJC25" s="60"/>
      <c r="WJD25" s="60"/>
      <c r="WJE25" s="60"/>
      <c r="WJF25" s="60"/>
      <c r="WJG25" s="60"/>
      <c r="WJH25" s="60"/>
      <c r="WJI25" s="60"/>
      <c r="WJJ25" s="60"/>
      <c r="WJK25" s="60"/>
      <c r="WJL25" s="60"/>
      <c r="WJM25" s="60"/>
      <c r="WJN25" s="60"/>
      <c r="WJO25" s="60"/>
      <c r="WJP25" s="60"/>
      <c r="WJQ25" s="60"/>
      <c r="WJR25" s="60"/>
      <c r="WJS25" s="60"/>
      <c r="WJT25" s="60"/>
      <c r="WJU25" s="60"/>
      <c r="WJV25" s="60"/>
      <c r="WJW25" s="60"/>
      <c r="WJX25" s="60"/>
      <c r="WJY25" s="60"/>
      <c r="WJZ25" s="60"/>
      <c r="WKA25" s="60"/>
      <c r="WKB25" s="60"/>
      <c r="WKC25" s="60"/>
      <c r="WKD25" s="60"/>
      <c r="WKE25" s="60"/>
      <c r="WKF25" s="60"/>
      <c r="WKG25" s="60"/>
      <c r="WKH25" s="60"/>
      <c r="WKI25" s="60"/>
      <c r="WKJ25" s="60"/>
      <c r="WKK25" s="60"/>
      <c r="WKL25" s="60"/>
      <c r="WKM25" s="60"/>
      <c r="WKN25" s="60"/>
      <c r="WKO25" s="60"/>
      <c r="WKP25" s="60"/>
      <c r="WKQ25" s="60"/>
      <c r="WKR25" s="60"/>
      <c r="WKS25" s="60"/>
      <c r="WKT25" s="60"/>
      <c r="WKU25" s="60"/>
      <c r="WKV25" s="60"/>
      <c r="WKW25" s="60"/>
      <c r="WKX25" s="60"/>
      <c r="WKY25" s="60"/>
      <c r="WKZ25" s="60"/>
      <c r="WLA25" s="60"/>
      <c r="WLB25" s="60"/>
      <c r="WLC25" s="60"/>
      <c r="WLD25" s="60"/>
      <c r="WLE25" s="60"/>
      <c r="WLF25" s="60"/>
      <c r="WLG25" s="60"/>
      <c r="WLH25" s="60"/>
      <c r="WLI25" s="60"/>
      <c r="WLJ25" s="60"/>
      <c r="WLK25" s="60"/>
      <c r="WLL25" s="60"/>
      <c r="WLM25" s="60"/>
      <c r="WLN25" s="60"/>
      <c r="WLO25" s="60"/>
      <c r="WLP25" s="60"/>
      <c r="WLQ25" s="60"/>
      <c r="WLR25" s="60"/>
      <c r="WLS25" s="60"/>
      <c r="WLT25" s="60"/>
      <c r="WLU25" s="60"/>
      <c r="WLV25" s="60"/>
      <c r="WLW25" s="60"/>
      <c r="WLX25" s="60"/>
      <c r="WLY25" s="60"/>
      <c r="WLZ25" s="60"/>
      <c r="WMA25" s="60"/>
      <c r="WMB25" s="60"/>
      <c r="WMC25" s="60"/>
      <c r="WMD25" s="60"/>
      <c r="WME25" s="60"/>
      <c r="WMF25" s="60"/>
      <c r="WMG25" s="60"/>
      <c r="WMH25" s="60"/>
      <c r="WMI25" s="60"/>
      <c r="WMJ25" s="60"/>
      <c r="WMK25" s="60"/>
      <c r="WML25" s="60"/>
      <c r="WMM25" s="60"/>
      <c r="WMN25" s="60"/>
      <c r="WMO25" s="60"/>
      <c r="WMP25" s="60"/>
      <c r="WMQ25" s="60"/>
      <c r="WMR25" s="60"/>
      <c r="WMS25" s="60"/>
      <c r="WMT25" s="60"/>
      <c r="WMU25" s="60"/>
      <c r="WMV25" s="60"/>
      <c r="WMW25" s="60"/>
      <c r="WMX25" s="60"/>
      <c r="WMY25" s="60"/>
      <c r="WMZ25" s="60"/>
      <c r="WNA25" s="60"/>
      <c r="WNB25" s="60"/>
      <c r="WNC25" s="60"/>
      <c r="WND25" s="60"/>
      <c r="WNE25" s="60"/>
      <c r="WNF25" s="60"/>
      <c r="WNG25" s="60"/>
      <c r="WNH25" s="60"/>
      <c r="WNI25" s="60"/>
      <c r="WNJ25" s="60"/>
      <c r="WNK25" s="60"/>
      <c r="WNL25" s="60"/>
      <c r="WNM25" s="60"/>
      <c r="WNN25" s="60"/>
      <c r="WNO25" s="60"/>
      <c r="WNP25" s="60"/>
      <c r="WNQ25" s="60"/>
      <c r="WNR25" s="60"/>
      <c r="WNS25" s="60"/>
      <c r="WNT25" s="60"/>
      <c r="WNU25" s="60"/>
      <c r="WNV25" s="60"/>
      <c r="WNW25" s="60"/>
      <c r="WNX25" s="60"/>
      <c r="WNY25" s="60"/>
      <c r="WNZ25" s="60"/>
      <c r="WOA25" s="60"/>
      <c r="WOB25" s="60"/>
      <c r="WOC25" s="60"/>
      <c r="WOD25" s="60"/>
      <c r="WOE25" s="60"/>
      <c r="WOF25" s="60"/>
      <c r="WOG25" s="60"/>
      <c r="WOH25" s="60"/>
      <c r="WOI25" s="60"/>
      <c r="WOJ25" s="60"/>
      <c r="WOK25" s="60"/>
      <c r="WOL25" s="60"/>
      <c r="WOM25" s="60"/>
      <c r="WON25" s="60"/>
      <c r="WOO25" s="60"/>
      <c r="WOP25" s="60"/>
      <c r="WOQ25" s="60"/>
      <c r="WOR25" s="60"/>
      <c r="WOS25" s="60"/>
      <c r="WOT25" s="60"/>
      <c r="WOU25" s="60"/>
      <c r="WOV25" s="60"/>
      <c r="WOW25" s="60"/>
      <c r="WOX25" s="60"/>
      <c r="WOY25" s="60"/>
      <c r="WOZ25" s="60"/>
      <c r="WPA25" s="60"/>
      <c r="WPB25" s="60"/>
      <c r="WPC25" s="60"/>
      <c r="WPD25" s="60"/>
      <c r="WPE25" s="60"/>
      <c r="WPF25" s="60"/>
      <c r="WPG25" s="60"/>
      <c r="WPH25" s="60"/>
      <c r="WPI25" s="60"/>
      <c r="WPJ25" s="60"/>
      <c r="WPK25" s="60"/>
      <c r="WPL25" s="60"/>
      <c r="WPM25" s="60"/>
      <c r="WPN25" s="60"/>
      <c r="WPO25" s="60"/>
      <c r="WPP25" s="60"/>
      <c r="WPQ25" s="60"/>
      <c r="WPR25" s="60"/>
      <c r="WPS25" s="60"/>
      <c r="WPT25" s="60"/>
      <c r="WPU25" s="60"/>
      <c r="WPV25" s="60"/>
      <c r="WPW25" s="60"/>
      <c r="WPX25" s="60"/>
      <c r="WPY25" s="60"/>
      <c r="WPZ25" s="60"/>
      <c r="WQA25" s="60"/>
      <c r="WQB25" s="60"/>
      <c r="WQC25" s="60"/>
      <c r="WQD25" s="60"/>
      <c r="WQE25" s="60"/>
      <c r="WQF25" s="60"/>
      <c r="WQG25" s="60"/>
      <c r="WQH25" s="60"/>
      <c r="WQI25" s="60"/>
      <c r="WQJ25" s="60"/>
      <c r="WQK25" s="60"/>
      <c r="WQL25" s="60"/>
      <c r="WQM25" s="60"/>
      <c r="WQN25" s="60"/>
      <c r="WQO25" s="60"/>
      <c r="WQP25" s="60"/>
      <c r="WQQ25" s="60"/>
      <c r="WQR25" s="60"/>
      <c r="WQS25" s="60"/>
      <c r="WQT25" s="60"/>
      <c r="WQU25" s="60"/>
      <c r="WQV25" s="60"/>
      <c r="WQW25" s="60"/>
      <c r="WQX25" s="60"/>
      <c r="WQY25" s="60"/>
      <c r="WQZ25" s="60"/>
      <c r="WRA25" s="60"/>
      <c r="WRB25" s="60"/>
      <c r="WRC25" s="60"/>
      <c r="WRD25" s="60"/>
      <c r="WRE25" s="60"/>
      <c r="WRF25" s="60"/>
      <c r="WRG25" s="60"/>
      <c r="WRH25" s="60"/>
      <c r="WRI25" s="60"/>
      <c r="WRJ25" s="60"/>
      <c r="WRK25" s="60"/>
      <c r="WRL25" s="60"/>
      <c r="WRM25" s="60"/>
      <c r="WRN25" s="60"/>
      <c r="WRO25" s="60"/>
      <c r="WRP25" s="60"/>
      <c r="WRQ25" s="60"/>
      <c r="WRR25" s="60"/>
      <c r="WRS25" s="60"/>
      <c r="WRT25" s="60"/>
      <c r="WRU25" s="60"/>
      <c r="WRV25" s="60"/>
      <c r="WRW25" s="60"/>
      <c r="WRX25" s="60"/>
      <c r="WRY25" s="60"/>
      <c r="WRZ25" s="60"/>
      <c r="WSA25" s="60"/>
      <c r="WSB25" s="60"/>
      <c r="WSC25" s="60"/>
      <c r="WSD25" s="60"/>
      <c r="WSE25" s="60"/>
      <c r="WSF25" s="60"/>
      <c r="WSG25" s="60"/>
      <c r="WSH25" s="60"/>
      <c r="WSI25" s="60"/>
      <c r="WSJ25" s="60"/>
      <c r="WSK25" s="60"/>
      <c r="WSL25" s="60"/>
      <c r="WSM25" s="60"/>
      <c r="WSN25" s="60"/>
      <c r="WSO25" s="60"/>
      <c r="WSP25" s="60"/>
      <c r="WSQ25" s="60"/>
      <c r="WSR25" s="60"/>
      <c r="WSS25" s="60"/>
      <c r="WST25" s="60"/>
      <c r="WSU25" s="60"/>
      <c r="WSV25" s="60"/>
      <c r="WSW25" s="60"/>
      <c r="WSX25" s="60"/>
      <c r="WSY25" s="60"/>
      <c r="WSZ25" s="60"/>
      <c r="WTA25" s="60"/>
      <c r="WTB25" s="60"/>
      <c r="WTC25" s="60"/>
      <c r="WTD25" s="60"/>
      <c r="WTE25" s="60"/>
      <c r="WTF25" s="60"/>
      <c r="WTG25" s="60"/>
      <c r="WTH25" s="60"/>
      <c r="WTI25" s="60"/>
      <c r="WTJ25" s="60"/>
      <c r="WTK25" s="60"/>
      <c r="WTL25" s="60"/>
      <c r="WTM25" s="60"/>
      <c r="WTN25" s="60"/>
      <c r="WTO25" s="60"/>
      <c r="WTP25" s="60"/>
      <c r="WTQ25" s="60"/>
      <c r="WTR25" s="60"/>
      <c r="WTS25" s="60"/>
      <c r="WTT25" s="60"/>
      <c r="WTU25" s="60"/>
      <c r="WTV25" s="60"/>
      <c r="WTW25" s="60"/>
      <c r="WTX25" s="60"/>
      <c r="WTY25" s="60"/>
      <c r="WTZ25" s="60"/>
      <c r="WUA25" s="60"/>
      <c r="WUB25" s="60"/>
      <c r="WUC25" s="60"/>
      <c r="WUD25" s="60"/>
      <c r="WUE25" s="60"/>
      <c r="WUF25" s="60"/>
      <c r="WUG25" s="60"/>
      <c r="WUH25" s="60"/>
      <c r="WUI25" s="60"/>
      <c r="WUJ25" s="60"/>
      <c r="WUK25" s="60"/>
      <c r="WUL25" s="60"/>
      <c r="WUM25" s="60"/>
      <c r="WUN25" s="60"/>
      <c r="WUO25" s="60"/>
      <c r="WUP25" s="60"/>
      <c r="WUQ25" s="60"/>
      <c r="WUR25" s="60"/>
      <c r="WUS25" s="60"/>
      <c r="WUT25" s="60"/>
      <c r="WUU25" s="60"/>
      <c r="WUV25" s="60"/>
      <c r="WUW25" s="60"/>
      <c r="WUX25" s="60"/>
      <c r="WUY25" s="60"/>
      <c r="WUZ25" s="60"/>
      <c r="WVA25" s="60"/>
      <c r="WVB25" s="60"/>
      <c r="WVC25" s="60"/>
      <c r="WVD25" s="60"/>
      <c r="WVE25" s="60"/>
      <c r="WVF25" s="60"/>
      <c r="WVG25" s="60"/>
      <c r="WVH25" s="60"/>
      <c r="WVI25" s="60"/>
      <c r="WVJ25" s="60"/>
      <c r="WVK25" s="60"/>
      <c r="WVL25" s="60"/>
      <c r="WVM25" s="60"/>
      <c r="WVN25" s="60"/>
      <c r="WVO25" s="60"/>
      <c r="WVP25" s="60"/>
      <c r="WVQ25" s="60"/>
      <c r="WVR25" s="60"/>
      <c r="WVS25" s="60"/>
      <c r="WVT25" s="60"/>
      <c r="WVU25" s="60"/>
      <c r="WVV25" s="60"/>
      <c r="WVW25" s="60"/>
      <c r="WVX25" s="60"/>
      <c r="WVY25" s="60"/>
      <c r="WVZ25" s="60"/>
      <c r="WWA25" s="60"/>
      <c r="WWB25" s="60"/>
      <c r="WWC25" s="60"/>
      <c r="WWD25" s="60"/>
      <c r="WWE25" s="60"/>
      <c r="WWF25" s="60"/>
      <c r="WWG25" s="60"/>
      <c r="WWH25" s="60"/>
      <c r="WWI25" s="60"/>
      <c r="WWJ25" s="60"/>
      <c r="WWK25" s="60"/>
      <c r="WWL25" s="60"/>
      <c r="WWM25" s="60"/>
      <c r="WWN25" s="60"/>
      <c r="WWO25" s="60"/>
      <c r="WWP25" s="60"/>
      <c r="WWQ25" s="60"/>
      <c r="WWR25" s="60"/>
      <c r="WWS25" s="60"/>
      <c r="WWT25" s="60"/>
      <c r="WWU25" s="60"/>
      <c r="WWV25" s="60"/>
      <c r="WWW25" s="60"/>
      <c r="WWX25" s="60"/>
      <c r="WWY25" s="60"/>
      <c r="WWZ25" s="60"/>
      <c r="WXA25" s="60"/>
      <c r="WXB25" s="60"/>
      <c r="WXC25" s="60"/>
      <c r="WXD25" s="60"/>
      <c r="WXE25" s="60"/>
      <c r="WXF25" s="60"/>
      <c r="WXG25" s="60"/>
      <c r="WXH25" s="60"/>
      <c r="WXI25" s="60"/>
      <c r="WXJ25" s="60"/>
      <c r="WXK25" s="60"/>
      <c r="WXL25" s="60"/>
      <c r="WXM25" s="60"/>
      <c r="WXN25" s="60"/>
      <c r="WXO25" s="60"/>
      <c r="WXP25" s="60"/>
      <c r="WXQ25" s="60"/>
      <c r="WXR25" s="60"/>
      <c r="WXS25" s="60"/>
      <c r="WXT25" s="60"/>
      <c r="WXU25" s="60"/>
      <c r="WXV25" s="60"/>
      <c r="WXW25" s="60"/>
      <c r="WXX25" s="60"/>
      <c r="WXY25" s="60"/>
      <c r="WXZ25" s="60"/>
      <c r="WYA25" s="60"/>
      <c r="WYB25" s="60"/>
      <c r="WYC25" s="60"/>
      <c r="WYD25" s="60"/>
      <c r="WYE25" s="60"/>
      <c r="WYF25" s="60"/>
      <c r="WYG25" s="60"/>
      <c r="WYH25" s="60"/>
      <c r="WYI25" s="60"/>
      <c r="WYJ25" s="60"/>
      <c r="WYK25" s="60"/>
      <c r="WYL25" s="60"/>
      <c r="WYM25" s="60"/>
      <c r="WYN25" s="60"/>
      <c r="WYO25" s="60"/>
      <c r="WYP25" s="60"/>
      <c r="WYQ25" s="60"/>
      <c r="WYR25" s="60"/>
      <c r="WYS25" s="60"/>
      <c r="WYT25" s="60"/>
      <c r="WYU25" s="60"/>
      <c r="WYV25" s="60"/>
      <c r="WYW25" s="60"/>
      <c r="WYX25" s="60"/>
      <c r="WYY25" s="60"/>
      <c r="WYZ25" s="60"/>
      <c r="WZA25" s="60"/>
      <c r="WZB25" s="60"/>
      <c r="WZC25" s="60"/>
      <c r="WZD25" s="60"/>
      <c r="WZE25" s="60"/>
      <c r="WZF25" s="60"/>
      <c r="WZG25" s="60"/>
      <c r="WZH25" s="60"/>
      <c r="WZI25" s="60"/>
      <c r="WZJ25" s="60"/>
      <c r="WZK25" s="60"/>
      <c r="WZL25" s="60"/>
      <c r="WZM25" s="60"/>
      <c r="WZN25" s="60"/>
      <c r="WZO25" s="60"/>
      <c r="WZP25" s="60"/>
      <c r="WZQ25" s="60"/>
      <c r="WZR25" s="60"/>
      <c r="WZS25" s="60"/>
      <c r="WZT25" s="60"/>
      <c r="WZU25" s="60"/>
      <c r="WZV25" s="60"/>
      <c r="WZW25" s="60"/>
      <c r="WZX25" s="60"/>
      <c r="WZY25" s="60"/>
      <c r="WZZ25" s="60"/>
      <c r="XAA25" s="60"/>
      <c r="XAB25" s="60"/>
      <c r="XAC25" s="60"/>
      <c r="XAD25" s="60"/>
      <c r="XAE25" s="60"/>
      <c r="XAF25" s="60"/>
      <c r="XAG25" s="60"/>
      <c r="XAH25" s="60"/>
      <c r="XAI25" s="60"/>
      <c r="XAJ25" s="60"/>
      <c r="XAK25" s="60"/>
      <c r="XAL25" s="60"/>
      <c r="XAM25" s="60"/>
      <c r="XAN25" s="60"/>
      <c r="XAO25" s="60"/>
      <c r="XAP25" s="60"/>
      <c r="XAQ25" s="60"/>
      <c r="XAR25" s="60"/>
      <c r="XAS25" s="60"/>
      <c r="XAT25" s="60"/>
      <c r="XAU25" s="60"/>
      <c r="XAV25" s="60"/>
      <c r="XAW25" s="60"/>
      <c r="XAX25" s="60"/>
      <c r="XAY25" s="60"/>
      <c r="XAZ25" s="60"/>
      <c r="XBA25" s="60"/>
      <c r="XBB25" s="60"/>
      <c r="XBC25" s="60"/>
      <c r="XBD25" s="60"/>
      <c r="XBE25" s="60"/>
      <c r="XBF25" s="60"/>
      <c r="XBG25" s="60"/>
      <c r="XBH25" s="60"/>
      <c r="XBI25" s="60"/>
      <c r="XBJ25" s="60"/>
      <c r="XBK25" s="60"/>
      <c r="XBL25" s="60"/>
      <c r="XBM25" s="60"/>
      <c r="XBN25" s="60"/>
      <c r="XBO25" s="60"/>
      <c r="XBP25" s="60"/>
      <c r="XBQ25" s="60"/>
      <c r="XBR25" s="60"/>
      <c r="XBS25" s="60"/>
      <c r="XBT25" s="60"/>
      <c r="XBU25" s="60"/>
      <c r="XBV25" s="60"/>
      <c r="XBW25" s="60"/>
      <c r="XBX25" s="60"/>
      <c r="XBY25" s="60"/>
      <c r="XBZ25" s="60"/>
      <c r="XCA25" s="60"/>
      <c r="XCB25" s="60"/>
      <c r="XCC25" s="60"/>
      <c r="XCD25" s="60"/>
      <c r="XCE25" s="60"/>
      <c r="XCF25" s="60"/>
      <c r="XCG25" s="60"/>
      <c r="XCH25" s="60"/>
      <c r="XCI25" s="60"/>
      <c r="XCJ25" s="60"/>
      <c r="XCK25" s="60"/>
      <c r="XCL25" s="60"/>
      <c r="XCM25" s="60"/>
      <c r="XCN25" s="60"/>
      <c r="XCO25" s="60"/>
      <c r="XCP25" s="60"/>
      <c r="XCQ25" s="60"/>
      <c r="XCR25" s="60"/>
      <c r="XCS25" s="60"/>
      <c r="XCT25" s="60"/>
      <c r="XCU25" s="60"/>
      <c r="XCV25" s="60"/>
      <c r="XCW25" s="60"/>
      <c r="XCX25" s="60"/>
      <c r="XCY25" s="60"/>
      <c r="XCZ25" s="60"/>
      <c r="XDA25" s="60"/>
      <c r="XDB25" s="60"/>
      <c r="XDC25" s="60"/>
      <c r="XDD25" s="60"/>
      <c r="XDE25" s="60"/>
      <c r="XDF25" s="60"/>
      <c r="XDG25" s="60"/>
      <c r="XDH25" s="60"/>
      <c r="XDI25" s="60"/>
      <c r="XDJ25" s="60"/>
      <c r="XDK25" s="60"/>
      <c r="XDL25" s="60"/>
      <c r="XDM25" s="60"/>
      <c r="XDN25" s="60"/>
      <c r="XDO25" s="60"/>
      <c r="XDP25" s="60"/>
      <c r="XDQ25" s="60"/>
      <c r="XDR25" s="60"/>
      <c r="XDS25" s="60"/>
      <c r="XDT25" s="60"/>
      <c r="XDU25" s="60"/>
      <c r="XDV25" s="60"/>
      <c r="XDW25" s="60"/>
      <c r="XDX25" s="60"/>
      <c r="XDY25" s="60"/>
      <c r="XDZ25" s="60"/>
      <c r="XEA25" s="60"/>
      <c r="XEB25" s="60"/>
      <c r="XEC25" s="60"/>
      <c r="XED25" s="60"/>
      <c r="XEE25" s="60"/>
      <c r="XEF25" s="60"/>
      <c r="XEG25" s="60"/>
      <c r="XEH25" s="60"/>
      <c r="XEI25" s="60"/>
      <c r="XEJ25" s="60"/>
      <c r="XEK25" s="60"/>
      <c r="XEL25" s="60"/>
      <c r="XEM25" s="60"/>
      <c r="XEN25" s="60"/>
      <c r="XEO25" s="60"/>
      <c r="XEP25" s="60"/>
      <c r="XEQ25" s="60"/>
      <c r="XER25" s="60"/>
      <c r="XES25" s="60"/>
      <c r="XET25" s="60"/>
      <c r="XEU25" s="60"/>
      <c r="XEV25" s="60"/>
      <c r="XEW25" s="60"/>
      <c r="XEX25" s="60"/>
      <c r="XEY25" s="60"/>
      <c r="XEZ25" s="60"/>
      <c r="XFA25" s="60"/>
      <c r="XFB25" s="60"/>
      <c r="XFC25" s="60"/>
      <c r="XFD25" s="60"/>
    </row>
  </sheetData>
  <mergeCells count="156">
    <mergeCell ref="AL22:AL24"/>
    <mergeCell ref="AD16:AD17"/>
    <mergeCell ref="AE16:AE17"/>
    <mergeCell ref="AF16:AF17"/>
    <mergeCell ref="AG16:AG17"/>
    <mergeCell ref="AH16:AH17"/>
    <mergeCell ref="AI16:AI17"/>
    <mergeCell ref="U16:U17"/>
    <mergeCell ref="V16:V17"/>
    <mergeCell ref="W16:W17"/>
    <mergeCell ref="X16:X17"/>
    <mergeCell ref="Y16:Y17"/>
    <mergeCell ref="Z16:Z17"/>
    <mergeCell ref="AA16:AA17"/>
    <mergeCell ref="AB16:AB17"/>
    <mergeCell ref="AC16:AC17"/>
    <mergeCell ref="H22:H24"/>
    <mergeCell ref="I23:I24"/>
    <mergeCell ref="J23:J24"/>
    <mergeCell ref="K23:K24"/>
    <mergeCell ref="L23:L24"/>
    <mergeCell ref="M23:M24"/>
    <mergeCell ref="N23:N24"/>
    <mergeCell ref="O23:O24"/>
    <mergeCell ref="P23:P24"/>
    <mergeCell ref="I19:I21"/>
    <mergeCell ref="A19:A21"/>
    <mergeCell ref="B19:B21"/>
    <mergeCell ref="C19:C21"/>
    <mergeCell ref="D19:D21"/>
    <mergeCell ref="E19:E21"/>
    <mergeCell ref="F19:F21"/>
    <mergeCell ref="Q19:Q21"/>
    <mergeCell ref="L19:L21"/>
    <mergeCell ref="M19:M21"/>
    <mergeCell ref="N19:N21"/>
    <mergeCell ref="O19:O21"/>
    <mergeCell ref="P19:P21"/>
    <mergeCell ref="H18:H21"/>
    <mergeCell ref="AI19:AI21"/>
    <mergeCell ref="AL19:AL21"/>
    <mergeCell ref="J14:J15"/>
    <mergeCell ref="J19:J21"/>
    <mergeCell ref="J7:J8"/>
    <mergeCell ref="K7:K8"/>
    <mergeCell ref="K14:K15"/>
    <mergeCell ref="K19:K21"/>
    <mergeCell ref="L16:L17"/>
    <mergeCell ref="M16:M17"/>
    <mergeCell ref="N16:N17"/>
    <mergeCell ref="O16:O17"/>
    <mergeCell ref="P16:P17"/>
    <mergeCell ref="Q16:Q17"/>
    <mergeCell ref="R16:R17"/>
    <mergeCell ref="S16:S17"/>
    <mergeCell ref="L14:L15"/>
    <mergeCell ref="M14:M15"/>
    <mergeCell ref="R19:R21"/>
    <mergeCell ref="S19:S21"/>
    <mergeCell ref="AK16:AK17"/>
    <mergeCell ref="AJ16:AJ17"/>
    <mergeCell ref="AL16:AL17"/>
    <mergeCell ref="N14:N15"/>
    <mergeCell ref="O14:O15"/>
    <mergeCell ref="P14:P15"/>
    <mergeCell ref="H9:H13"/>
    <mergeCell ref="H14:H17"/>
    <mergeCell ref="I14:I15"/>
    <mergeCell ref="A16:A17"/>
    <mergeCell ref="B16:B17"/>
    <mergeCell ref="C16:C17"/>
    <mergeCell ref="D16:D17"/>
    <mergeCell ref="E16:E17"/>
    <mergeCell ref="I16:I17"/>
    <mergeCell ref="E11:E12"/>
    <mergeCell ref="F11:F12"/>
    <mergeCell ref="K16:K17"/>
    <mergeCell ref="J16:J17"/>
    <mergeCell ref="F16:F17"/>
    <mergeCell ref="C11:C12"/>
    <mergeCell ref="D11:D12"/>
    <mergeCell ref="A14:A15"/>
    <mergeCell ref="B14:B15"/>
    <mergeCell ref="C14:C15"/>
    <mergeCell ref="D14:D15"/>
    <mergeCell ref="E14:E15"/>
    <mergeCell ref="A4:F4"/>
    <mergeCell ref="G4:O4"/>
    <mergeCell ref="P4:R4"/>
    <mergeCell ref="U4:Z4"/>
    <mergeCell ref="U5:Z5"/>
    <mergeCell ref="W6:Z6"/>
    <mergeCell ref="C7:C8"/>
    <mergeCell ref="D7:D8"/>
    <mergeCell ref="L6:O6"/>
    <mergeCell ref="P6:P8"/>
    <mergeCell ref="L7:O7"/>
    <mergeCell ref="F14:F15"/>
    <mergeCell ref="A5:F6"/>
    <mergeCell ref="A7:A8"/>
    <mergeCell ref="B7:B8"/>
    <mergeCell ref="A11:A12"/>
    <mergeCell ref="B11:B12"/>
    <mergeCell ref="AL5:AL8"/>
    <mergeCell ref="AI11:AI12"/>
    <mergeCell ref="AK11:AK12"/>
    <mergeCell ref="R14:R15"/>
    <mergeCell ref="S14:S15"/>
    <mergeCell ref="AI14:AI15"/>
    <mergeCell ref="AL14:AL15"/>
    <mergeCell ref="Q14:Q15"/>
    <mergeCell ref="AL10:AL13"/>
    <mergeCell ref="U11:U12"/>
    <mergeCell ref="V11:V12"/>
    <mergeCell ref="W11:W12"/>
    <mergeCell ref="X11:X12"/>
    <mergeCell ref="Y11:Y12"/>
    <mergeCell ref="Z11:Z12"/>
    <mergeCell ref="AA11:AA12"/>
    <mergeCell ref="AB11:AB12"/>
    <mergeCell ref="AC11:AC12"/>
    <mergeCell ref="Z7:Z8"/>
    <mergeCell ref="AD11:AD12"/>
    <mergeCell ref="AE11:AE12"/>
    <mergeCell ref="AF11:AF12"/>
    <mergeCell ref="AG11:AG12"/>
    <mergeCell ref="AH11:AH12"/>
    <mergeCell ref="AJ11:AJ12"/>
    <mergeCell ref="AA4:AH4"/>
    <mergeCell ref="AA5:AH5"/>
    <mergeCell ref="AI5:AI8"/>
    <mergeCell ref="AJ5:AJ8"/>
    <mergeCell ref="Q23:Q24"/>
    <mergeCell ref="R23:R24"/>
    <mergeCell ref="S23:S24"/>
    <mergeCell ref="T23:T24"/>
    <mergeCell ref="AK5:AK8"/>
    <mergeCell ref="G5:O5"/>
    <mergeCell ref="P5:R5"/>
    <mergeCell ref="S5:S8"/>
    <mergeCell ref="T5:T8"/>
    <mergeCell ref="G6:G8"/>
    <mergeCell ref="H6:H8"/>
    <mergeCell ref="I6:I8"/>
    <mergeCell ref="J6:K6"/>
    <mergeCell ref="Q6:Q8"/>
    <mergeCell ref="R6:R8"/>
    <mergeCell ref="AA7:AB8"/>
    <mergeCell ref="AG7:AH8"/>
    <mergeCell ref="U6:U8"/>
    <mergeCell ref="V6:V8"/>
    <mergeCell ref="AC7:AD8"/>
    <mergeCell ref="AE7:AF8"/>
    <mergeCell ref="W7:W8"/>
    <mergeCell ref="X7:X8"/>
    <mergeCell ref="Y7:Y8"/>
  </mergeCells>
  <pageMargins left="0.7" right="0.7" top="0.75" bottom="0.75" header="0" footer="0"/>
  <pageSetup paperSize="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98"/>
  <sheetViews>
    <sheetView zoomScale="70" zoomScaleNormal="70" workbookViewId="0">
      <selection activeCell="E10" sqref="E10"/>
    </sheetView>
  </sheetViews>
  <sheetFormatPr baseColWidth="10" defaultColWidth="12.625" defaultRowHeight="15" customHeight="1" x14ac:dyDescent="0.25"/>
  <cols>
    <col min="1" max="1" width="22.375" style="2" customWidth="1"/>
    <col min="2" max="2" width="18.375" style="2" customWidth="1"/>
    <col min="3" max="3" width="16.5" style="2" customWidth="1"/>
    <col min="4" max="4" width="19.125" style="2" customWidth="1"/>
    <col min="5" max="6" width="13" style="2" customWidth="1"/>
    <col min="7" max="8" width="20" style="2" customWidth="1"/>
    <col min="9" max="9" width="48" style="2" bestFit="1" customWidth="1"/>
    <col min="10" max="10" width="6.75" style="2" customWidth="1"/>
    <col min="11" max="11" width="6.875" style="2" customWidth="1"/>
    <col min="12" max="12" width="6.5" style="2" customWidth="1"/>
    <col min="13" max="13" width="10" style="2" bestFit="1" customWidth="1"/>
    <col min="14" max="14" width="7.75" style="2" bestFit="1" customWidth="1"/>
    <col min="15" max="15" width="12.25" style="2" customWidth="1"/>
    <col min="16" max="16" width="8.625" style="2" customWidth="1"/>
    <col min="17" max="17" width="9.625" style="2" customWidth="1"/>
    <col min="18" max="18" width="12.75" style="2" customWidth="1"/>
    <col min="19" max="19" width="15.5" style="2" customWidth="1"/>
    <col min="20" max="20" width="17" style="2" customWidth="1"/>
    <col min="21" max="21" width="39" style="2" customWidth="1"/>
    <col min="22" max="22" width="16.875" style="2" customWidth="1"/>
    <col min="23" max="23" width="10.75" style="2" customWidth="1"/>
    <col min="24" max="25" width="10.125" style="2" customWidth="1"/>
    <col min="26" max="26" width="12.375" style="2" customWidth="1"/>
    <col min="27" max="27" width="17.875" style="2" customWidth="1"/>
    <col min="28" max="28" width="17.125" style="2" customWidth="1"/>
    <col min="29" max="29" width="16.125" style="2" customWidth="1"/>
    <col min="30" max="30" width="16.5" style="2" customWidth="1"/>
    <col min="31" max="31" width="13.75" style="2" customWidth="1"/>
    <col min="32" max="32" width="13.5" style="2" customWidth="1"/>
    <col min="33" max="33" width="14.375" style="2" customWidth="1"/>
    <col min="34" max="34" width="15.375" style="2" customWidth="1"/>
    <col min="35" max="36" width="13.875" style="2" customWidth="1"/>
    <col min="37" max="37" width="12.75" style="2" customWidth="1"/>
    <col min="38" max="38" width="23.5" style="2" customWidth="1"/>
    <col min="39" max="16384" width="12.625" style="2"/>
  </cols>
  <sheetData>
    <row r="1" spans="1:38" s="114" customFormat="1" ht="15" customHeight="1" x14ac:dyDescent="0.25"/>
    <row r="2" spans="1:38" s="114" customFormat="1" ht="27" customHeight="1" x14ac:dyDescent="0.25">
      <c r="A2" s="122" t="str">
        <f>+'2.1'!A2</f>
        <v>Eje estratégico PEI: Protección de grupos vulnerables.</v>
      </c>
    </row>
    <row r="3" spans="1:38" s="114" customFormat="1" ht="27" customHeight="1" x14ac:dyDescent="0.25">
      <c r="A3" s="128" t="s">
        <v>530</v>
      </c>
    </row>
    <row r="4" spans="1:38" ht="15" customHeight="1" x14ac:dyDescent="0.25">
      <c r="A4" s="338">
        <v>1</v>
      </c>
      <c r="B4" s="320"/>
      <c r="C4" s="320"/>
      <c r="D4" s="320"/>
      <c r="E4" s="320"/>
      <c r="F4" s="322"/>
      <c r="G4" s="16"/>
      <c r="H4" s="319">
        <v>2</v>
      </c>
      <c r="I4" s="320"/>
      <c r="J4" s="320"/>
      <c r="K4" s="320"/>
      <c r="L4" s="320"/>
      <c r="M4" s="320"/>
      <c r="N4" s="320"/>
      <c r="O4" s="322"/>
      <c r="P4" s="319">
        <v>3</v>
      </c>
      <c r="Q4" s="320"/>
      <c r="R4" s="321"/>
      <c r="S4" s="8">
        <v>4</v>
      </c>
      <c r="T4" s="8">
        <v>5</v>
      </c>
      <c r="U4" s="319">
        <v>6</v>
      </c>
      <c r="V4" s="320"/>
      <c r="W4" s="320"/>
      <c r="X4" s="320"/>
      <c r="Y4" s="320"/>
      <c r="Z4" s="322"/>
      <c r="AA4" s="319">
        <v>7</v>
      </c>
      <c r="AB4" s="320"/>
      <c r="AC4" s="320"/>
      <c r="AD4" s="320"/>
      <c r="AE4" s="320"/>
      <c r="AF4" s="320"/>
      <c r="AG4" s="320"/>
      <c r="AH4" s="322"/>
      <c r="AI4" s="9">
        <v>8</v>
      </c>
      <c r="AJ4" s="9">
        <v>9</v>
      </c>
      <c r="AK4" s="9">
        <v>10</v>
      </c>
      <c r="AL4" s="10">
        <v>11</v>
      </c>
    </row>
    <row r="5" spans="1:38" ht="36.75" customHeight="1" x14ac:dyDescent="0.25">
      <c r="A5" s="334" t="s">
        <v>9</v>
      </c>
      <c r="B5" s="339"/>
      <c r="C5" s="339"/>
      <c r="D5" s="339"/>
      <c r="E5" s="339"/>
      <c r="F5" s="335"/>
      <c r="G5" s="12"/>
      <c r="H5" s="323" t="s">
        <v>10</v>
      </c>
      <c r="I5" s="320"/>
      <c r="J5" s="320"/>
      <c r="K5" s="320"/>
      <c r="L5" s="320"/>
      <c r="M5" s="320"/>
      <c r="N5" s="320"/>
      <c r="O5" s="322"/>
      <c r="P5" s="323" t="s">
        <v>11</v>
      </c>
      <c r="Q5" s="320"/>
      <c r="R5" s="322"/>
      <c r="S5" s="327" t="s">
        <v>12</v>
      </c>
      <c r="T5" s="324" t="s">
        <v>13</v>
      </c>
      <c r="U5" s="323" t="s">
        <v>14</v>
      </c>
      <c r="V5" s="320"/>
      <c r="W5" s="320"/>
      <c r="X5" s="320"/>
      <c r="Y5" s="320"/>
      <c r="Z5" s="322"/>
      <c r="AA5" s="323" t="s">
        <v>15</v>
      </c>
      <c r="AB5" s="320"/>
      <c r="AC5" s="320"/>
      <c r="AD5" s="320"/>
      <c r="AE5" s="320"/>
      <c r="AF5" s="320"/>
      <c r="AG5" s="320"/>
      <c r="AH5" s="322"/>
      <c r="AI5" s="324" t="s">
        <v>16</v>
      </c>
      <c r="AJ5" s="324" t="s">
        <v>17</v>
      </c>
      <c r="AK5" s="324" t="s">
        <v>18</v>
      </c>
      <c r="AL5" s="331" t="s">
        <v>19</v>
      </c>
    </row>
    <row r="6" spans="1:38" ht="25.5" customHeight="1" x14ac:dyDescent="0.25">
      <c r="A6" s="340"/>
      <c r="B6" s="341"/>
      <c r="C6" s="341"/>
      <c r="D6" s="341"/>
      <c r="E6" s="341"/>
      <c r="F6" s="342"/>
      <c r="G6" s="17"/>
      <c r="H6" s="331" t="s">
        <v>20</v>
      </c>
      <c r="I6" s="331" t="s">
        <v>21</v>
      </c>
      <c r="J6" s="343" t="s">
        <v>22</v>
      </c>
      <c r="K6" s="344"/>
      <c r="L6" s="343" t="s">
        <v>23</v>
      </c>
      <c r="M6" s="345"/>
      <c r="N6" s="345"/>
      <c r="O6" s="344"/>
      <c r="P6" s="324" t="s">
        <v>24</v>
      </c>
      <c r="Q6" s="324" t="s">
        <v>25</v>
      </c>
      <c r="R6" s="324" t="s">
        <v>26</v>
      </c>
      <c r="S6" s="328"/>
      <c r="T6" s="325"/>
      <c r="U6" s="324" t="s">
        <v>20</v>
      </c>
      <c r="V6" s="324" t="s">
        <v>27</v>
      </c>
      <c r="W6" s="323" t="s">
        <v>28</v>
      </c>
      <c r="X6" s="320"/>
      <c r="Y6" s="320"/>
      <c r="Z6" s="322"/>
      <c r="AA6" s="12" t="s">
        <v>29</v>
      </c>
      <c r="AB6" s="12" t="s">
        <v>30</v>
      </c>
      <c r="AC6" s="12" t="s">
        <v>29</v>
      </c>
      <c r="AD6" s="12" t="s">
        <v>30</v>
      </c>
      <c r="AE6" s="12" t="s">
        <v>29</v>
      </c>
      <c r="AF6" s="12" t="s">
        <v>30</v>
      </c>
      <c r="AG6" s="12" t="s">
        <v>29</v>
      </c>
      <c r="AH6" s="12" t="s">
        <v>30</v>
      </c>
      <c r="AI6" s="325"/>
      <c r="AJ6" s="325"/>
      <c r="AK6" s="325"/>
      <c r="AL6" s="325"/>
    </row>
    <row r="7" spans="1:38" ht="22.5" customHeight="1" x14ac:dyDescent="0.25">
      <c r="A7" s="324" t="s">
        <v>31</v>
      </c>
      <c r="B7" s="324" t="s">
        <v>32</v>
      </c>
      <c r="C7" s="324" t="s">
        <v>33</v>
      </c>
      <c r="D7" s="324" t="s">
        <v>21</v>
      </c>
      <c r="E7" s="13" t="s">
        <v>34</v>
      </c>
      <c r="F7" s="12" t="s">
        <v>35</v>
      </c>
      <c r="G7" s="18" t="s">
        <v>248</v>
      </c>
      <c r="H7" s="325"/>
      <c r="I7" s="325"/>
      <c r="J7" s="324" t="s">
        <v>37</v>
      </c>
      <c r="K7" s="324" t="s">
        <v>38</v>
      </c>
      <c r="L7" s="323" t="s">
        <v>39</v>
      </c>
      <c r="M7" s="320"/>
      <c r="N7" s="320"/>
      <c r="O7" s="322"/>
      <c r="P7" s="325"/>
      <c r="Q7" s="325"/>
      <c r="R7" s="325"/>
      <c r="S7" s="328"/>
      <c r="T7" s="325"/>
      <c r="U7" s="325"/>
      <c r="V7" s="325"/>
      <c r="W7" s="324" t="s">
        <v>40</v>
      </c>
      <c r="X7" s="324" t="s">
        <v>41</v>
      </c>
      <c r="Y7" s="324" t="s">
        <v>42</v>
      </c>
      <c r="Z7" s="324" t="s">
        <v>43</v>
      </c>
      <c r="AA7" s="334">
        <v>2021</v>
      </c>
      <c r="AB7" s="335"/>
      <c r="AC7" s="334">
        <v>2022</v>
      </c>
      <c r="AD7" s="335"/>
      <c r="AE7" s="334">
        <v>2023</v>
      </c>
      <c r="AF7" s="335"/>
      <c r="AG7" s="334">
        <v>2024</v>
      </c>
      <c r="AH7" s="335"/>
      <c r="AI7" s="325"/>
      <c r="AJ7" s="325"/>
      <c r="AK7" s="325"/>
      <c r="AL7" s="325"/>
    </row>
    <row r="8" spans="1:38" ht="22.5" customHeight="1" x14ac:dyDescent="0.25">
      <c r="A8" s="326"/>
      <c r="B8" s="330"/>
      <c r="C8" s="326"/>
      <c r="D8" s="326"/>
      <c r="E8" s="14">
        <v>2019</v>
      </c>
      <c r="F8" s="14">
        <v>2024</v>
      </c>
      <c r="G8" s="17"/>
      <c r="H8" s="326"/>
      <c r="I8" s="326"/>
      <c r="J8" s="326"/>
      <c r="K8" s="326"/>
      <c r="L8" s="14">
        <v>2021</v>
      </c>
      <c r="M8" s="14">
        <v>2022</v>
      </c>
      <c r="N8" s="14">
        <v>2023</v>
      </c>
      <c r="O8" s="14">
        <v>2024</v>
      </c>
      <c r="P8" s="330"/>
      <c r="Q8" s="330"/>
      <c r="R8" s="330"/>
      <c r="S8" s="329"/>
      <c r="T8" s="326"/>
      <c r="U8" s="326"/>
      <c r="V8" s="326"/>
      <c r="W8" s="326"/>
      <c r="X8" s="326"/>
      <c r="Y8" s="326"/>
      <c r="Z8" s="326"/>
      <c r="AA8" s="336"/>
      <c r="AB8" s="337"/>
      <c r="AC8" s="336"/>
      <c r="AD8" s="337"/>
      <c r="AE8" s="336"/>
      <c r="AF8" s="337"/>
      <c r="AG8" s="336"/>
      <c r="AH8" s="337"/>
      <c r="AI8" s="326"/>
      <c r="AJ8" s="326"/>
      <c r="AK8" s="326"/>
      <c r="AL8" s="326"/>
    </row>
    <row r="9" spans="1:38" ht="72" hidden="1" customHeight="1" x14ac:dyDescent="0.25">
      <c r="A9" s="65" t="s">
        <v>44</v>
      </c>
      <c r="B9" s="65" t="s">
        <v>45</v>
      </c>
      <c r="C9" s="65" t="s">
        <v>120</v>
      </c>
      <c r="D9" s="65" t="s">
        <v>47</v>
      </c>
      <c r="E9" s="67">
        <v>0.16419228650626699</v>
      </c>
      <c r="F9" s="67">
        <v>9.1399999999999995E-2</v>
      </c>
      <c r="G9" s="36" t="s">
        <v>146</v>
      </c>
      <c r="H9" s="347" t="s">
        <v>490</v>
      </c>
      <c r="I9" s="187" t="s">
        <v>433</v>
      </c>
      <c r="J9" s="65">
        <v>2019</v>
      </c>
      <c r="K9" s="65">
        <v>23.9</v>
      </c>
      <c r="L9" s="66"/>
      <c r="M9" s="66"/>
      <c r="N9" s="66"/>
      <c r="O9" s="66"/>
      <c r="P9" s="65">
        <v>2.5</v>
      </c>
      <c r="Q9" s="65" t="s">
        <v>249</v>
      </c>
      <c r="R9" s="65" t="s">
        <v>250</v>
      </c>
      <c r="S9" s="65">
        <v>11.1</v>
      </c>
      <c r="T9" s="36"/>
      <c r="U9" s="186" t="s">
        <v>625</v>
      </c>
      <c r="V9" s="186" t="s">
        <v>624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 t="s">
        <v>171</v>
      </c>
      <c r="AJ9" s="36" t="s">
        <v>162</v>
      </c>
      <c r="AK9" s="36" t="s">
        <v>251</v>
      </c>
      <c r="AL9" s="317" t="s">
        <v>252</v>
      </c>
    </row>
    <row r="10" spans="1:38" ht="106.5" customHeight="1" x14ac:dyDescent="0.25">
      <c r="A10" s="36" t="s">
        <v>44</v>
      </c>
      <c r="B10" s="36" t="s">
        <v>45</v>
      </c>
      <c r="C10" s="36" t="s">
        <v>46</v>
      </c>
      <c r="D10" s="194" t="s">
        <v>47</v>
      </c>
      <c r="E10" s="67">
        <v>0.16419228650626699</v>
      </c>
      <c r="F10" s="67">
        <v>9.1399999999999995E-2</v>
      </c>
      <c r="G10" s="36" t="s">
        <v>146</v>
      </c>
      <c r="H10" s="348"/>
      <c r="I10" s="111" t="s">
        <v>485</v>
      </c>
      <c r="J10" s="36">
        <v>2020</v>
      </c>
      <c r="K10" s="69" t="s">
        <v>432</v>
      </c>
      <c r="L10" s="37">
        <v>11000</v>
      </c>
      <c r="M10" s="37">
        <v>17000</v>
      </c>
      <c r="N10" s="37">
        <v>17000</v>
      </c>
      <c r="O10" s="37">
        <v>17000</v>
      </c>
      <c r="P10" s="36">
        <v>2.5</v>
      </c>
      <c r="Q10" s="36" t="s">
        <v>249</v>
      </c>
      <c r="R10" s="36" t="s">
        <v>253</v>
      </c>
      <c r="S10" s="36">
        <v>11.1</v>
      </c>
      <c r="T10" s="36"/>
      <c r="U10" s="111" t="s">
        <v>487</v>
      </c>
      <c r="V10" s="186" t="s">
        <v>623</v>
      </c>
      <c r="W10" s="105">
        <f>1.25*L10</f>
        <v>13750</v>
      </c>
      <c r="X10" s="105">
        <f>1.25*M10</f>
        <v>21250</v>
      </c>
      <c r="Y10" s="105">
        <f t="shared" ref="Y10:Z10" si="0">1.25*N10</f>
        <v>21250</v>
      </c>
      <c r="Z10" s="105">
        <f t="shared" si="0"/>
        <v>21250</v>
      </c>
      <c r="AA10" s="332">
        <v>29555013</v>
      </c>
      <c r="AB10" s="36"/>
      <c r="AC10" s="332">
        <f>1.045*AA10</f>
        <v>30884988.584999997</v>
      </c>
      <c r="AD10" s="104"/>
      <c r="AE10" s="332">
        <f>+AC10*1.045</f>
        <v>32274813.071324997</v>
      </c>
      <c r="AF10" s="104"/>
      <c r="AG10" s="332">
        <f>+AE10*1.045</f>
        <v>33727179.659534618</v>
      </c>
      <c r="AH10" s="36"/>
      <c r="AI10" s="36" t="s">
        <v>135</v>
      </c>
      <c r="AJ10" s="36" t="s">
        <v>254</v>
      </c>
      <c r="AK10" s="36" t="s">
        <v>255</v>
      </c>
      <c r="AL10" s="318"/>
    </row>
    <row r="11" spans="1:38" ht="103.5" customHeight="1" x14ac:dyDescent="0.25">
      <c r="A11" s="36" t="s">
        <v>44</v>
      </c>
      <c r="B11" s="36" t="s">
        <v>45</v>
      </c>
      <c r="C11" s="36" t="s">
        <v>46</v>
      </c>
      <c r="D11" s="194" t="s">
        <v>47</v>
      </c>
      <c r="E11" s="67">
        <v>0.16419228650626699</v>
      </c>
      <c r="F11" s="67">
        <v>9.1399999999999995E-2</v>
      </c>
      <c r="G11" s="36" t="s">
        <v>256</v>
      </c>
      <c r="H11" s="318"/>
      <c r="I11" s="111" t="s">
        <v>486</v>
      </c>
      <c r="J11" s="36">
        <v>2020</v>
      </c>
      <c r="K11" s="69" t="s">
        <v>432</v>
      </c>
      <c r="L11" s="36"/>
      <c r="M11" s="105">
        <f>0.95*L10</f>
        <v>10450</v>
      </c>
      <c r="N11" s="105">
        <f>(0.95*M10)+M11</f>
        <v>26600</v>
      </c>
      <c r="O11" s="105">
        <f>(0.95*N10)+N11</f>
        <v>42750</v>
      </c>
      <c r="P11" s="36">
        <v>2.5</v>
      </c>
      <c r="Q11" s="36" t="s">
        <v>249</v>
      </c>
      <c r="R11" s="36" t="s">
        <v>253</v>
      </c>
      <c r="S11" s="36">
        <v>11.1</v>
      </c>
      <c r="T11" s="36"/>
      <c r="U11" s="111" t="s">
        <v>488</v>
      </c>
      <c r="V11" s="111" t="s">
        <v>489</v>
      </c>
      <c r="W11" s="105">
        <v>3750</v>
      </c>
      <c r="X11" s="106">
        <f>11000+X10</f>
        <v>32250</v>
      </c>
      <c r="Y11" s="106">
        <f>17000+11000+Y10</f>
        <v>49250</v>
      </c>
      <c r="Z11" s="37">
        <f>+Z10+SUM(L10:N10)</f>
        <v>66250</v>
      </c>
      <c r="AA11" s="333"/>
      <c r="AB11" s="36"/>
      <c r="AC11" s="333"/>
      <c r="AD11" s="104"/>
      <c r="AE11" s="333"/>
      <c r="AF11" s="104"/>
      <c r="AG11" s="333"/>
      <c r="AH11" s="36"/>
      <c r="AI11" s="36" t="s">
        <v>135</v>
      </c>
      <c r="AJ11" s="36" t="s">
        <v>608</v>
      </c>
      <c r="AK11" s="182" t="s">
        <v>584</v>
      </c>
      <c r="AL11" s="159" t="s">
        <v>559</v>
      </c>
    </row>
    <row r="12" spans="1:38" ht="15.75" customHeight="1" x14ac:dyDescent="0.25">
      <c r="A12" s="19" t="s">
        <v>118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20"/>
      <c r="AJ12" s="11"/>
      <c r="AK12" s="11"/>
      <c r="AL12" s="11"/>
    </row>
    <row r="13" spans="1:38" ht="15.75" customHeight="1" x14ac:dyDescent="0.25">
      <c r="A13" s="6"/>
      <c r="B13" s="6"/>
      <c r="C13" s="6"/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6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  <row r="14" spans="1:38" ht="33.75" customHeight="1" x14ac:dyDescent="0.25">
      <c r="A14" s="6"/>
      <c r="B14" s="6"/>
      <c r="C14" s="6"/>
      <c r="D14" s="6"/>
      <c r="E14" s="6"/>
      <c r="F14" s="6"/>
      <c r="G14" s="6"/>
      <c r="H14" s="6"/>
      <c r="I14" s="6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</row>
    <row r="15" spans="1:38" ht="15.75" customHeight="1" x14ac:dyDescent="0.25">
      <c r="A15" s="6"/>
      <c r="B15" s="6"/>
      <c r="C15" s="6"/>
      <c r="D15" s="6"/>
      <c r="E15" s="6"/>
      <c r="F15" s="6"/>
      <c r="G15" s="6"/>
      <c r="H15" s="6"/>
      <c r="I15" s="6"/>
      <c r="J15" s="346"/>
      <c r="K15" s="346"/>
      <c r="L15" s="346"/>
      <c r="M15" s="346"/>
      <c r="N15" s="5"/>
      <c r="O15" s="5"/>
      <c r="P15" s="5"/>
      <c r="Q15" s="5"/>
      <c r="R15" s="5"/>
      <c r="S15" s="5"/>
      <c r="T15" s="5"/>
      <c r="U15" s="6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</row>
    <row r="16" spans="1:38" ht="15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236"/>
      <c r="K16" s="236"/>
      <c r="L16" s="236"/>
      <c r="M16" s="236"/>
      <c r="N16" s="5"/>
      <c r="O16" s="5"/>
      <c r="P16" s="5"/>
      <c r="Q16" s="5"/>
      <c r="R16" s="5"/>
      <c r="S16" s="5"/>
      <c r="T16" s="5"/>
      <c r="U16" s="6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</row>
    <row r="17" spans="1:38" ht="15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</row>
    <row r="18" spans="1:38" ht="15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</row>
    <row r="19" spans="1:38" ht="15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</row>
    <row r="20" spans="1:38" ht="15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</row>
    <row r="21" spans="1:38" ht="15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</row>
    <row r="22" spans="1:38" ht="15.75" customHeight="1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</row>
    <row r="23" spans="1:38" ht="15.7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</row>
    <row r="24" spans="1:38" ht="15.75" customHeight="1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</row>
    <row r="25" spans="1:38" ht="15.75" customHeight="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</row>
    <row r="26" spans="1:38" ht="15.75" customHeight="1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</row>
    <row r="27" spans="1:38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</row>
    <row r="28" spans="1:38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</row>
    <row r="29" spans="1:38" ht="15.75" customHeight="1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</row>
    <row r="30" spans="1:38" ht="15.75" customHeight="1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</row>
    <row r="31" spans="1:38" ht="15.75" customHeight="1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</row>
    <row r="32" spans="1:38" ht="15.75" customHeight="1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</row>
    <row r="33" spans="1:38" ht="15.75" customHeight="1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</row>
    <row r="34" spans="1:38" ht="15.75" customHeight="1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</row>
    <row r="35" spans="1:38" ht="15.75" customHeight="1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</row>
    <row r="36" spans="1:38" ht="15.75" customHeight="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</row>
    <row r="37" spans="1:38" ht="15.75" customHeight="1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</row>
    <row r="38" spans="1:38" ht="15.75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</row>
    <row r="39" spans="1:38" ht="15.75" customHeight="1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</row>
    <row r="40" spans="1:38" ht="15.75" customHeight="1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</row>
    <row r="41" spans="1:38" ht="15.75" customHeight="1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</row>
    <row r="42" spans="1:38" ht="15.75" customHeight="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</row>
    <row r="43" spans="1:38" ht="15.75" customHeight="1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</row>
    <row r="44" spans="1:38" ht="15.7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</row>
    <row r="45" spans="1:38" ht="15.75" customHeight="1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</row>
    <row r="46" spans="1:38" ht="15.75" customHeight="1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</row>
    <row r="47" spans="1:38" ht="15.75" customHeight="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</row>
    <row r="48" spans="1:38" ht="15.75" customHeight="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</row>
    <row r="49" spans="1:38" ht="15.75" customHeight="1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</row>
    <row r="50" spans="1:38" ht="15.75" customHeight="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</row>
    <row r="51" spans="1:38" ht="15.75" customHeight="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</row>
    <row r="52" spans="1:38" ht="15.75" customHeight="1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</row>
    <row r="53" spans="1:38" ht="15.75" customHeight="1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</row>
    <row r="54" spans="1:38" ht="15.75" customHeight="1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</row>
    <row r="55" spans="1:38" ht="15.75" customHeight="1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</row>
    <row r="56" spans="1:38" ht="15.75" customHeight="1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</row>
    <row r="57" spans="1:38" ht="15.75" customHeight="1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</row>
    <row r="58" spans="1:38" ht="15.75" customHeight="1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</row>
    <row r="59" spans="1:38" ht="15.75" customHeight="1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</row>
    <row r="60" spans="1:38" ht="15.75" customHeight="1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</row>
    <row r="61" spans="1:38" ht="15.75" customHeight="1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</row>
    <row r="62" spans="1:38" ht="15.75" customHeight="1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</row>
    <row r="63" spans="1:38" ht="15.75" customHeight="1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</row>
    <row r="64" spans="1:38" ht="15.75" customHeight="1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</row>
    <row r="65" spans="1:38" ht="15.75" customHeight="1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</row>
    <row r="66" spans="1:38" ht="15.75" customHeight="1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</row>
    <row r="67" spans="1:38" ht="15.75" customHeight="1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</row>
    <row r="68" spans="1:38" ht="15.75" customHeight="1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</row>
    <row r="69" spans="1:38" ht="15.75" customHeight="1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</row>
    <row r="70" spans="1:38" ht="15.75" customHeight="1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</row>
    <row r="71" spans="1:38" ht="15.75" customHeight="1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</row>
    <row r="72" spans="1:38" ht="15.75" customHeight="1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</row>
    <row r="73" spans="1:38" ht="15.75" customHeight="1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</row>
    <row r="74" spans="1:38" ht="15.75" customHeight="1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</row>
    <row r="75" spans="1:38" ht="15.75" customHeight="1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</row>
    <row r="76" spans="1:38" ht="15.75" customHeight="1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</row>
    <row r="77" spans="1:38" ht="15.75" customHeight="1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</row>
    <row r="78" spans="1:38" ht="15.75" customHeight="1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</row>
    <row r="79" spans="1:38" ht="15.75" customHeight="1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</row>
    <row r="80" spans="1:38" ht="15.75" customHeight="1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</row>
    <row r="81" spans="1:38" ht="15.75" customHeight="1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</row>
    <row r="82" spans="1:38" ht="15.75" customHeight="1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</row>
    <row r="83" spans="1:38" ht="15.75" customHeight="1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</row>
    <row r="84" spans="1:38" ht="15.75" customHeight="1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</row>
    <row r="85" spans="1:38" ht="15.75" customHeight="1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</row>
    <row r="86" spans="1:38" ht="15.75" customHeight="1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</row>
    <row r="87" spans="1:38" ht="15.75" customHeight="1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</row>
    <row r="88" spans="1:38" ht="15.75" customHeight="1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</row>
    <row r="89" spans="1:38" ht="15.75" customHeight="1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</row>
    <row r="90" spans="1:38" ht="15.75" customHeight="1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</row>
    <row r="91" spans="1:38" ht="15.75" customHeight="1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</row>
    <row r="92" spans="1:38" ht="15.75" customHeight="1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</row>
    <row r="93" spans="1:38" ht="15.75" customHeight="1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</row>
    <row r="94" spans="1:38" ht="15.75" customHeight="1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</row>
    <row r="95" spans="1:38" ht="15.75" customHeight="1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</row>
    <row r="96" spans="1:38" ht="15.75" customHeight="1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</row>
    <row r="97" spans="1:38" ht="15.75" customHeight="1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</row>
    <row r="98" spans="1:38" ht="15.75" customHeight="1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</row>
    <row r="99" spans="1:38" ht="15.75" customHeight="1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</row>
    <row r="100" spans="1:38" ht="15.75" customHeight="1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</row>
    <row r="101" spans="1:38" ht="15.75" customHeight="1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</row>
    <row r="102" spans="1:38" ht="15.75" customHeight="1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</row>
    <row r="103" spans="1:38" ht="15.75" customHeight="1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</row>
    <row r="104" spans="1:38" ht="15.75" customHeight="1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</row>
    <row r="105" spans="1:38" ht="15.75" customHeight="1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</row>
    <row r="106" spans="1:38" ht="15.75" customHeight="1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</row>
    <row r="107" spans="1:38" ht="15.75" customHeight="1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</row>
    <row r="108" spans="1:38" ht="15.75" customHeight="1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</row>
    <row r="109" spans="1:38" ht="15.75" customHeight="1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</row>
    <row r="110" spans="1:38" ht="15.75" customHeight="1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</row>
    <row r="111" spans="1:38" ht="15.75" customHeight="1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</row>
    <row r="112" spans="1:38" ht="15.75" customHeight="1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</row>
    <row r="113" spans="1:38" ht="15.75" customHeight="1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</row>
    <row r="114" spans="1:38" ht="15.75" customHeight="1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</row>
    <row r="115" spans="1:38" ht="15.75" customHeight="1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</row>
    <row r="116" spans="1:38" ht="15.75" customHeight="1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</row>
    <row r="117" spans="1:38" ht="15.75" customHeight="1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</row>
    <row r="118" spans="1:38" ht="15.75" customHeight="1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</row>
    <row r="119" spans="1:38" ht="15.75" customHeight="1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</row>
    <row r="120" spans="1:38" ht="15.75" customHeight="1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</row>
    <row r="121" spans="1:38" ht="15.75" customHeight="1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</row>
    <row r="122" spans="1:38" ht="15.75" customHeight="1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</row>
    <row r="123" spans="1:38" ht="15.75" customHeight="1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</row>
    <row r="124" spans="1:38" ht="15.75" customHeight="1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</row>
    <row r="125" spans="1:38" ht="15.75" customHeight="1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</row>
    <row r="126" spans="1:38" ht="15.75" customHeight="1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</row>
    <row r="127" spans="1:38" ht="15.75" customHeight="1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</row>
    <row r="128" spans="1:38" ht="15.75" customHeight="1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</row>
    <row r="129" spans="1:38" ht="15.75" customHeight="1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</row>
    <row r="130" spans="1:38" ht="15.75" customHeight="1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</row>
    <row r="131" spans="1:38" ht="15.75" customHeight="1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</row>
    <row r="132" spans="1:38" ht="15.75" customHeight="1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</row>
    <row r="133" spans="1:38" ht="15.75" customHeight="1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</row>
    <row r="134" spans="1:38" ht="15.75" customHeight="1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</row>
    <row r="135" spans="1:38" ht="15.75" customHeight="1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</row>
    <row r="136" spans="1:38" ht="15.75" customHeight="1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</row>
    <row r="137" spans="1:38" ht="15.75" customHeight="1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</row>
    <row r="138" spans="1:38" ht="15.75" customHeight="1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</row>
    <row r="139" spans="1:38" ht="15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</row>
    <row r="140" spans="1:38" ht="15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</row>
    <row r="141" spans="1:38" ht="15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</row>
    <row r="142" spans="1:38" ht="15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</row>
    <row r="143" spans="1:38" ht="15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</row>
    <row r="144" spans="1:38" ht="15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</row>
    <row r="145" spans="1:38" ht="15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</row>
    <row r="146" spans="1:38" ht="15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</row>
    <row r="147" spans="1:38" ht="15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</row>
    <row r="148" spans="1:38" ht="15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</row>
    <row r="149" spans="1:38" ht="15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</row>
    <row r="150" spans="1:38" ht="15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</row>
    <row r="151" spans="1:38" ht="15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</row>
    <row r="152" spans="1:38" ht="15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</row>
    <row r="153" spans="1:38" ht="15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</row>
    <row r="154" spans="1:38" ht="15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</row>
    <row r="155" spans="1:38" ht="15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</row>
    <row r="156" spans="1:38" ht="15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</row>
    <row r="157" spans="1:38" ht="15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</row>
    <row r="158" spans="1:38" ht="15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</row>
    <row r="159" spans="1:38" ht="15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</row>
    <row r="160" spans="1:38" ht="15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</row>
    <row r="161" spans="1:38" ht="15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</row>
    <row r="162" spans="1:38" ht="15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</row>
    <row r="163" spans="1:38" ht="15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</row>
    <row r="164" spans="1:38" ht="15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</row>
    <row r="165" spans="1:38" ht="15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</row>
    <row r="166" spans="1:38" ht="15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</row>
    <row r="167" spans="1:38" ht="15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</row>
    <row r="168" spans="1:38" ht="15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</row>
    <row r="169" spans="1:38" ht="15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</row>
    <row r="170" spans="1:38" ht="15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</row>
    <row r="171" spans="1:38" ht="15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</row>
    <row r="172" spans="1:38" ht="15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</row>
    <row r="173" spans="1:38" ht="15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</row>
    <row r="174" spans="1:38" ht="15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</row>
    <row r="175" spans="1:38" ht="15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</row>
    <row r="176" spans="1:38" ht="15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</row>
    <row r="177" spans="1:38" ht="15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</row>
    <row r="178" spans="1:38" ht="15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</row>
    <row r="179" spans="1:38" ht="15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</row>
    <row r="180" spans="1:38" ht="15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</row>
    <row r="181" spans="1:38" ht="15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</row>
    <row r="182" spans="1:38" ht="15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</row>
    <row r="183" spans="1:38" ht="15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</row>
    <row r="184" spans="1:38" ht="15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</row>
    <row r="185" spans="1:38" ht="15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</row>
    <row r="186" spans="1:38" ht="15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</row>
    <row r="187" spans="1:38" ht="15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</row>
    <row r="188" spans="1:38" ht="15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</row>
    <row r="189" spans="1:38" ht="15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</row>
    <row r="190" spans="1:38" ht="15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</row>
    <row r="191" spans="1:38" ht="15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</row>
    <row r="192" spans="1:38" ht="15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</row>
    <row r="193" spans="1:38" ht="15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</row>
    <row r="194" spans="1:38" ht="15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</row>
    <row r="195" spans="1:38" ht="15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</row>
    <row r="196" spans="1:38" ht="15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</row>
    <row r="197" spans="1:38" ht="15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</row>
    <row r="198" spans="1:38" ht="15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</row>
    <row r="199" spans="1:38" ht="15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</row>
    <row r="200" spans="1:38" ht="15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</row>
    <row r="201" spans="1:38" ht="15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</row>
    <row r="202" spans="1:38" ht="15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</row>
    <row r="203" spans="1:38" ht="15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</row>
    <row r="204" spans="1:38" ht="15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</row>
    <row r="205" spans="1:38" ht="15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</row>
    <row r="206" spans="1:38" ht="15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</row>
    <row r="207" spans="1:38" ht="15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</row>
    <row r="208" spans="1:38" ht="15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</row>
    <row r="209" spans="1:38" ht="15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</row>
    <row r="210" spans="1:38" ht="15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</row>
    <row r="211" spans="1:38" ht="15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</row>
    <row r="212" spans="1:38" ht="15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</row>
    <row r="213" spans="1:38" ht="15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</row>
    <row r="214" spans="1:38" ht="15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</row>
    <row r="215" spans="1:38" ht="15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</row>
    <row r="216" spans="1:38" ht="15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</row>
    <row r="217" spans="1:38" ht="15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</row>
    <row r="218" spans="1:38" ht="15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</row>
    <row r="219" spans="1:38" ht="15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</row>
    <row r="220" spans="1:38" ht="15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</row>
    <row r="221" spans="1:38" ht="15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</row>
    <row r="222" spans="1:38" ht="15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</row>
    <row r="223" spans="1:38" ht="15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</row>
    <row r="224" spans="1:38" ht="15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</row>
    <row r="225" spans="1:38" ht="15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</row>
    <row r="226" spans="1:38" ht="15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</row>
    <row r="227" spans="1:38" ht="15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</row>
    <row r="228" spans="1:38" ht="15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</row>
    <row r="229" spans="1:38" ht="15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</row>
    <row r="230" spans="1:38" ht="15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</row>
    <row r="231" spans="1:38" ht="15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</row>
    <row r="232" spans="1:38" ht="15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</row>
    <row r="233" spans="1:38" ht="15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</row>
    <row r="234" spans="1:38" ht="15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</row>
    <row r="235" spans="1:38" ht="15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</row>
    <row r="236" spans="1:38" ht="15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</row>
    <row r="237" spans="1:38" ht="15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</row>
    <row r="238" spans="1:38" ht="15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</row>
    <row r="239" spans="1:38" ht="15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</row>
    <row r="240" spans="1:38" ht="15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</row>
    <row r="241" spans="1:38" ht="15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</row>
    <row r="242" spans="1:38" ht="15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</row>
    <row r="243" spans="1:38" ht="15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</row>
    <row r="244" spans="1:38" ht="15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</row>
    <row r="245" spans="1:38" ht="15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</row>
    <row r="246" spans="1:38" ht="15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</row>
    <row r="247" spans="1:38" ht="15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</row>
    <row r="248" spans="1:38" ht="15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</row>
    <row r="249" spans="1:38" ht="15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</row>
    <row r="250" spans="1:38" ht="15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</row>
    <row r="251" spans="1:38" ht="15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</row>
    <row r="252" spans="1:38" ht="15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</row>
    <row r="253" spans="1:38" ht="15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</row>
    <row r="254" spans="1:38" ht="15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</row>
    <row r="255" spans="1:38" ht="15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</row>
    <row r="256" spans="1:38" ht="15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</row>
    <row r="257" spans="1:38" ht="15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</row>
    <row r="258" spans="1:38" ht="15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</row>
    <row r="259" spans="1:38" ht="15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</row>
    <row r="260" spans="1:38" ht="15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</row>
    <row r="261" spans="1:38" ht="15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</row>
    <row r="262" spans="1:38" ht="15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</row>
    <row r="263" spans="1:38" ht="15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</row>
    <row r="264" spans="1:38" ht="15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</row>
    <row r="265" spans="1:38" ht="15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</row>
    <row r="266" spans="1:38" ht="15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</row>
    <row r="267" spans="1:38" ht="15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</row>
    <row r="268" spans="1:38" ht="15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</row>
    <row r="269" spans="1:38" ht="15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</row>
    <row r="270" spans="1:38" ht="15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</row>
    <row r="271" spans="1:38" ht="15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</row>
    <row r="272" spans="1:38" ht="15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</row>
    <row r="273" spans="1:38" ht="15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</row>
    <row r="274" spans="1:38" ht="15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</row>
    <row r="275" spans="1:38" ht="15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</row>
    <row r="276" spans="1:38" ht="15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</row>
    <row r="277" spans="1:38" ht="15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</row>
    <row r="278" spans="1:38" ht="15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</row>
    <row r="279" spans="1:38" ht="15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</row>
    <row r="280" spans="1:38" ht="15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</row>
    <row r="281" spans="1:38" ht="15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</row>
    <row r="282" spans="1:38" ht="15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</row>
    <row r="283" spans="1:38" ht="15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</row>
    <row r="284" spans="1:38" ht="15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</row>
    <row r="285" spans="1:38" ht="15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</row>
    <row r="286" spans="1:38" ht="15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</row>
    <row r="287" spans="1:38" ht="15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</row>
    <row r="288" spans="1:38" ht="15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</row>
    <row r="289" spans="1:38" ht="15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</row>
    <row r="290" spans="1:38" ht="15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</row>
    <row r="291" spans="1:38" ht="15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</row>
    <row r="292" spans="1:38" ht="15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</row>
    <row r="293" spans="1:38" ht="15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</row>
    <row r="294" spans="1:38" ht="15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</row>
    <row r="295" spans="1:38" ht="15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</row>
    <row r="296" spans="1:38" ht="15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</row>
    <row r="297" spans="1:38" ht="15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</row>
    <row r="298" spans="1:38" ht="15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</row>
    <row r="299" spans="1:38" ht="15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</row>
    <row r="300" spans="1:38" ht="15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</row>
    <row r="301" spans="1:38" ht="15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</row>
    <row r="302" spans="1:38" ht="15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</row>
    <row r="303" spans="1:38" ht="15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</row>
    <row r="304" spans="1:38" ht="15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</row>
    <row r="305" spans="1:38" ht="15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</row>
    <row r="306" spans="1:38" ht="15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</row>
    <row r="307" spans="1:38" ht="15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</row>
    <row r="308" spans="1:38" ht="15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</row>
    <row r="309" spans="1:38" ht="15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</row>
    <row r="310" spans="1:38" ht="15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</row>
    <row r="311" spans="1:38" ht="15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</row>
    <row r="312" spans="1:38" ht="15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</row>
    <row r="313" spans="1:38" ht="15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</row>
    <row r="314" spans="1:38" ht="15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</row>
    <row r="315" spans="1:38" ht="15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</row>
    <row r="316" spans="1:38" ht="15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</row>
    <row r="317" spans="1:38" ht="15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</row>
    <row r="318" spans="1:38" ht="15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</row>
    <row r="319" spans="1:38" ht="15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</row>
    <row r="320" spans="1:38" ht="15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</row>
    <row r="321" spans="1:38" ht="15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</row>
    <row r="322" spans="1:38" ht="15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</row>
    <row r="323" spans="1:38" ht="15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</row>
    <row r="324" spans="1:38" ht="15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</row>
    <row r="325" spans="1:38" ht="15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</row>
    <row r="326" spans="1:38" ht="15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</row>
    <row r="327" spans="1:38" ht="15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</row>
    <row r="328" spans="1:38" ht="15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</row>
    <row r="329" spans="1:38" ht="15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</row>
    <row r="330" spans="1:38" ht="15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</row>
    <row r="331" spans="1:38" ht="15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</row>
    <row r="332" spans="1:38" ht="15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</row>
    <row r="333" spans="1:38" ht="15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</row>
    <row r="334" spans="1:38" ht="15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</row>
    <row r="335" spans="1:38" ht="15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</row>
    <row r="336" spans="1:38" ht="15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</row>
    <row r="337" spans="1:38" ht="15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</row>
    <row r="338" spans="1:38" ht="15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</row>
    <row r="339" spans="1:38" ht="15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</row>
    <row r="340" spans="1:38" ht="15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</row>
    <row r="341" spans="1:38" ht="15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</row>
    <row r="342" spans="1:38" ht="15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</row>
    <row r="343" spans="1:38" ht="15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</row>
    <row r="344" spans="1:38" ht="15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</row>
    <row r="345" spans="1:38" ht="15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</row>
    <row r="346" spans="1:38" ht="15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</row>
    <row r="347" spans="1:38" ht="15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</row>
    <row r="348" spans="1:38" ht="15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</row>
    <row r="349" spans="1:38" ht="15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</row>
    <row r="350" spans="1:38" ht="15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</row>
    <row r="351" spans="1:38" ht="15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</row>
    <row r="352" spans="1:38" ht="15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</row>
    <row r="353" spans="1:38" ht="15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</row>
    <row r="354" spans="1:38" ht="15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</row>
    <row r="355" spans="1:38" ht="15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</row>
    <row r="356" spans="1:38" ht="15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</row>
    <row r="357" spans="1:38" ht="15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</row>
    <row r="358" spans="1:38" ht="15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</row>
    <row r="359" spans="1:38" ht="15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</row>
    <row r="360" spans="1:38" ht="15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</row>
    <row r="361" spans="1:38" ht="15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</row>
    <row r="362" spans="1:38" ht="15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</row>
    <row r="363" spans="1:38" ht="15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</row>
    <row r="364" spans="1:38" ht="15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</row>
    <row r="365" spans="1:38" ht="15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</row>
    <row r="366" spans="1:38" ht="15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</row>
    <row r="367" spans="1:38" ht="15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</row>
    <row r="368" spans="1:38" ht="15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</row>
    <row r="369" spans="1:38" ht="15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</row>
    <row r="370" spans="1:38" ht="15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</row>
    <row r="371" spans="1:38" ht="15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</row>
    <row r="372" spans="1:38" ht="15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</row>
    <row r="373" spans="1:38" ht="15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</row>
    <row r="374" spans="1:38" ht="15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</row>
    <row r="375" spans="1:38" ht="15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</row>
    <row r="376" spans="1:38" ht="15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</row>
    <row r="377" spans="1:38" ht="15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</row>
    <row r="378" spans="1:38" ht="15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</row>
    <row r="379" spans="1:38" ht="15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</row>
    <row r="380" spans="1:38" ht="15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</row>
    <row r="381" spans="1:38" ht="15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</row>
    <row r="382" spans="1:38" ht="15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</row>
    <row r="383" spans="1:38" ht="15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</row>
    <row r="384" spans="1:38" ht="15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</row>
    <row r="385" spans="1:38" ht="15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</row>
    <row r="386" spans="1:38" ht="15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</row>
    <row r="387" spans="1:38" ht="15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</row>
    <row r="388" spans="1:38" ht="15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</row>
    <row r="389" spans="1:38" ht="15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</row>
    <row r="390" spans="1:38" ht="15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</row>
    <row r="391" spans="1:38" ht="15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</row>
    <row r="392" spans="1:38" ht="15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</row>
    <row r="393" spans="1:38" ht="15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</row>
    <row r="394" spans="1:38" ht="15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</row>
    <row r="395" spans="1:38" ht="15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</row>
    <row r="396" spans="1:38" ht="15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</row>
    <row r="397" spans="1:38" ht="15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</row>
    <row r="398" spans="1:38" ht="15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</row>
    <row r="399" spans="1:38" ht="15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</row>
    <row r="400" spans="1:38" ht="15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</row>
    <row r="401" spans="1:38" ht="15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</row>
    <row r="402" spans="1:38" ht="15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</row>
    <row r="403" spans="1:38" ht="15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</row>
    <row r="404" spans="1:38" ht="15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</row>
    <row r="405" spans="1:38" ht="15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</row>
    <row r="406" spans="1:38" ht="15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</row>
    <row r="407" spans="1:38" ht="15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</row>
    <row r="408" spans="1:38" ht="15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</row>
    <row r="409" spans="1:38" ht="15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</row>
    <row r="410" spans="1:38" ht="15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</row>
    <row r="411" spans="1:38" ht="15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</row>
    <row r="412" spans="1:38" ht="15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</row>
    <row r="413" spans="1:38" ht="15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</row>
    <row r="414" spans="1:38" ht="15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</row>
    <row r="415" spans="1:38" ht="15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</row>
    <row r="416" spans="1:38" ht="15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</row>
    <row r="417" spans="1:38" ht="15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</row>
    <row r="418" spans="1:38" ht="15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</row>
    <row r="419" spans="1:38" ht="15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</row>
    <row r="420" spans="1:38" ht="15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</row>
    <row r="421" spans="1:38" ht="15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</row>
    <row r="422" spans="1:38" ht="15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</row>
    <row r="423" spans="1:38" ht="15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</row>
    <row r="424" spans="1:38" ht="15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</row>
    <row r="425" spans="1:38" ht="15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</row>
    <row r="426" spans="1:38" ht="15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</row>
    <row r="427" spans="1:38" ht="15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</row>
    <row r="428" spans="1:38" ht="15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</row>
    <row r="429" spans="1:38" ht="15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</row>
    <row r="430" spans="1:38" ht="15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</row>
    <row r="431" spans="1:38" ht="15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</row>
    <row r="432" spans="1:38" ht="15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</row>
    <row r="433" spans="1:38" ht="15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</row>
    <row r="434" spans="1:38" ht="15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</row>
    <row r="435" spans="1:38" ht="15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</row>
    <row r="436" spans="1:38" ht="15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</row>
    <row r="437" spans="1:38" ht="15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</row>
    <row r="438" spans="1:38" ht="15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</row>
    <row r="439" spans="1:38" ht="15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</row>
    <row r="440" spans="1:38" ht="15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</row>
    <row r="441" spans="1:38" ht="15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</row>
    <row r="442" spans="1:38" ht="15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</row>
    <row r="443" spans="1:38" ht="15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</row>
    <row r="444" spans="1:38" ht="15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</row>
    <row r="445" spans="1:38" ht="15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</row>
    <row r="446" spans="1:38" ht="15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</row>
    <row r="447" spans="1:38" ht="15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</row>
    <row r="448" spans="1:38" ht="15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</row>
    <row r="449" spans="1:38" ht="15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</row>
    <row r="450" spans="1:38" ht="15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</row>
    <row r="451" spans="1:38" ht="15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</row>
    <row r="452" spans="1:38" ht="15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</row>
    <row r="453" spans="1:38" ht="15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</row>
    <row r="454" spans="1:38" ht="15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</row>
    <row r="455" spans="1:38" ht="15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</row>
    <row r="456" spans="1:38" ht="15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</row>
    <row r="457" spans="1:38" ht="15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</row>
    <row r="458" spans="1:38" ht="15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</row>
    <row r="459" spans="1:38" ht="15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</row>
    <row r="460" spans="1:38" ht="15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</row>
    <row r="461" spans="1:38" ht="15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</row>
    <row r="462" spans="1:38" ht="15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</row>
    <row r="463" spans="1:38" ht="15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</row>
    <row r="464" spans="1:38" ht="15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</row>
    <row r="465" spans="1:38" ht="15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</row>
    <row r="466" spans="1:38" ht="15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</row>
    <row r="467" spans="1:38" ht="15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</row>
    <row r="468" spans="1:38" ht="15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</row>
    <row r="469" spans="1:38" ht="15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</row>
    <row r="470" spans="1:38" ht="15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</row>
    <row r="471" spans="1:38" ht="15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</row>
    <row r="472" spans="1:38" ht="15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</row>
    <row r="473" spans="1:38" ht="15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</row>
    <row r="474" spans="1:38" ht="15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</row>
    <row r="475" spans="1:38" ht="15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</row>
    <row r="476" spans="1:38" ht="15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</row>
    <row r="477" spans="1:38" ht="15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</row>
    <row r="478" spans="1:38" ht="15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</row>
    <row r="479" spans="1:38" ht="15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</row>
    <row r="480" spans="1:38" ht="15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</row>
    <row r="481" spans="1:38" ht="15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</row>
    <row r="482" spans="1:38" ht="15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</row>
    <row r="483" spans="1:38" ht="15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</row>
    <row r="484" spans="1:38" ht="15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</row>
    <row r="485" spans="1:38" ht="15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</row>
    <row r="486" spans="1:38" ht="15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</row>
    <row r="487" spans="1:38" ht="15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</row>
    <row r="488" spans="1:38" ht="15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</row>
    <row r="489" spans="1:38" ht="15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</row>
    <row r="490" spans="1:38" ht="15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</row>
    <row r="491" spans="1:38" ht="15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</row>
    <row r="492" spans="1:38" ht="15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</row>
    <row r="493" spans="1:38" ht="15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</row>
    <row r="494" spans="1:38" ht="15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</row>
    <row r="495" spans="1:38" ht="15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</row>
    <row r="496" spans="1:38" ht="15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</row>
    <row r="497" spans="1:38" ht="15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</row>
    <row r="498" spans="1:38" ht="15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</row>
    <row r="499" spans="1:38" ht="15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</row>
    <row r="500" spans="1:38" ht="15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</row>
    <row r="501" spans="1:38" ht="15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</row>
    <row r="502" spans="1:38" ht="15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</row>
    <row r="503" spans="1:38" ht="15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</row>
    <row r="504" spans="1:38" ht="15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</row>
    <row r="505" spans="1:38" ht="15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</row>
    <row r="506" spans="1:38" ht="15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</row>
    <row r="507" spans="1:38" ht="15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</row>
    <row r="508" spans="1:38" ht="15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</row>
    <row r="509" spans="1:38" ht="15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</row>
    <row r="510" spans="1:38" ht="15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</row>
    <row r="511" spans="1:38" ht="15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</row>
    <row r="512" spans="1:38" ht="15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</row>
    <row r="513" spans="1:38" ht="15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</row>
    <row r="514" spans="1:38" ht="15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</row>
    <row r="515" spans="1:38" ht="15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</row>
    <row r="516" spans="1:38" ht="15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</row>
    <row r="517" spans="1:38" ht="15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</row>
    <row r="518" spans="1:38" ht="15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</row>
    <row r="519" spans="1:38" ht="15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</row>
    <row r="520" spans="1:38" ht="15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</row>
    <row r="521" spans="1:38" ht="15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</row>
    <row r="522" spans="1:38" ht="15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</row>
    <row r="523" spans="1:38" ht="15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</row>
    <row r="524" spans="1:38" ht="15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</row>
    <row r="525" spans="1:38" ht="15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</row>
    <row r="526" spans="1:38" ht="15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</row>
    <row r="527" spans="1:38" ht="15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</row>
    <row r="528" spans="1:38" ht="15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</row>
    <row r="529" spans="1:38" ht="15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</row>
    <row r="530" spans="1:38" ht="15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</row>
    <row r="531" spans="1:38" ht="15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</row>
    <row r="532" spans="1:38" ht="15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</row>
    <row r="533" spans="1:38" ht="15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</row>
    <row r="534" spans="1:38" ht="15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</row>
    <row r="535" spans="1:38" ht="15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</row>
    <row r="536" spans="1:38" ht="15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</row>
    <row r="537" spans="1:38" ht="15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</row>
    <row r="538" spans="1:38" ht="15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</row>
    <row r="539" spans="1:38" ht="15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</row>
    <row r="540" spans="1:38" ht="15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</row>
    <row r="541" spans="1:38" ht="15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</row>
    <row r="542" spans="1:38" ht="15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</row>
    <row r="543" spans="1:38" ht="15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</row>
    <row r="544" spans="1:38" ht="15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</row>
    <row r="545" spans="1:38" ht="15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</row>
    <row r="546" spans="1:38" ht="15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</row>
    <row r="547" spans="1:38" ht="15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</row>
    <row r="548" spans="1:38" ht="15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</row>
    <row r="549" spans="1:38" ht="15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</row>
    <row r="550" spans="1:38" ht="15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</row>
    <row r="551" spans="1:38" ht="15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</row>
    <row r="552" spans="1:38" ht="15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</row>
    <row r="553" spans="1:38" ht="15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</row>
    <row r="554" spans="1:38" ht="15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</row>
    <row r="555" spans="1:38" ht="15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</row>
    <row r="556" spans="1:38" ht="15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</row>
    <row r="557" spans="1:38" ht="15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</row>
    <row r="558" spans="1:38" ht="15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</row>
    <row r="559" spans="1:38" ht="15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</row>
    <row r="560" spans="1:38" ht="15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</row>
    <row r="561" spans="1:38" ht="15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</row>
    <row r="562" spans="1:38" ht="15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</row>
    <row r="563" spans="1:38" ht="15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</row>
    <row r="564" spans="1:38" ht="15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</row>
    <row r="565" spans="1:38" ht="15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</row>
    <row r="566" spans="1:38" ht="15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</row>
    <row r="567" spans="1:38" ht="15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</row>
    <row r="568" spans="1:38" ht="15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</row>
    <row r="569" spans="1:38" ht="15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</row>
    <row r="570" spans="1:38" ht="15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</row>
    <row r="571" spans="1:38" ht="15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</row>
    <row r="572" spans="1:38" ht="15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</row>
    <row r="573" spans="1:38" ht="15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</row>
    <row r="574" spans="1:38" ht="15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</row>
    <row r="575" spans="1:38" ht="15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</row>
    <row r="576" spans="1:38" ht="15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</row>
    <row r="577" spans="1:38" ht="15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</row>
    <row r="578" spans="1:38" ht="15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</row>
    <row r="579" spans="1:38" ht="15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</row>
    <row r="580" spans="1:38" ht="15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</row>
    <row r="581" spans="1:38" ht="15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</row>
    <row r="582" spans="1:38" ht="15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</row>
    <row r="583" spans="1:38" ht="15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</row>
    <row r="584" spans="1:38" ht="15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</row>
    <row r="585" spans="1:38" ht="15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</row>
    <row r="586" spans="1:38" ht="15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</row>
    <row r="587" spans="1:38" ht="15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</row>
    <row r="588" spans="1:38" ht="15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</row>
    <row r="589" spans="1:38" ht="15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</row>
    <row r="590" spans="1:38" ht="15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</row>
    <row r="591" spans="1:38" ht="15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</row>
    <row r="592" spans="1:38" ht="15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</row>
    <row r="593" spans="1:38" ht="15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</row>
    <row r="594" spans="1:38" ht="15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</row>
    <row r="595" spans="1:38" ht="15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</row>
    <row r="596" spans="1:38" ht="15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</row>
    <row r="597" spans="1:38" ht="15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</row>
    <row r="598" spans="1:38" ht="15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</row>
    <row r="599" spans="1:38" ht="15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</row>
    <row r="600" spans="1:38" ht="15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</row>
    <row r="601" spans="1:38" ht="15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</row>
    <row r="602" spans="1:38" ht="15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</row>
    <row r="603" spans="1:38" ht="15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</row>
    <row r="604" spans="1:38" ht="15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</row>
    <row r="605" spans="1:38" ht="15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</row>
    <row r="606" spans="1:38" ht="15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</row>
    <row r="607" spans="1:38" ht="15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</row>
    <row r="608" spans="1:38" ht="15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</row>
    <row r="609" spans="1:38" ht="15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</row>
    <row r="610" spans="1:38" ht="15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</row>
    <row r="611" spans="1:38" ht="15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</row>
    <row r="612" spans="1:38" ht="15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</row>
    <row r="613" spans="1:38" ht="15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</row>
    <row r="614" spans="1:38" ht="15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</row>
    <row r="615" spans="1:38" ht="15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</row>
    <row r="616" spans="1:38" ht="15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</row>
    <row r="617" spans="1:38" ht="15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</row>
    <row r="618" spans="1:38" ht="15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</row>
    <row r="619" spans="1:38" ht="15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</row>
    <row r="620" spans="1:38" ht="15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</row>
    <row r="621" spans="1:38" ht="15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</row>
    <row r="622" spans="1:38" ht="15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</row>
    <row r="623" spans="1:38" ht="15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</row>
    <row r="624" spans="1:38" ht="15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</row>
    <row r="625" spans="1:38" ht="15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</row>
    <row r="626" spans="1:38" ht="15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</row>
    <row r="627" spans="1:38" ht="15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</row>
    <row r="628" spans="1:38" ht="15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</row>
    <row r="629" spans="1:38" ht="15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</row>
    <row r="630" spans="1:38" ht="15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</row>
    <row r="631" spans="1:38" ht="15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</row>
    <row r="632" spans="1:38" ht="15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</row>
    <row r="633" spans="1:38" ht="15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</row>
    <row r="634" spans="1:38" ht="15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</row>
    <row r="635" spans="1:38" ht="15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</row>
    <row r="636" spans="1:38" ht="15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</row>
    <row r="637" spans="1:38" ht="15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</row>
    <row r="638" spans="1:38" ht="15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</row>
    <row r="639" spans="1:38" ht="15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</row>
    <row r="640" spans="1:38" ht="15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</row>
    <row r="641" spans="1:38" ht="15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</row>
    <row r="642" spans="1:38" ht="15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</row>
    <row r="643" spans="1:38" ht="15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</row>
    <row r="644" spans="1:38" ht="15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</row>
    <row r="645" spans="1:38" ht="15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</row>
    <row r="646" spans="1:38" ht="15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</row>
    <row r="647" spans="1:38" ht="15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</row>
    <row r="648" spans="1:38" ht="15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</row>
    <row r="649" spans="1:38" ht="15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</row>
    <row r="650" spans="1:38" ht="15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</row>
    <row r="651" spans="1:38" ht="15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</row>
    <row r="652" spans="1:38" ht="15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</row>
    <row r="653" spans="1:38" ht="15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</row>
    <row r="654" spans="1:38" ht="15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</row>
    <row r="655" spans="1:38" ht="15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</row>
    <row r="656" spans="1:38" ht="15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</row>
    <row r="657" spans="1:38" ht="15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</row>
    <row r="658" spans="1:38" ht="15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</row>
    <row r="659" spans="1:38" ht="15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</row>
    <row r="660" spans="1:38" ht="15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</row>
    <row r="661" spans="1:38" ht="15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</row>
    <row r="662" spans="1:38" ht="15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</row>
    <row r="663" spans="1:38" ht="15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</row>
    <row r="664" spans="1:38" ht="15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</row>
    <row r="665" spans="1:38" ht="15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</row>
    <row r="666" spans="1:38" ht="15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</row>
    <row r="667" spans="1:38" ht="15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</row>
    <row r="668" spans="1:38" ht="15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</row>
    <row r="669" spans="1:38" ht="15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</row>
    <row r="670" spans="1:38" ht="15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</row>
    <row r="671" spans="1:38" ht="15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</row>
    <row r="672" spans="1:38" ht="15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</row>
    <row r="673" spans="1:38" ht="15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</row>
    <row r="674" spans="1:38" ht="15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</row>
    <row r="675" spans="1:38" ht="15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</row>
    <row r="676" spans="1:38" ht="15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</row>
    <row r="677" spans="1:38" ht="15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</row>
    <row r="678" spans="1:38" ht="15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</row>
    <row r="679" spans="1:38" ht="15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</row>
    <row r="680" spans="1:38" ht="15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</row>
    <row r="681" spans="1:38" ht="15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</row>
    <row r="682" spans="1:38" ht="15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</row>
    <row r="683" spans="1:38" ht="15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</row>
    <row r="684" spans="1:38" ht="15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</row>
    <row r="685" spans="1:38" ht="15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</row>
    <row r="686" spans="1:38" ht="15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</row>
    <row r="687" spans="1:38" ht="15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</row>
    <row r="688" spans="1:38" ht="15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</row>
    <row r="689" spans="1:38" ht="15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</row>
    <row r="690" spans="1:38" ht="15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</row>
    <row r="691" spans="1:38" ht="15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</row>
    <row r="692" spans="1:38" ht="15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</row>
    <row r="693" spans="1:38" ht="15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</row>
    <row r="694" spans="1:38" ht="15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</row>
    <row r="695" spans="1:38" ht="15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</row>
    <row r="696" spans="1:38" ht="15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</row>
    <row r="697" spans="1:38" ht="15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</row>
    <row r="698" spans="1:38" ht="15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</row>
    <row r="699" spans="1:38" ht="15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</row>
    <row r="700" spans="1:38" ht="15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</row>
    <row r="701" spans="1:38" ht="15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</row>
    <row r="702" spans="1:38" ht="15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</row>
    <row r="703" spans="1:38" ht="15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</row>
    <row r="704" spans="1:38" ht="15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</row>
    <row r="705" spans="1:38" ht="15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</row>
    <row r="706" spans="1:38" ht="15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</row>
    <row r="707" spans="1:38" ht="15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</row>
    <row r="708" spans="1:38" ht="15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</row>
    <row r="709" spans="1:38" ht="15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</row>
    <row r="710" spans="1:38" ht="15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</row>
    <row r="711" spans="1:38" ht="15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</row>
    <row r="712" spans="1:38" ht="15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</row>
    <row r="713" spans="1:38" ht="15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</row>
    <row r="714" spans="1:38" ht="15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</row>
    <row r="715" spans="1:38" ht="15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</row>
    <row r="716" spans="1:38" ht="15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</row>
    <row r="717" spans="1:38" ht="15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</row>
    <row r="718" spans="1:38" ht="15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</row>
    <row r="719" spans="1:38" ht="15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</row>
    <row r="720" spans="1:38" ht="15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</row>
    <row r="721" spans="1:38" ht="15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</row>
    <row r="722" spans="1:38" ht="15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</row>
    <row r="723" spans="1:38" ht="15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</row>
    <row r="724" spans="1:38" ht="15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</row>
    <row r="725" spans="1:38" ht="15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</row>
    <row r="726" spans="1:38" ht="15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</row>
    <row r="727" spans="1:38" ht="15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</row>
    <row r="728" spans="1:38" ht="15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</row>
    <row r="729" spans="1:38" ht="15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</row>
    <row r="730" spans="1:38" ht="15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</row>
    <row r="731" spans="1:38" ht="15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</row>
    <row r="732" spans="1:38" ht="15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</row>
    <row r="733" spans="1:38" ht="15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</row>
    <row r="734" spans="1:38" ht="15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</row>
    <row r="735" spans="1:38" ht="15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</row>
    <row r="736" spans="1:38" ht="15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</row>
    <row r="737" spans="1:38" ht="15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</row>
    <row r="738" spans="1:38" ht="15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</row>
    <row r="739" spans="1:38" ht="15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</row>
    <row r="740" spans="1:38" ht="15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</row>
    <row r="741" spans="1:38" ht="15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</row>
    <row r="742" spans="1:38" ht="15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</row>
    <row r="743" spans="1:38" ht="15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</row>
    <row r="744" spans="1:38" ht="15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</row>
    <row r="745" spans="1:38" ht="15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</row>
    <row r="746" spans="1:38" ht="15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</row>
    <row r="747" spans="1:38" ht="15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</row>
    <row r="748" spans="1:38" ht="15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</row>
    <row r="749" spans="1:38" ht="15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</row>
    <row r="750" spans="1:38" ht="15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</row>
    <row r="751" spans="1:38" ht="15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</row>
    <row r="752" spans="1:38" ht="15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</row>
    <row r="753" spans="1:38" ht="15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</row>
    <row r="754" spans="1:38" ht="15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</row>
    <row r="755" spans="1:38" ht="15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</row>
    <row r="756" spans="1:38" ht="15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</row>
    <row r="757" spans="1:38" ht="15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</row>
    <row r="758" spans="1:38" ht="15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</row>
    <row r="759" spans="1:38" ht="15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</row>
    <row r="760" spans="1:38" ht="15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</row>
    <row r="761" spans="1:38" ht="15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</row>
    <row r="762" spans="1:38" ht="15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</row>
    <row r="763" spans="1:38" ht="15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</row>
    <row r="764" spans="1:38" ht="15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</row>
    <row r="765" spans="1:38" ht="15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</row>
    <row r="766" spans="1:38" ht="15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</row>
    <row r="767" spans="1:38" ht="15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</row>
    <row r="768" spans="1:38" ht="15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</row>
    <row r="769" spans="1:38" ht="15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</row>
    <row r="770" spans="1:38" ht="15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</row>
    <row r="771" spans="1:38" ht="15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</row>
    <row r="772" spans="1:38" ht="15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</row>
    <row r="773" spans="1:38" ht="15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</row>
    <row r="774" spans="1:38" ht="15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</row>
    <row r="775" spans="1:38" ht="15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</row>
    <row r="776" spans="1:38" ht="15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</row>
    <row r="777" spans="1:38" ht="15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</row>
    <row r="778" spans="1:38" ht="15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</row>
    <row r="779" spans="1:38" ht="15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</row>
    <row r="780" spans="1:38" ht="15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</row>
    <row r="781" spans="1:38" ht="15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</row>
    <row r="782" spans="1:38" ht="15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</row>
    <row r="783" spans="1:38" ht="15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</row>
    <row r="784" spans="1:38" ht="15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</row>
    <row r="785" spans="1:38" ht="15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</row>
    <row r="786" spans="1:38" ht="15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</row>
    <row r="787" spans="1:38" ht="15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</row>
    <row r="788" spans="1:38" ht="15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</row>
    <row r="789" spans="1:38" ht="15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</row>
    <row r="790" spans="1:38" ht="15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</row>
    <row r="791" spans="1:38" ht="15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</row>
    <row r="792" spans="1:38" ht="15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</row>
    <row r="793" spans="1:38" ht="15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</row>
    <row r="794" spans="1:38" ht="15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</row>
    <row r="795" spans="1:38" ht="15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</row>
    <row r="796" spans="1:38" ht="15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</row>
    <row r="797" spans="1:38" ht="15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</row>
    <row r="798" spans="1:38" ht="15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</row>
    <row r="799" spans="1:38" ht="15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</row>
    <row r="800" spans="1:38" ht="15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</row>
    <row r="801" spans="1:38" ht="15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</row>
    <row r="802" spans="1:38" ht="15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</row>
    <row r="803" spans="1:38" ht="15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</row>
    <row r="804" spans="1:38" ht="15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</row>
    <row r="805" spans="1:38" ht="15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</row>
    <row r="806" spans="1:38" ht="15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</row>
    <row r="807" spans="1:38" ht="15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</row>
    <row r="808" spans="1:38" ht="15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</row>
    <row r="809" spans="1:38" ht="15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</row>
    <row r="810" spans="1:38" ht="15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</row>
    <row r="811" spans="1:38" ht="15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</row>
    <row r="812" spans="1:38" ht="15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</row>
    <row r="813" spans="1:38" ht="15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</row>
    <row r="814" spans="1:38" ht="15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</row>
    <row r="815" spans="1:38" ht="15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</row>
    <row r="816" spans="1:38" ht="15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</row>
    <row r="817" spans="1:38" ht="15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</row>
    <row r="818" spans="1:38" ht="15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</row>
    <row r="819" spans="1:38" ht="15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</row>
    <row r="820" spans="1:38" ht="15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</row>
    <row r="821" spans="1:38" ht="15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</row>
    <row r="822" spans="1:38" ht="15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</row>
    <row r="823" spans="1:38" ht="15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</row>
    <row r="824" spans="1:38" ht="15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</row>
    <row r="825" spans="1:38" ht="15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</row>
    <row r="826" spans="1:38" ht="15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</row>
    <row r="827" spans="1:38" ht="15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</row>
    <row r="828" spans="1:38" ht="15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</row>
    <row r="829" spans="1:38" ht="15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</row>
    <row r="830" spans="1:38" ht="15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</row>
    <row r="831" spans="1:38" ht="15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</row>
    <row r="832" spans="1:38" ht="15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</row>
    <row r="833" spans="1:38" ht="15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</row>
    <row r="834" spans="1:38" ht="15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</row>
    <row r="835" spans="1:38" ht="15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</row>
    <row r="836" spans="1:38" ht="15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</row>
    <row r="837" spans="1:38" ht="15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</row>
    <row r="838" spans="1:38" ht="15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</row>
    <row r="839" spans="1:38" ht="15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</row>
    <row r="840" spans="1:38" ht="15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</row>
    <row r="841" spans="1:38" ht="15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</row>
    <row r="842" spans="1:38" ht="15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</row>
    <row r="843" spans="1:38" ht="15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</row>
    <row r="844" spans="1:38" ht="15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</row>
    <row r="845" spans="1:38" ht="15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</row>
    <row r="846" spans="1:38" ht="15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</row>
    <row r="847" spans="1:38" ht="15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</row>
    <row r="848" spans="1:38" ht="15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</row>
    <row r="849" spans="1:38" ht="15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</row>
    <row r="850" spans="1:38" ht="15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</row>
    <row r="851" spans="1:38" ht="15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</row>
    <row r="852" spans="1:38" ht="15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</row>
    <row r="853" spans="1:38" ht="15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</row>
    <row r="854" spans="1:38" ht="15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</row>
    <row r="855" spans="1:38" ht="15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</row>
    <row r="856" spans="1:38" ht="15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</row>
    <row r="857" spans="1:38" ht="15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</row>
    <row r="858" spans="1:38" ht="15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</row>
    <row r="859" spans="1:38" ht="15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</row>
    <row r="860" spans="1:38" ht="15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</row>
    <row r="861" spans="1:38" ht="15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</row>
    <row r="862" spans="1:38" ht="15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</row>
    <row r="863" spans="1:38" ht="15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</row>
    <row r="864" spans="1:38" ht="15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</row>
    <row r="865" spans="1:38" ht="15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</row>
    <row r="866" spans="1:38" ht="15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</row>
    <row r="867" spans="1:38" ht="15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</row>
    <row r="868" spans="1:38" ht="15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</row>
    <row r="869" spans="1:38" ht="15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</row>
    <row r="870" spans="1:38" ht="15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</row>
    <row r="871" spans="1:38" ht="15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</row>
    <row r="872" spans="1:38" ht="15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</row>
    <row r="873" spans="1:38" ht="15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</row>
    <row r="874" spans="1:38" ht="15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</row>
    <row r="875" spans="1:38" ht="15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</row>
    <row r="876" spans="1:38" ht="15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</row>
    <row r="877" spans="1:38" ht="15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</row>
    <row r="878" spans="1:38" ht="15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</row>
    <row r="879" spans="1:38" ht="15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</row>
    <row r="880" spans="1:38" ht="15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</row>
    <row r="881" spans="1:38" ht="15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</row>
    <row r="882" spans="1:38" ht="15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</row>
    <row r="883" spans="1:38" ht="15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</row>
    <row r="884" spans="1:38" ht="15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</row>
    <row r="885" spans="1:38" ht="15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</row>
    <row r="886" spans="1:38" ht="15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</row>
    <row r="887" spans="1:38" ht="15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</row>
    <row r="888" spans="1:38" ht="15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</row>
    <row r="889" spans="1:38" ht="15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</row>
    <row r="890" spans="1:38" ht="15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</row>
    <row r="891" spans="1:38" ht="15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</row>
    <row r="892" spans="1:38" ht="15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</row>
    <row r="893" spans="1:38" ht="15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</row>
    <row r="894" spans="1:38" ht="15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</row>
    <row r="895" spans="1:38" ht="15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</row>
    <row r="896" spans="1:38" ht="15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</row>
    <row r="897" spans="1:38" ht="15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</row>
    <row r="898" spans="1:38" ht="15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</row>
    <row r="899" spans="1:38" ht="15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</row>
    <row r="900" spans="1:38" ht="15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</row>
    <row r="901" spans="1:38" ht="15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</row>
    <row r="902" spans="1:38" ht="15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</row>
    <row r="903" spans="1:38" ht="15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</row>
    <row r="904" spans="1:38" ht="15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</row>
    <row r="905" spans="1:38" ht="15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</row>
    <row r="906" spans="1:38" ht="15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</row>
    <row r="907" spans="1:38" ht="15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</row>
    <row r="908" spans="1:38" ht="15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</row>
    <row r="909" spans="1:38" ht="15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</row>
    <row r="910" spans="1:38" ht="15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</row>
    <row r="911" spans="1:38" ht="15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</row>
    <row r="912" spans="1:38" ht="15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</row>
    <row r="913" spans="1:38" ht="15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</row>
    <row r="914" spans="1:38" ht="15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</row>
    <row r="915" spans="1:38" ht="15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</row>
    <row r="916" spans="1:38" ht="15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</row>
    <row r="917" spans="1:38" ht="15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</row>
    <row r="918" spans="1:38" ht="15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</row>
    <row r="919" spans="1:38" ht="15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</row>
    <row r="920" spans="1:38" ht="15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</row>
    <row r="921" spans="1:38" ht="15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</row>
    <row r="922" spans="1:38" ht="15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</row>
    <row r="923" spans="1:38" ht="15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</row>
    <row r="924" spans="1:38" ht="15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</row>
    <row r="925" spans="1:38" ht="15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</row>
    <row r="926" spans="1:38" ht="15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</row>
    <row r="927" spans="1:38" ht="15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</row>
    <row r="928" spans="1:38" ht="15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</row>
    <row r="929" spans="1:38" ht="15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</row>
    <row r="930" spans="1:38" ht="15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</row>
    <row r="931" spans="1:38" ht="15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</row>
    <row r="932" spans="1:38" ht="15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</row>
    <row r="933" spans="1:38" ht="15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</row>
    <row r="934" spans="1:38" ht="15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</row>
    <row r="935" spans="1:38" ht="15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</row>
    <row r="936" spans="1:38" ht="15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</row>
    <row r="937" spans="1:38" ht="15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</row>
    <row r="938" spans="1:38" ht="15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</row>
    <row r="939" spans="1:38" ht="15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</row>
    <row r="940" spans="1:38" ht="15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</row>
    <row r="941" spans="1:38" ht="15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</row>
    <row r="942" spans="1:38" ht="15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</row>
    <row r="943" spans="1:38" ht="15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</row>
    <row r="944" spans="1:38" ht="15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</row>
    <row r="945" spans="1:38" ht="15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</row>
    <row r="946" spans="1:38" ht="15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</row>
    <row r="947" spans="1:38" ht="15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</row>
    <row r="948" spans="1:38" ht="15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</row>
    <row r="949" spans="1:38" ht="15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</row>
    <row r="950" spans="1:38" ht="15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</row>
    <row r="951" spans="1:38" ht="15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</row>
    <row r="952" spans="1:38" ht="15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</row>
    <row r="953" spans="1:38" ht="15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</row>
    <row r="954" spans="1:38" ht="15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</row>
    <row r="955" spans="1:38" ht="15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</row>
    <row r="956" spans="1:38" ht="15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</row>
    <row r="957" spans="1:38" ht="15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</row>
    <row r="958" spans="1:38" ht="15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</row>
    <row r="959" spans="1:38" ht="15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</row>
    <row r="960" spans="1:38" ht="15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</row>
    <row r="961" spans="1:38" ht="15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</row>
    <row r="962" spans="1:38" ht="15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</row>
    <row r="963" spans="1:38" ht="15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</row>
    <row r="964" spans="1:38" ht="15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</row>
    <row r="965" spans="1:38" ht="15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</row>
    <row r="966" spans="1:38" ht="15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</row>
    <row r="967" spans="1:38" ht="15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</row>
    <row r="968" spans="1:38" ht="15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</row>
    <row r="969" spans="1:38" ht="15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</row>
    <row r="970" spans="1:38" ht="15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</row>
    <row r="971" spans="1:38" ht="15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</row>
    <row r="972" spans="1:38" ht="15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</row>
    <row r="973" spans="1:38" ht="15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</row>
    <row r="974" spans="1:38" ht="15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</row>
    <row r="975" spans="1:38" ht="15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</row>
    <row r="976" spans="1:38" ht="15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</row>
    <row r="977" spans="1:38" ht="15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</row>
    <row r="978" spans="1:38" ht="15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</row>
    <row r="979" spans="1:38" ht="15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</row>
    <row r="980" spans="1:38" ht="15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</row>
    <row r="981" spans="1:38" ht="15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</row>
    <row r="982" spans="1:38" ht="15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</row>
    <row r="983" spans="1:38" ht="15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</row>
    <row r="984" spans="1:38" ht="15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</row>
    <row r="985" spans="1:38" ht="15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</row>
    <row r="986" spans="1:38" ht="15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</row>
    <row r="987" spans="1:38" ht="15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</row>
    <row r="988" spans="1:38" ht="15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</row>
    <row r="989" spans="1:38" ht="15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</row>
    <row r="990" spans="1:38" ht="15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</row>
    <row r="991" spans="1:38" ht="15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</row>
    <row r="992" spans="1:38" ht="15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</row>
    <row r="993" spans="1:38" ht="15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</row>
    <row r="994" spans="1:38" ht="15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</row>
    <row r="995" spans="1:38" ht="15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</row>
    <row r="996" spans="1:38" ht="15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</row>
    <row r="997" spans="1:38" ht="15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</row>
    <row r="998" spans="1:38" ht="15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</row>
  </sheetData>
  <mergeCells count="51">
    <mergeCell ref="J15:J16"/>
    <mergeCell ref="K15:K16"/>
    <mergeCell ref="L15:L16"/>
    <mergeCell ref="M15:M16"/>
    <mergeCell ref="A7:A8"/>
    <mergeCell ref="B7:B8"/>
    <mergeCell ref="H9:H11"/>
    <mergeCell ref="A4:F4"/>
    <mergeCell ref="H4:O4"/>
    <mergeCell ref="K7:K8"/>
    <mergeCell ref="A5:F6"/>
    <mergeCell ref="L7:O7"/>
    <mergeCell ref="C7:C8"/>
    <mergeCell ref="D7:D8"/>
    <mergeCell ref="J7:J8"/>
    <mergeCell ref="H5:O5"/>
    <mergeCell ref="H6:H8"/>
    <mergeCell ref="I6:I8"/>
    <mergeCell ref="J6:K6"/>
    <mergeCell ref="L6:O6"/>
    <mergeCell ref="AG10:AG11"/>
    <mergeCell ref="U5:Z5"/>
    <mergeCell ref="Y7:Y8"/>
    <mergeCell ref="AA10:AA11"/>
    <mergeCell ref="AK5:AK8"/>
    <mergeCell ref="AA7:AB8"/>
    <mergeCell ref="AG7:AH8"/>
    <mergeCell ref="U6:U8"/>
    <mergeCell ref="AC7:AD8"/>
    <mergeCell ref="AE7:AF8"/>
    <mergeCell ref="X7:X8"/>
    <mergeCell ref="Z7:Z8"/>
    <mergeCell ref="W6:Z6"/>
    <mergeCell ref="V6:V8"/>
    <mergeCell ref="W7:W8"/>
    <mergeCell ref="AL9:AL10"/>
    <mergeCell ref="P4:R4"/>
    <mergeCell ref="U4:Z4"/>
    <mergeCell ref="AA5:AH5"/>
    <mergeCell ref="AI5:AI8"/>
    <mergeCell ref="P5:R5"/>
    <mergeCell ref="S5:S8"/>
    <mergeCell ref="T5:T8"/>
    <mergeCell ref="P6:P8"/>
    <mergeCell ref="Q6:Q8"/>
    <mergeCell ref="R6:R8"/>
    <mergeCell ref="AA4:AH4"/>
    <mergeCell ref="AL5:AL8"/>
    <mergeCell ref="AJ5:AJ8"/>
    <mergeCell ref="AC10:AC11"/>
    <mergeCell ref="AE10:AE11"/>
  </mergeCells>
  <pageMargins left="0.7" right="0.7" top="0.75" bottom="0.75" header="0" footer="0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995"/>
  <sheetViews>
    <sheetView topLeftCell="F14" zoomScale="70" zoomScaleNormal="70" workbookViewId="0">
      <selection activeCell="AK23" sqref="AK23"/>
    </sheetView>
  </sheetViews>
  <sheetFormatPr baseColWidth="10" defaultColWidth="12.625" defaultRowHeight="15" customHeight="1" x14ac:dyDescent="0.25"/>
  <cols>
    <col min="1" max="1" width="16.125" style="57" customWidth="1"/>
    <col min="2" max="2" width="13" style="57" customWidth="1"/>
    <col min="3" max="3" width="18.625" style="57" customWidth="1"/>
    <col min="4" max="6" width="13" style="57" customWidth="1"/>
    <col min="7" max="7" width="19.875" style="57" customWidth="1"/>
    <col min="8" max="8" width="51.25" style="57" customWidth="1"/>
    <col min="9" max="9" width="33.625" style="57" customWidth="1"/>
    <col min="10" max="10" width="6.75" style="57" customWidth="1"/>
    <col min="11" max="11" width="6.875" style="57" customWidth="1"/>
    <col min="12" max="12" width="15.625" style="57" customWidth="1"/>
    <col min="13" max="13" width="13.625" style="57" customWidth="1"/>
    <col min="14" max="14" width="15.75" style="57" customWidth="1"/>
    <col min="15" max="15" width="18.5" style="57" customWidth="1"/>
    <col min="16" max="16" width="8.625" style="62" hidden="1" customWidth="1"/>
    <col min="17" max="17" width="12.75" style="62" hidden="1" customWidth="1"/>
    <col min="18" max="18" width="10" style="62" hidden="1" customWidth="1"/>
    <col min="19" max="19" width="15.875" style="57" hidden="1" customWidth="1"/>
    <col min="20" max="20" width="21.5" style="57" hidden="1" customWidth="1"/>
    <col min="21" max="21" width="29.125" style="57" customWidth="1"/>
    <col min="22" max="22" width="15.875" style="57" customWidth="1"/>
    <col min="23" max="23" width="6.875" style="57" customWidth="1"/>
    <col min="24" max="24" width="9.25" style="57" bestFit="1" customWidth="1"/>
    <col min="25" max="25" width="16" style="57" customWidth="1"/>
    <col min="26" max="26" width="7.25" style="57" bestFit="1" customWidth="1"/>
    <col min="27" max="27" width="14.875" style="57" bestFit="1" customWidth="1"/>
    <col min="28" max="28" width="22.125" style="57" customWidth="1"/>
    <col min="29" max="29" width="16.375" style="57" customWidth="1"/>
    <col min="30" max="30" width="24.5" style="57" customWidth="1"/>
    <col min="31" max="31" width="17.125" style="57" customWidth="1"/>
    <col min="32" max="32" width="20.375" style="57" customWidth="1"/>
    <col min="33" max="33" width="18.875" style="57" customWidth="1"/>
    <col min="34" max="34" width="20.375" style="57" customWidth="1"/>
    <col min="35" max="35" width="20.125" style="57" customWidth="1"/>
    <col min="36" max="36" width="34.375" style="57" customWidth="1"/>
    <col min="37" max="37" width="15.25" style="57" customWidth="1"/>
    <col min="38" max="38" width="23.125" style="57" customWidth="1"/>
    <col min="39" max="16384" width="12.625" style="57"/>
  </cols>
  <sheetData>
    <row r="1" spans="1:38" s="119" customFormat="1" ht="15" customHeight="1" x14ac:dyDescent="0.25">
      <c r="P1" s="62"/>
      <c r="Q1" s="62"/>
      <c r="R1" s="62"/>
    </row>
    <row r="2" spans="1:38" s="119" customFormat="1" x14ac:dyDescent="0.25">
      <c r="A2" s="128" t="s">
        <v>531</v>
      </c>
      <c r="P2" s="62"/>
      <c r="Q2" s="62"/>
      <c r="R2" s="62"/>
    </row>
    <row r="3" spans="1:38" s="119" customFormat="1" ht="30" customHeight="1" x14ac:dyDescent="0.25">
      <c r="A3" s="128" t="s">
        <v>532</v>
      </c>
      <c r="P3" s="62"/>
      <c r="Q3" s="62"/>
      <c r="R3" s="62"/>
    </row>
    <row r="4" spans="1:38" ht="14.25" customHeight="1" x14ac:dyDescent="0.25">
      <c r="A4" s="254">
        <v>1</v>
      </c>
      <c r="B4" s="250"/>
      <c r="C4" s="250"/>
      <c r="D4" s="250"/>
      <c r="E4" s="250"/>
      <c r="F4" s="251"/>
      <c r="G4" s="40"/>
      <c r="H4" s="254">
        <v>2</v>
      </c>
      <c r="I4" s="250"/>
      <c r="J4" s="250"/>
      <c r="K4" s="250"/>
      <c r="L4" s="250"/>
      <c r="M4" s="250"/>
      <c r="N4" s="250"/>
      <c r="O4" s="251"/>
      <c r="P4" s="254">
        <v>3</v>
      </c>
      <c r="Q4" s="250"/>
      <c r="R4" s="251"/>
      <c r="S4" s="1">
        <v>4</v>
      </c>
      <c r="T4" s="1">
        <v>5</v>
      </c>
      <c r="U4" s="254">
        <v>6</v>
      </c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3"/>
      <c r="AG4" s="373"/>
      <c r="AH4" s="373"/>
      <c r="AI4" s="373"/>
      <c r="AJ4" s="373"/>
      <c r="AK4" s="373"/>
      <c r="AL4" s="1">
        <v>11</v>
      </c>
    </row>
    <row r="5" spans="1:38" ht="28.5" customHeight="1" x14ac:dyDescent="0.25">
      <c r="A5" s="245" t="s">
        <v>9</v>
      </c>
      <c r="B5" s="255"/>
      <c r="C5" s="255"/>
      <c r="D5" s="255"/>
      <c r="E5" s="255"/>
      <c r="F5" s="246"/>
      <c r="G5" s="39"/>
      <c r="H5" s="249" t="s">
        <v>10</v>
      </c>
      <c r="I5" s="250"/>
      <c r="J5" s="250"/>
      <c r="K5" s="250"/>
      <c r="L5" s="250"/>
      <c r="M5" s="250"/>
      <c r="N5" s="250"/>
      <c r="O5" s="251"/>
      <c r="P5" s="249" t="s">
        <v>11</v>
      </c>
      <c r="Q5" s="250"/>
      <c r="R5" s="251"/>
      <c r="S5" s="242" t="s">
        <v>12</v>
      </c>
      <c r="T5" s="242" t="s">
        <v>13</v>
      </c>
      <c r="U5" s="249" t="s">
        <v>14</v>
      </c>
      <c r="V5" s="375"/>
      <c r="W5" s="375"/>
      <c r="X5" s="375"/>
      <c r="Y5" s="375"/>
      <c r="Z5" s="375"/>
      <c r="AA5" s="323" t="s">
        <v>15</v>
      </c>
      <c r="AB5" s="320"/>
      <c r="AC5" s="320"/>
      <c r="AD5" s="320"/>
      <c r="AE5" s="320"/>
      <c r="AF5" s="320"/>
      <c r="AG5" s="320"/>
      <c r="AH5" s="322"/>
      <c r="AI5" s="324" t="s">
        <v>16</v>
      </c>
      <c r="AJ5" s="324" t="s">
        <v>17</v>
      </c>
      <c r="AK5" s="324" t="s">
        <v>18</v>
      </c>
      <c r="AL5" s="242" t="s">
        <v>19</v>
      </c>
    </row>
    <row r="6" spans="1:38" ht="22.5" customHeight="1" x14ac:dyDescent="0.25">
      <c r="A6" s="247"/>
      <c r="B6" s="256"/>
      <c r="C6" s="256"/>
      <c r="D6" s="256"/>
      <c r="E6" s="256"/>
      <c r="F6" s="248"/>
      <c r="G6" s="242" t="s">
        <v>402</v>
      </c>
      <c r="H6" s="296" t="s">
        <v>20</v>
      </c>
      <c r="I6" s="296" t="s">
        <v>21</v>
      </c>
      <c r="J6" s="249" t="s">
        <v>22</v>
      </c>
      <c r="K6" s="251"/>
      <c r="L6" s="249" t="s">
        <v>23</v>
      </c>
      <c r="M6" s="250"/>
      <c r="N6" s="250"/>
      <c r="O6" s="251"/>
      <c r="P6" s="242" t="s">
        <v>24</v>
      </c>
      <c r="Q6" s="242" t="s">
        <v>25</v>
      </c>
      <c r="R6" s="242" t="s">
        <v>26</v>
      </c>
      <c r="S6" s="243"/>
      <c r="T6" s="243"/>
      <c r="U6" s="324" t="s">
        <v>20</v>
      </c>
      <c r="V6" s="296" t="s">
        <v>27</v>
      </c>
      <c r="W6" s="323" t="s">
        <v>28</v>
      </c>
      <c r="X6" s="320"/>
      <c r="Y6" s="320"/>
      <c r="Z6" s="322"/>
      <c r="AA6" s="12" t="s">
        <v>29</v>
      </c>
      <c r="AB6" s="12" t="s">
        <v>30</v>
      </c>
      <c r="AC6" s="12" t="s">
        <v>29</v>
      </c>
      <c r="AD6" s="12" t="s">
        <v>30</v>
      </c>
      <c r="AE6" s="12" t="s">
        <v>29</v>
      </c>
      <c r="AF6" s="12" t="s">
        <v>30</v>
      </c>
      <c r="AG6" s="12" t="s">
        <v>29</v>
      </c>
      <c r="AH6" s="12" t="s">
        <v>30</v>
      </c>
      <c r="AI6" s="325"/>
      <c r="AJ6" s="325"/>
      <c r="AK6" s="325"/>
      <c r="AL6" s="243"/>
    </row>
    <row r="7" spans="1:38" ht="15" customHeight="1" x14ac:dyDescent="0.25">
      <c r="A7" s="242" t="s">
        <v>31</v>
      </c>
      <c r="B7" s="242" t="s">
        <v>32</v>
      </c>
      <c r="C7" s="242" t="s">
        <v>33</v>
      </c>
      <c r="D7" s="242" t="s">
        <v>21</v>
      </c>
      <c r="E7" s="4" t="s">
        <v>34</v>
      </c>
      <c r="F7" s="3" t="s">
        <v>35</v>
      </c>
      <c r="G7" s="374"/>
      <c r="H7" s="243"/>
      <c r="I7" s="243"/>
      <c r="J7" s="242" t="s">
        <v>37</v>
      </c>
      <c r="K7" s="242" t="s">
        <v>38</v>
      </c>
      <c r="L7" s="249" t="s">
        <v>39</v>
      </c>
      <c r="M7" s="250"/>
      <c r="N7" s="250"/>
      <c r="O7" s="251"/>
      <c r="P7" s="243"/>
      <c r="Q7" s="243"/>
      <c r="R7" s="243"/>
      <c r="S7" s="243"/>
      <c r="T7" s="243"/>
      <c r="U7" s="325"/>
      <c r="V7" s="243"/>
      <c r="W7" s="324" t="s">
        <v>40</v>
      </c>
      <c r="X7" s="324" t="s">
        <v>41</v>
      </c>
      <c r="Y7" s="324" t="s">
        <v>42</v>
      </c>
      <c r="Z7" s="324" t="s">
        <v>43</v>
      </c>
      <c r="AA7" s="334">
        <v>2021</v>
      </c>
      <c r="AB7" s="335"/>
      <c r="AC7" s="334">
        <v>2022</v>
      </c>
      <c r="AD7" s="335"/>
      <c r="AE7" s="334">
        <v>2023</v>
      </c>
      <c r="AF7" s="335"/>
      <c r="AG7" s="334">
        <v>2024</v>
      </c>
      <c r="AH7" s="335"/>
      <c r="AI7" s="325"/>
      <c r="AJ7" s="325"/>
      <c r="AK7" s="325"/>
      <c r="AL7" s="243"/>
    </row>
    <row r="8" spans="1:38" x14ac:dyDescent="0.25">
      <c r="A8" s="243"/>
      <c r="B8" s="243"/>
      <c r="C8" s="243"/>
      <c r="D8" s="244"/>
      <c r="E8" s="3">
        <v>2019</v>
      </c>
      <c r="F8" s="3">
        <v>2024</v>
      </c>
      <c r="G8" s="374"/>
      <c r="H8" s="243"/>
      <c r="I8" s="243"/>
      <c r="J8" s="243"/>
      <c r="K8" s="243"/>
      <c r="L8" s="38">
        <v>2021</v>
      </c>
      <c r="M8" s="38">
        <v>2022</v>
      </c>
      <c r="N8" s="38">
        <v>2023</v>
      </c>
      <c r="O8" s="38">
        <v>2024</v>
      </c>
      <c r="P8" s="243"/>
      <c r="Q8" s="243"/>
      <c r="R8" s="243"/>
      <c r="S8" s="243"/>
      <c r="T8" s="243"/>
      <c r="U8" s="326"/>
      <c r="V8" s="243"/>
      <c r="W8" s="326"/>
      <c r="X8" s="326"/>
      <c r="Y8" s="326"/>
      <c r="Z8" s="326"/>
      <c r="AA8" s="336"/>
      <c r="AB8" s="337"/>
      <c r="AC8" s="336"/>
      <c r="AD8" s="337"/>
      <c r="AE8" s="336"/>
      <c r="AF8" s="337"/>
      <c r="AG8" s="336"/>
      <c r="AH8" s="337"/>
      <c r="AI8" s="326"/>
      <c r="AJ8" s="326"/>
      <c r="AK8" s="326"/>
      <c r="AL8" s="243"/>
    </row>
    <row r="9" spans="1:38" s="79" customFormat="1" ht="105" x14ac:dyDescent="0.25">
      <c r="A9" s="285" t="s">
        <v>257</v>
      </c>
      <c r="B9" s="285" t="s">
        <v>258</v>
      </c>
      <c r="C9" s="229"/>
      <c r="D9" s="358"/>
      <c r="E9" s="291"/>
      <c r="F9" s="291"/>
      <c r="G9" s="349" t="s">
        <v>259</v>
      </c>
      <c r="H9" s="366" t="s">
        <v>443</v>
      </c>
      <c r="I9" s="372" t="s">
        <v>392</v>
      </c>
      <c r="J9" s="355">
        <v>2018</v>
      </c>
      <c r="K9" s="355">
        <v>35.9</v>
      </c>
      <c r="L9" s="376">
        <f>+K9-(K9*0.1)</f>
        <v>32.31</v>
      </c>
      <c r="M9" s="376">
        <f>+L9-(L9*0.1)</f>
        <v>29.079000000000001</v>
      </c>
      <c r="N9" s="376">
        <f t="shared" ref="N9" si="0">+M9-(M9*0.1)</f>
        <v>26.171099999999999</v>
      </c>
      <c r="O9" s="376">
        <f>+N9-(N9*0.1)</f>
        <v>23.553989999999999</v>
      </c>
      <c r="P9" s="74">
        <v>2.2999999999999998</v>
      </c>
      <c r="Q9" s="74" t="s">
        <v>87</v>
      </c>
      <c r="R9" s="74" t="s">
        <v>260</v>
      </c>
      <c r="S9" s="75">
        <v>5.5</v>
      </c>
      <c r="T9" s="75"/>
      <c r="U9" s="112" t="s">
        <v>445</v>
      </c>
      <c r="V9" s="76" t="s">
        <v>446</v>
      </c>
      <c r="W9" s="77">
        <v>0</v>
      </c>
      <c r="X9" s="77">
        <v>3</v>
      </c>
      <c r="Y9" s="78">
        <v>0</v>
      </c>
      <c r="Z9" s="78">
        <v>0</v>
      </c>
      <c r="AB9" s="75"/>
      <c r="AE9" s="75"/>
      <c r="AF9" s="75"/>
      <c r="AG9" s="75"/>
      <c r="AH9" s="75"/>
      <c r="AI9" s="75"/>
      <c r="AJ9" s="75"/>
      <c r="AK9" s="75" t="s">
        <v>261</v>
      </c>
      <c r="AL9" s="355" t="s">
        <v>412</v>
      </c>
    </row>
    <row r="10" spans="1:38" s="79" customFormat="1" ht="69.75" customHeight="1" x14ac:dyDescent="0.25">
      <c r="A10" s="286"/>
      <c r="B10" s="286"/>
      <c r="C10" s="287"/>
      <c r="D10" s="359"/>
      <c r="E10" s="292"/>
      <c r="F10" s="292"/>
      <c r="G10" s="350"/>
      <c r="H10" s="366"/>
      <c r="I10" s="372"/>
      <c r="J10" s="357"/>
      <c r="K10" s="357"/>
      <c r="L10" s="377"/>
      <c r="M10" s="377"/>
      <c r="N10" s="377"/>
      <c r="O10" s="377"/>
      <c r="P10" s="74">
        <v>2.2999999999999998</v>
      </c>
      <c r="Q10" s="74" t="s">
        <v>87</v>
      </c>
      <c r="R10" s="74" t="s">
        <v>260</v>
      </c>
      <c r="S10" s="75">
        <v>5.5</v>
      </c>
      <c r="T10" s="75"/>
      <c r="U10" s="112" t="s">
        <v>516</v>
      </c>
      <c r="V10" s="76" t="s">
        <v>518</v>
      </c>
      <c r="W10" s="77">
        <v>0</v>
      </c>
      <c r="X10" s="78">
        <v>3</v>
      </c>
      <c r="Y10" s="80">
        <v>0</v>
      </c>
      <c r="Z10" s="80">
        <v>0</v>
      </c>
      <c r="AA10" s="81"/>
      <c r="AB10" s="82"/>
      <c r="AC10" s="83">
        <f>40000*57</f>
        <v>2280000</v>
      </c>
      <c r="AD10" s="75" t="s">
        <v>428</v>
      </c>
      <c r="AE10" s="75"/>
      <c r="AF10" s="75"/>
      <c r="AG10" s="75"/>
      <c r="AH10" s="75"/>
      <c r="AI10" s="75"/>
      <c r="AJ10" s="75"/>
      <c r="AK10" s="75"/>
      <c r="AL10" s="356"/>
    </row>
    <row r="11" spans="1:38" s="79" customFormat="1" ht="60" x14ac:dyDescent="0.25">
      <c r="A11" s="285" t="s">
        <v>257</v>
      </c>
      <c r="B11" s="285" t="s">
        <v>258</v>
      </c>
      <c r="C11" s="84"/>
      <c r="D11" s="85"/>
      <c r="E11" s="86"/>
      <c r="F11" s="86"/>
      <c r="G11" s="350"/>
      <c r="H11" s="366"/>
      <c r="I11" s="366" t="s">
        <v>393</v>
      </c>
      <c r="J11" s="355" t="s">
        <v>67</v>
      </c>
      <c r="K11" s="355" t="s">
        <v>67</v>
      </c>
      <c r="L11" s="355" t="s">
        <v>67</v>
      </c>
      <c r="M11" s="355">
        <v>80</v>
      </c>
      <c r="N11" s="355">
        <v>85</v>
      </c>
      <c r="O11" s="355">
        <v>90</v>
      </c>
      <c r="P11" s="74">
        <v>2.2999999999999998</v>
      </c>
      <c r="Q11" s="74" t="s">
        <v>87</v>
      </c>
      <c r="R11" s="74" t="s">
        <v>260</v>
      </c>
      <c r="S11" s="75">
        <v>5.5</v>
      </c>
      <c r="T11" s="75"/>
      <c r="U11" s="87" t="s">
        <v>425</v>
      </c>
      <c r="V11" s="76" t="s">
        <v>519</v>
      </c>
      <c r="W11" s="77">
        <v>0</v>
      </c>
      <c r="X11" s="88">
        <v>1000</v>
      </c>
      <c r="Y11" s="89">
        <v>9234</v>
      </c>
      <c r="Z11" s="89">
        <v>14061</v>
      </c>
      <c r="AA11" s="90"/>
      <c r="AB11" s="91"/>
      <c r="AC11" s="92">
        <v>279687880.15350002</v>
      </c>
      <c r="AD11" s="87" t="s">
        <v>429</v>
      </c>
      <c r="AE11" s="92">
        <f>255458424+AC11</f>
        <v>535146304.15350002</v>
      </c>
      <c r="AF11" s="87"/>
      <c r="AG11" s="92">
        <f>439291039.2+AE11</f>
        <v>974437343.35350001</v>
      </c>
      <c r="AH11" s="93"/>
      <c r="AI11" s="87"/>
      <c r="AJ11" s="87"/>
      <c r="AK11" s="87"/>
      <c r="AL11" s="75" t="s">
        <v>416</v>
      </c>
    </row>
    <row r="12" spans="1:38" s="79" customFormat="1" ht="80.25" customHeight="1" x14ac:dyDescent="0.25">
      <c r="A12" s="286"/>
      <c r="B12" s="286"/>
      <c r="C12" s="84"/>
      <c r="D12" s="85"/>
      <c r="E12" s="86"/>
      <c r="F12" s="86"/>
      <c r="G12" s="350"/>
      <c r="H12" s="366"/>
      <c r="I12" s="366"/>
      <c r="J12" s="356"/>
      <c r="K12" s="356"/>
      <c r="L12" s="356"/>
      <c r="M12" s="356"/>
      <c r="N12" s="356"/>
      <c r="O12" s="356"/>
      <c r="P12" s="74">
        <v>2.2999999999999998</v>
      </c>
      <c r="Q12" s="74" t="s">
        <v>87</v>
      </c>
      <c r="R12" s="74" t="s">
        <v>260</v>
      </c>
      <c r="S12" s="75">
        <v>5.5</v>
      </c>
      <c r="T12" s="75"/>
      <c r="U12" s="75" t="s">
        <v>517</v>
      </c>
      <c r="V12" s="76" t="s">
        <v>263</v>
      </c>
      <c r="W12" s="77">
        <v>0</v>
      </c>
      <c r="X12" s="77">
        <v>2</v>
      </c>
      <c r="Y12" s="94">
        <v>2</v>
      </c>
      <c r="Z12" s="94">
        <v>0</v>
      </c>
      <c r="AA12" s="95"/>
      <c r="AB12" s="96"/>
      <c r="AC12" s="83">
        <f>200000*57</f>
        <v>11400000</v>
      </c>
      <c r="AD12" s="75" t="s">
        <v>429</v>
      </c>
      <c r="AE12" s="97">
        <f>9000*57</f>
        <v>513000</v>
      </c>
      <c r="AF12" s="75"/>
      <c r="AG12" s="75"/>
      <c r="AH12" s="75"/>
      <c r="AI12" s="75"/>
      <c r="AJ12" s="75"/>
      <c r="AK12" s="75"/>
      <c r="AL12" s="75" t="s">
        <v>264</v>
      </c>
    </row>
    <row r="13" spans="1:38" s="79" customFormat="1" ht="45" x14ac:dyDescent="0.25">
      <c r="A13" s="285" t="s">
        <v>257</v>
      </c>
      <c r="B13" s="285" t="s">
        <v>258</v>
      </c>
      <c r="C13" s="84"/>
      <c r="D13" s="85"/>
      <c r="E13" s="86"/>
      <c r="F13" s="86"/>
      <c r="G13" s="350"/>
      <c r="H13" s="366"/>
      <c r="I13" s="366"/>
      <c r="J13" s="356"/>
      <c r="K13" s="356"/>
      <c r="L13" s="356"/>
      <c r="M13" s="356"/>
      <c r="N13" s="356"/>
      <c r="O13" s="356"/>
      <c r="P13" s="74">
        <v>2.2999999999999998</v>
      </c>
      <c r="Q13" s="74" t="s">
        <v>87</v>
      </c>
      <c r="R13" s="74" t="s">
        <v>147</v>
      </c>
      <c r="S13" s="75" t="s">
        <v>409</v>
      </c>
      <c r="T13" s="75"/>
      <c r="U13" s="75" t="s">
        <v>520</v>
      </c>
      <c r="V13" s="76" t="s">
        <v>521</v>
      </c>
      <c r="W13" s="77">
        <v>1</v>
      </c>
      <c r="X13" s="77">
        <v>1</v>
      </c>
      <c r="Y13" s="77">
        <v>1</v>
      </c>
      <c r="Z13" s="77">
        <v>1</v>
      </c>
      <c r="AA13" s="98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 t="s">
        <v>415</v>
      </c>
    </row>
    <row r="14" spans="1:38" s="79" customFormat="1" ht="113.25" customHeight="1" x14ac:dyDescent="0.25">
      <c r="A14" s="286"/>
      <c r="B14" s="286"/>
      <c r="C14" s="84"/>
      <c r="D14" s="85"/>
      <c r="E14" s="86"/>
      <c r="F14" s="86"/>
      <c r="G14" s="350"/>
      <c r="H14" s="366"/>
      <c r="I14" s="366"/>
      <c r="J14" s="357"/>
      <c r="K14" s="357"/>
      <c r="L14" s="357"/>
      <c r="M14" s="357"/>
      <c r="N14" s="357"/>
      <c r="O14" s="357"/>
      <c r="P14" s="74">
        <v>2.2999999999999998</v>
      </c>
      <c r="Q14" s="74" t="s">
        <v>87</v>
      </c>
      <c r="R14" s="74" t="s">
        <v>147</v>
      </c>
      <c r="S14" s="75" t="s">
        <v>409</v>
      </c>
      <c r="T14" s="75"/>
      <c r="U14" s="75" t="s">
        <v>394</v>
      </c>
      <c r="V14" s="76" t="s">
        <v>193</v>
      </c>
      <c r="W14" s="77">
        <v>8</v>
      </c>
      <c r="X14" s="77">
        <v>0</v>
      </c>
      <c r="Y14" s="77">
        <v>0</v>
      </c>
      <c r="Z14" s="77">
        <v>0</v>
      </c>
      <c r="AA14" s="98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 t="s">
        <v>414</v>
      </c>
    </row>
    <row r="15" spans="1:38" s="79" customFormat="1" ht="96" customHeight="1" x14ac:dyDescent="0.25">
      <c r="A15" s="285" t="s">
        <v>257</v>
      </c>
      <c r="B15" s="285" t="s">
        <v>258</v>
      </c>
      <c r="C15" s="84"/>
      <c r="D15" s="85"/>
      <c r="E15" s="86"/>
      <c r="F15" s="86"/>
      <c r="G15" s="349" t="s">
        <v>259</v>
      </c>
      <c r="H15" s="366" t="s">
        <v>395</v>
      </c>
      <c r="I15" s="367" t="s">
        <v>431</v>
      </c>
      <c r="J15" s="355" t="s">
        <v>67</v>
      </c>
      <c r="K15" s="355" t="s">
        <v>67</v>
      </c>
      <c r="L15" s="355">
        <v>0</v>
      </c>
      <c r="M15" s="369">
        <v>40166</v>
      </c>
      <c r="N15" s="360">
        <f>36686+M15</f>
        <v>76852</v>
      </c>
      <c r="O15" s="363">
        <f>63096+N15</f>
        <v>139948</v>
      </c>
      <c r="P15" s="74">
        <v>2.2999999999999998</v>
      </c>
      <c r="Q15" s="74" t="s">
        <v>87</v>
      </c>
      <c r="R15" s="74" t="s">
        <v>147</v>
      </c>
      <c r="S15" s="75" t="s">
        <v>409</v>
      </c>
      <c r="T15" s="75"/>
      <c r="U15" s="75" t="s">
        <v>262</v>
      </c>
      <c r="V15" s="76" t="s">
        <v>193</v>
      </c>
      <c r="W15" s="77">
        <v>3</v>
      </c>
      <c r="X15" s="77">
        <v>8</v>
      </c>
      <c r="Y15" s="77">
        <v>5</v>
      </c>
      <c r="Z15" s="77">
        <v>5</v>
      </c>
      <c r="AA15" s="98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 t="s">
        <v>265</v>
      </c>
    </row>
    <row r="16" spans="1:38" s="79" customFormat="1" ht="78" customHeight="1" x14ac:dyDescent="0.25">
      <c r="A16" s="286"/>
      <c r="B16" s="286"/>
      <c r="C16" s="84"/>
      <c r="D16" s="85"/>
      <c r="E16" s="86"/>
      <c r="F16" s="86"/>
      <c r="G16" s="350"/>
      <c r="H16" s="366"/>
      <c r="I16" s="367"/>
      <c r="J16" s="356"/>
      <c r="K16" s="356"/>
      <c r="L16" s="356"/>
      <c r="M16" s="370"/>
      <c r="N16" s="361"/>
      <c r="O16" s="364"/>
      <c r="P16" s="74">
        <v>2.2999999999999998</v>
      </c>
      <c r="Q16" s="74" t="s">
        <v>87</v>
      </c>
      <c r="R16" s="74" t="s">
        <v>260</v>
      </c>
      <c r="S16" s="75">
        <v>5.4</v>
      </c>
      <c r="T16" s="75"/>
      <c r="U16" s="75" t="s">
        <v>396</v>
      </c>
      <c r="V16" s="76" t="s">
        <v>398</v>
      </c>
      <c r="W16" s="77">
        <v>0</v>
      </c>
      <c r="X16" s="77">
        <v>1</v>
      </c>
      <c r="Y16" s="77">
        <v>1</v>
      </c>
      <c r="Z16" s="77">
        <v>1</v>
      </c>
      <c r="AA16" s="98"/>
      <c r="AB16" s="75"/>
      <c r="AC16" s="97">
        <f>25000*57.2</f>
        <v>1430000</v>
      </c>
      <c r="AD16" s="75"/>
      <c r="AE16" s="99">
        <f>AC16*1.5</f>
        <v>2145000</v>
      </c>
      <c r="AF16" s="75"/>
      <c r="AG16" s="97">
        <v>2700000</v>
      </c>
      <c r="AH16" s="75"/>
      <c r="AI16" s="75"/>
      <c r="AJ16" s="75"/>
      <c r="AK16" s="75"/>
      <c r="AL16" s="75" t="s">
        <v>418</v>
      </c>
    </row>
    <row r="17" spans="1:38" s="79" customFormat="1" ht="45" x14ac:dyDescent="0.25">
      <c r="A17" s="285" t="s">
        <v>257</v>
      </c>
      <c r="B17" s="285" t="s">
        <v>258</v>
      </c>
      <c r="C17" s="84"/>
      <c r="D17" s="85"/>
      <c r="E17" s="86"/>
      <c r="F17" s="86"/>
      <c r="G17" s="350"/>
      <c r="H17" s="366"/>
      <c r="I17" s="367"/>
      <c r="J17" s="357"/>
      <c r="K17" s="357"/>
      <c r="L17" s="357"/>
      <c r="M17" s="371"/>
      <c r="N17" s="362"/>
      <c r="O17" s="365"/>
      <c r="P17" s="87">
        <v>2.2999999999999998</v>
      </c>
      <c r="Q17" s="87" t="s">
        <v>180</v>
      </c>
      <c r="R17" s="87" t="s">
        <v>213</v>
      </c>
      <c r="S17" s="75">
        <v>5.4</v>
      </c>
      <c r="T17" s="75"/>
      <c r="U17" s="75" t="s">
        <v>397</v>
      </c>
      <c r="V17" s="76" t="s">
        <v>266</v>
      </c>
      <c r="W17" s="77">
        <v>1</v>
      </c>
      <c r="X17" s="77">
        <v>1</v>
      </c>
      <c r="Y17" s="77">
        <v>1</v>
      </c>
      <c r="Z17" s="77">
        <v>1</v>
      </c>
      <c r="AA17" s="98"/>
      <c r="AB17" s="75"/>
      <c r="AC17" s="97">
        <f>105000*57</f>
        <v>5985000</v>
      </c>
      <c r="AD17" s="75"/>
      <c r="AE17" s="97">
        <f>105000*57</f>
        <v>5985000</v>
      </c>
      <c r="AF17" s="75"/>
      <c r="AG17" s="97">
        <f>105000*57</f>
        <v>5985000</v>
      </c>
      <c r="AH17" s="75"/>
      <c r="AI17" s="75"/>
      <c r="AJ17" s="75"/>
      <c r="AK17" s="75"/>
      <c r="AL17" s="75" t="s">
        <v>417</v>
      </c>
    </row>
    <row r="18" spans="1:38" s="79" customFormat="1" ht="45" x14ac:dyDescent="0.25">
      <c r="A18" s="286"/>
      <c r="B18" s="286"/>
      <c r="C18" s="84"/>
      <c r="D18" s="85"/>
      <c r="E18" s="86"/>
      <c r="F18" s="86" t="s">
        <v>8</v>
      </c>
      <c r="G18" s="350"/>
      <c r="H18" s="355" t="s">
        <v>444</v>
      </c>
      <c r="I18" s="372" t="s">
        <v>400</v>
      </c>
      <c r="J18" s="355" t="s">
        <v>67</v>
      </c>
      <c r="K18" s="355" t="s">
        <v>67</v>
      </c>
      <c r="L18" s="352" t="s">
        <v>67</v>
      </c>
      <c r="M18" s="352">
        <v>85</v>
      </c>
      <c r="N18" s="352">
        <v>95</v>
      </c>
      <c r="O18" s="355">
        <v>95</v>
      </c>
      <c r="P18" s="74">
        <v>2.2999999999999998</v>
      </c>
      <c r="Q18" s="74" t="s">
        <v>87</v>
      </c>
      <c r="R18" s="74" t="s">
        <v>260</v>
      </c>
      <c r="S18" s="75">
        <v>5.5</v>
      </c>
      <c r="T18" s="75"/>
      <c r="U18" s="107" t="s">
        <v>267</v>
      </c>
      <c r="V18" s="76" t="s">
        <v>426</v>
      </c>
      <c r="W18" s="77">
        <v>0</v>
      </c>
      <c r="X18" s="88">
        <v>500</v>
      </c>
      <c r="Y18" s="88">
        <v>1226</v>
      </c>
      <c r="Z18" s="88">
        <v>2457</v>
      </c>
      <c r="AB18" s="75"/>
      <c r="AC18" s="100">
        <v>18325000</v>
      </c>
      <c r="AD18" s="75"/>
      <c r="AE18" s="100">
        <v>15325000</v>
      </c>
      <c r="AF18" s="75"/>
      <c r="AG18" s="100">
        <v>30712500</v>
      </c>
      <c r="AH18" s="75"/>
      <c r="AI18" s="75"/>
      <c r="AJ18" s="75"/>
      <c r="AK18" s="75" t="s">
        <v>430</v>
      </c>
      <c r="AL18" s="75" t="s">
        <v>423</v>
      </c>
    </row>
    <row r="19" spans="1:38" s="79" customFormat="1" ht="45" x14ac:dyDescent="0.25">
      <c r="A19" s="285" t="s">
        <v>257</v>
      </c>
      <c r="B19" s="285" t="s">
        <v>258</v>
      </c>
      <c r="C19" s="84"/>
      <c r="D19" s="85"/>
      <c r="E19" s="86"/>
      <c r="F19" s="86"/>
      <c r="G19" s="350"/>
      <c r="H19" s="356"/>
      <c r="I19" s="372"/>
      <c r="J19" s="356"/>
      <c r="K19" s="356"/>
      <c r="L19" s="353"/>
      <c r="M19" s="353"/>
      <c r="N19" s="353"/>
      <c r="O19" s="356"/>
      <c r="P19" s="74">
        <v>2.2999999999999998</v>
      </c>
      <c r="Q19" s="74" t="s">
        <v>180</v>
      </c>
      <c r="R19" s="74" t="s">
        <v>411</v>
      </c>
      <c r="S19" s="75" t="s">
        <v>410</v>
      </c>
      <c r="T19" s="75"/>
      <c r="U19" s="75" t="s">
        <v>522</v>
      </c>
      <c r="V19" s="76" t="s">
        <v>268</v>
      </c>
      <c r="W19" s="77">
        <v>1</v>
      </c>
      <c r="X19" s="77">
        <v>0</v>
      </c>
      <c r="Y19" s="77">
        <v>0</v>
      </c>
      <c r="Z19" s="77">
        <v>0</v>
      </c>
      <c r="AA19" s="360">
        <f>45000*57.2</f>
        <v>2574000</v>
      </c>
      <c r="AB19" s="355" t="s">
        <v>428</v>
      </c>
      <c r="AC19" s="360"/>
      <c r="AD19" s="75"/>
      <c r="AE19" s="75"/>
      <c r="AF19" s="75"/>
      <c r="AG19" s="75"/>
      <c r="AH19" s="75"/>
      <c r="AI19" s="75"/>
      <c r="AJ19" s="75"/>
      <c r="AK19" s="75" t="s">
        <v>436</v>
      </c>
      <c r="AL19" s="75" t="s">
        <v>419</v>
      </c>
    </row>
    <row r="20" spans="1:38" s="79" customFormat="1" ht="45" x14ac:dyDescent="0.25">
      <c r="A20" s="286"/>
      <c r="B20" s="286"/>
      <c r="C20" s="84"/>
      <c r="D20" s="85"/>
      <c r="E20" s="86"/>
      <c r="F20" s="86"/>
      <c r="G20" s="350"/>
      <c r="H20" s="356"/>
      <c r="I20" s="372"/>
      <c r="J20" s="356"/>
      <c r="K20" s="356"/>
      <c r="L20" s="353"/>
      <c r="M20" s="353"/>
      <c r="N20" s="353"/>
      <c r="O20" s="356"/>
      <c r="P20" s="74">
        <v>2.2999999999999998</v>
      </c>
      <c r="Q20" s="74" t="s">
        <v>180</v>
      </c>
      <c r="R20" s="74" t="s">
        <v>411</v>
      </c>
      <c r="S20" s="75" t="s">
        <v>410</v>
      </c>
      <c r="T20" s="75"/>
      <c r="U20" s="75" t="s">
        <v>523</v>
      </c>
      <c r="V20" s="75" t="s">
        <v>269</v>
      </c>
      <c r="W20" s="101">
        <v>1</v>
      </c>
      <c r="X20" s="77">
        <v>0</v>
      </c>
      <c r="Y20" s="77">
        <v>0</v>
      </c>
      <c r="Z20" s="77">
        <v>0</v>
      </c>
      <c r="AA20" s="361"/>
      <c r="AB20" s="356"/>
      <c r="AC20" s="361"/>
      <c r="AD20" s="75"/>
      <c r="AE20" s="75"/>
      <c r="AF20" s="75"/>
      <c r="AG20" s="75"/>
      <c r="AH20" s="75"/>
      <c r="AI20" s="75"/>
      <c r="AJ20" s="75"/>
      <c r="AK20" s="75"/>
      <c r="AL20" s="75" t="s">
        <v>420</v>
      </c>
    </row>
    <row r="21" spans="1:38" s="79" customFormat="1" ht="60" x14ac:dyDescent="0.25">
      <c r="A21" s="285" t="s">
        <v>257</v>
      </c>
      <c r="B21" s="285" t="s">
        <v>258</v>
      </c>
      <c r="C21" s="285"/>
      <c r="D21" s="285"/>
      <c r="E21" s="285"/>
      <c r="F21" s="285"/>
      <c r="G21" s="350"/>
      <c r="H21" s="356"/>
      <c r="I21" s="372"/>
      <c r="J21" s="357"/>
      <c r="K21" s="357"/>
      <c r="L21" s="354"/>
      <c r="M21" s="354"/>
      <c r="N21" s="354"/>
      <c r="O21" s="357"/>
      <c r="P21" s="74">
        <v>2.2999999999999998</v>
      </c>
      <c r="Q21" s="74" t="s">
        <v>87</v>
      </c>
      <c r="R21" s="74" t="s">
        <v>260</v>
      </c>
      <c r="S21" s="75">
        <v>5.5</v>
      </c>
      <c r="T21" s="75"/>
      <c r="U21" s="75" t="s">
        <v>399</v>
      </c>
      <c r="V21" s="75" t="s">
        <v>223</v>
      </c>
      <c r="W21" s="75">
        <v>1</v>
      </c>
      <c r="X21" s="77">
        <v>0</v>
      </c>
      <c r="Y21" s="77">
        <v>0</v>
      </c>
      <c r="Z21" s="77">
        <v>0</v>
      </c>
      <c r="AA21" s="362"/>
      <c r="AB21" s="357"/>
      <c r="AC21" s="362"/>
      <c r="AD21" s="75"/>
      <c r="AE21" s="75"/>
      <c r="AF21" s="75"/>
      <c r="AG21" s="75"/>
      <c r="AH21" s="75"/>
      <c r="AI21" s="75"/>
      <c r="AJ21" s="75"/>
      <c r="AK21" s="75" t="s">
        <v>430</v>
      </c>
      <c r="AL21" s="75" t="s">
        <v>422</v>
      </c>
    </row>
    <row r="22" spans="1:38" s="79" customFormat="1" ht="45" x14ac:dyDescent="0.25">
      <c r="A22" s="286"/>
      <c r="B22" s="286"/>
      <c r="C22" s="286"/>
      <c r="D22" s="286"/>
      <c r="E22" s="286"/>
      <c r="F22" s="286"/>
      <c r="G22" s="350"/>
      <c r="H22" s="356"/>
      <c r="I22" s="366" t="s">
        <v>427</v>
      </c>
      <c r="J22" s="355" t="s">
        <v>67</v>
      </c>
      <c r="K22" s="355" t="s">
        <v>67</v>
      </c>
      <c r="L22" s="355">
        <v>0</v>
      </c>
      <c r="M22" s="355">
        <v>95</v>
      </c>
      <c r="N22" s="355">
        <v>95</v>
      </c>
      <c r="O22" s="355">
        <v>95</v>
      </c>
      <c r="P22" s="74">
        <v>2.2999999999999998</v>
      </c>
      <c r="Q22" s="74" t="s">
        <v>87</v>
      </c>
      <c r="R22" s="74" t="s">
        <v>260</v>
      </c>
      <c r="S22" s="75">
        <v>5.5</v>
      </c>
      <c r="T22" s="75"/>
      <c r="U22" s="75" t="s">
        <v>270</v>
      </c>
      <c r="V22" s="75" t="s">
        <v>271</v>
      </c>
      <c r="W22" s="77">
        <v>0</v>
      </c>
      <c r="X22" s="102">
        <v>1005</v>
      </c>
      <c r="Y22" s="103">
        <f>917+X22</f>
        <v>1922</v>
      </c>
      <c r="Z22" s="103">
        <f>1577+Y22</f>
        <v>3499</v>
      </c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 t="s">
        <v>413</v>
      </c>
    </row>
    <row r="23" spans="1:38" s="79" customFormat="1" ht="105" x14ac:dyDescent="0.25">
      <c r="A23" s="84" t="s">
        <v>257</v>
      </c>
      <c r="B23" s="84" t="s">
        <v>258</v>
      </c>
      <c r="C23" s="84"/>
      <c r="D23" s="85"/>
      <c r="E23" s="86"/>
      <c r="F23" s="86"/>
      <c r="G23" s="351"/>
      <c r="H23" s="357"/>
      <c r="I23" s="366"/>
      <c r="J23" s="357"/>
      <c r="K23" s="357"/>
      <c r="L23" s="357"/>
      <c r="M23" s="357"/>
      <c r="N23" s="357"/>
      <c r="O23" s="357"/>
      <c r="P23" s="87">
        <v>2.2999999999999998</v>
      </c>
      <c r="Q23" s="87" t="s">
        <v>87</v>
      </c>
      <c r="R23" s="87" t="s">
        <v>147</v>
      </c>
      <c r="S23" s="75" t="s">
        <v>410</v>
      </c>
      <c r="T23" s="75"/>
      <c r="U23" s="75" t="s">
        <v>563</v>
      </c>
      <c r="V23" s="75" t="s">
        <v>193</v>
      </c>
      <c r="W23" s="75"/>
      <c r="X23" s="75">
        <v>1</v>
      </c>
      <c r="Y23" s="75"/>
      <c r="Z23" s="75"/>
      <c r="AA23" s="75"/>
      <c r="AB23" s="75"/>
      <c r="AC23" s="99"/>
      <c r="AD23" s="75"/>
      <c r="AE23" s="75"/>
      <c r="AF23" s="75"/>
      <c r="AG23" s="75"/>
      <c r="AH23" s="75"/>
      <c r="AI23" s="75"/>
      <c r="AJ23" s="75"/>
      <c r="AK23" s="75"/>
      <c r="AL23" s="75" t="s">
        <v>421</v>
      </c>
    </row>
    <row r="24" spans="1:38" s="68" customFormat="1" ht="14.25" customHeight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346"/>
      <c r="K24" s="346"/>
      <c r="L24" s="346"/>
      <c r="M24" s="346"/>
      <c r="N24" s="70"/>
      <c r="O24" s="70"/>
      <c r="P24" s="71"/>
      <c r="Q24" s="71"/>
      <c r="R24" s="71"/>
      <c r="S24" s="70"/>
      <c r="T24" s="70"/>
      <c r="U24" s="72"/>
      <c r="V24" s="72"/>
      <c r="W24" s="72"/>
      <c r="X24" s="73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</row>
    <row r="25" spans="1:38" ht="14.25" customHeight="1" x14ac:dyDescent="0.25">
      <c r="A25" s="41"/>
      <c r="B25" s="41"/>
      <c r="C25" s="41"/>
      <c r="D25" s="41"/>
      <c r="E25" s="41"/>
      <c r="F25" s="41"/>
      <c r="G25" s="41"/>
      <c r="H25" s="41"/>
      <c r="I25" s="41"/>
      <c r="J25" s="368"/>
      <c r="K25" s="368"/>
      <c r="L25" s="368"/>
      <c r="M25" s="368"/>
      <c r="N25" s="41"/>
      <c r="O25" s="41"/>
      <c r="P25" s="61"/>
      <c r="Q25" s="61"/>
      <c r="R25" s="61"/>
      <c r="S25" s="41"/>
      <c r="T25" s="41"/>
      <c r="U25" s="58"/>
      <c r="V25" s="58"/>
      <c r="W25" s="58"/>
      <c r="X25" s="64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</row>
    <row r="26" spans="1:38" ht="14.25" customHeight="1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</row>
    <row r="27" spans="1:38" ht="14.25" customHeight="1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</row>
    <row r="28" spans="1:38" ht="14.25" customHeight="1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</row>
    <row r="29" spans="1:38" ht="14.25" customHeight="1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ht="14.25" customHeight="1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ht="14.25" customHeight="1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</row>
    <row r="32" spans="1:38" ht="14.25" customHeight="1" x14ac:dyDescent="0.2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</row>
    <row r="33" spans="1:38" ht="14.25" customHeight="1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</row>
    <row r="34" spans="1:38" ht="14.25" customHeight="1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</row>
    <row r="35" spans="1:38" ht="14.25" customHeight="1" x14ac:dyDescent="0.2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</row>
    <row r="36" spans="1:38" ht="14.25" customHeight="1" x14ac:dyDescent="0.2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</row>
    <row r="37" spans="1:38" ht="14.25" customHeight="1" x14ac:dyDescent="0.2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</row>
    <row r="38" spans="1:38" ht="14.25" customHeight="1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</row>
    <row r="39" spans="1:38" ht="14.25" customHeight="1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</row>
    <row r="40" spans="1:38" ht="14.25" customHeight="1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</row>
    <row r="41" spans="1:38" ht="14.25" customHeight="1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</row>
    <row r="42" spans="1:38" ht="14.25" customHeight="1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</row>
    <row r="43" spans="1:38" ht="14.25" customHeight="1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</row>
    <row r="44" spans="1:38" ht="14.25" customHeight="1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</row>
    <row r="45" spans="1:38" ht="14.25" customHeight="1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</row>
    <row r="46" spans="1:38" ht="14.25" customHeight="1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</row>
    <row r="47" spans="1:38" ht="14.25" customHeight="1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</row>
    <row r="48" spans="1:38" ht="14.25" customHeight="1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ht="14.25" customHeight="1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ht="14.25" customHeight="1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</row>
    <row r="51" spans="1:38" ht="14.2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</row>
    <row r="52" spans="1:38" ht="14.25" customHeight="1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</row>
    <row r="53" spans="1:38" ht="14.25" customHeight="1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</row>
    <row r="54" spans="1:38" ht="14.25" customHeight="1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</row>
    <row r="55" spans="1:38" ht="14.25" customHeight="1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ht="14.25" customHeight="1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ht="14.25" customHeight="1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</row>
    <row r="58" spans="1:38" ht="14.25" customHeight="1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</row>
    <row r="59" spans="1:38" ht="14.25" customHeight="1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</row>
    <row r="60" spans="1:38" ht="14.25" customHeight="1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</row>
    <row r="61" spans="1:38" ht="14.25" customHeight="1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</row>
    <row r="62" spans="1:38" ht="14.25" customHeight="1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</row>
    <row r="63" spans="1:38" ht="14.25" customHeight="1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</row>
    <row r="64" spans="1:38" ht="14.25" customHeight="1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</row>
    <row r="65" spans="1:38" ht="14.25" customHeight="1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</row>
    <row r="66" spans="1:38" ht="14.25" customHeight="1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4.25" customHeight="1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</row>
    <row r="68" spans="1:38" ht="14.25" customHeight="1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</row>
    <row r="69" spans="1:38" ht="14.25" customHeigh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</row>
    <row r="70" spans="1:38" ht="14.25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</row>
    <row r="71" spans="1:38" ht="14.25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</row>
    <row r="72" spans="1:38" ht="14.25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</row>
    <row r="73" spans="1:38" ht="14.25" customHeigh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</row>
    <row r="74" spans="1:38" ht="14.25" customHeight="1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</row>
    <row r="75" spans="1:38" ht="14.25" customHeight="1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</row>
    <row r="76" spans="1:38" ht="14.25" customHeight="1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</row>
    <row r="77" spans="1:38" ht="14.25" customHeight="1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</row>
    <row r="78" spans="1:38" ht="14.25" customHeight="1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</row>
    <row r="79" spans="1:38" ht="14.25" customHeight="1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</row>
    <row r="80" spans="1:38" ht="14.25" customHeight="1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</row>
    <row r="81" spans="1:38" ht="14.25" customHeight="1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</row>
    <row r="82" spans="1:38" ht="14.25" customHeight="1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</row>
    <row r="83" spans="1:38" ht="14.25" customHeight="1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</row>
    <row r="84" spans="1:38" ht="14.25" customHeight="1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</row>
    <row r="85" spans="1:38" ht="14.25" customHeight="1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</row>
    <row r="86" spans="1:38" ht="14.25" customHeight="1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</row>
    <row r="87" spans="1:38" ht="14.25" customHeight="1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</row>
    <row r="88" spans="1:38" ht="14.25" customHeight="1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</row>
    <row r="89" spans="1:38" ht="14.25" customHeight="1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</row>
    <row r="90" spans="1:38" ht="14.25" customHeigh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</row>
    <row r="91" spans="1:38" ht="14.25" customHeight="1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</row>
    <row r="92" spans="1:38" ht="14.25" customHeight="1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</row>
    <row r="93" spans="1:38" ht="14.25" customHeight="1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</row>
    <row r="94" spans="1:38" ht="14.25" customHeight="1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</row>
    <row r="95" spans="1:38" ht="14.25" customHeight="1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</row>
    <row r="96" spans="1:38" ht="14.25" customHeight="1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</row>
    <row r="97" spans="1:38" ht="14.25" customHeight="1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</row>
    <row r="98" spans="1:38" ht="14.25" customHeight="1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</row>
    <row r="99" spans="1:38" ht="14.25" customHeight="1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</row>
    <row r="100" spans="1:38" ht="14.25" customHeight="1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</row>
    <row r="101" spans="1:38" ht="14.25" customHeight="1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</row>
    <row r="102" spans="1:38" ht="14.25" customHeight="1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</row>
    <row r="103" spans="1:38" ht="14.25" customHeight="1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</row>
    <row r="104" spans="1:38" ht="14.25" customHeight="1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</row>
    <row r="105" spans="1:38" ht="14.25" customHeight="1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</row>
    <row r="106" spans="1:38" ht="14.25" customHeight="1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</row>
    <row r="107" spans="1:38" ht="14.25" customHeight="1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</row>
    <row r="108" spans="1:38" ht="14.25" customHeight="1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</row>
    <row r="109" spans="1:38" ht="14.25" customHeight="1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</row>
    <row r="110" spans="1:38" ht="14.25" customHeight="1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</row>
    <row r="111" spans="1:38" ht="14.25" customHeight="1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</row>
    <row r="112" spans="1:38" ht="14.25" customHeight="1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</row>
    <row r="113" spans="1:38" ht="14.25" customHeight="1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</row>
    <row r="114" spans="1:38" ht="14.25" customHeight="1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</row>
    <row r="115" spans="1:38" ht="14.25" customHeight="1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</row>
    <row r="116" spans="1:38" ht="14.25" customHeight="1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</row>
    <row r="117" spans="1:38" ht="14.25" customHeight="1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</row>
    <row r="118" spans="1:38" ht="14.25" customHeight="1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</row>
    <row r="119" spans="1:38" ht="14.25" customHeight="1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</row>
    <row r="120" spans="1:38" ht="14.25" customHeight="1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</row>
    <row r="121" spans="1:38" ht="14.25" customHeight="1" x14ac:dyDescent="0.2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</row>
    <row r="122" spans="1:38" ht="14.25" customHeight="1" x14ac:dyDescent="0.2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</row>
    <row r="123" spans="1:38" ht="14.25" customHeight="1" x14ac:dyDescent="0.2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</row>
    <row r="124" spans="1:38" ht="14.25" customHeight="1" x14ac:dyDescent="0.2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</row>
    <row r="125" spans="1:38" ht="14.25" customHeight="1" x14ac:dyDescent="0.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</row>
    <row r="126" spans="1:38" ht="14.25" customHeight="1" x14ac:dyDescent="0.2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</row>
    <row r="127" spans="1:38" ht="14.25" customHeight="1" x14ac:dyDescent="0.2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</row>
    <row r="128" spans="1:38" ht="14.25" customHeight="1" x14ac:dyDescent="0.2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</row>
    <row r="129" spans="1:38" ht="14.25" customHeight="1" x14ac:dyDescent="0.2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</row>
    <row r="130" spans="1:38" ht="14.25" customHeight="1" x14ac:dyDescent="0.2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</row>
    <row r="131" spans="1:38" ht="14.25" customHeight="1" x14ac:dyDescent="0.2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</row>
    <row r="132" spans="1:38" ht="14.25" customHeight="1" x14ac:dyDescent="0.2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</row>
    <row r="133" spans="1:38" ht="14.25" customHeight="1" x14ac:dyDescent="0.2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</row>
    <row r="134" spans="1:38" ht="14.25" customHeight="1" x14ac:dyDescent="0.2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</row>
    <row r="135" spans="1:38" ht="14.25" customHeight="1" x14ac:dyDescent="0.2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</row>
    <row r="136" spans="1:38" ht="14.25" customHeight="1" x14ac:dyDescent="0.2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</row>
    <row r="137" spans="1:38" ht="14.25" customHeight="1" x14ac:dyDescent="0.2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</row>
    <row r="138" spans="1:38" ht="14.25" customHeight="1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</row>
    <row r="139" spans="1:38" ht="14.25" customHeight="1" x14ac:dyDescent="0.2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</row>
    <row r="140" spans="1:38" ht="14.25" customHeight="1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</row>
    <row r="141" spans="1:38" ht="14.25" customHeight="1" x14ac:dyDescent="0.2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</row>
    <row r="142" spans="1:38" ht="14.25" customHeight="1" x14ac:dyDescent="0.2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</row>
    <row r="143" spans="1:38" ht="14.25" customHeight="1" x14ac:dyDescent="0.2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</row>
    <row r="144" spans="1:38" ht="14.25" customHeight="1" x14ac:dyDescent="0.2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</row>
    <row r="145" spans="1:38" ht="14.25" customHeight="1" x14ac:dyDescent="0.2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</row>
    <row r="146" spans="1:38" ht="14.25" customHeight="1" x14ac:dyDescent="0.2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</row>
    <row r="147" spans="1:38" ht="14.25" customHeight="1" x14ac:dyDescent="0.2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</row>
    <row r="148" spans="1:38" ht="14.25" customHeight="1" x14ac:dyDescent="0.2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</row>
    <row r="149" spans="1:38" ht="14.25" customHeight="1" x14ac:dyDescent="0.2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</row>
    <row r="150" spans="1:38" ht="14.25" customHeight="1" x14ac:dyDescent="0.2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</row>
    <row r="151" spans="1:38" ht="14.25" customHeight="1" x14ac:dyDescent="0.2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</row>
    <row r="152" spans="1:38" ht="14.25" customHeight="1" x14ac:dyDescent="0.2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</row>
    <row r="153" spans="1:38" ht="14.25" customHeight="1" x14ac:dyDescent="0.2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</row>
    <row r="154" spans="1:38" ht="14.25" customHeight="1" x14ac:dyDescent="0.2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</row>
    <row r="155" spans="1:38" ht="14.25" customHeight="1" x14ac:dyDescent="0.2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</row>
    <row r="156" spans="1:38" ht="14.25" customHeight="1" x14ac:dyDescent="0.2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</row>
    <row r="157" spans="1:38" ht="14.25" customHeight="1" x14ac:dyDescent="0.2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</row>
    <row r="158" spans="1:38" ht="14.25" customHeight="1" x14ac:dyDescent="0.2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</row>
    <row r="159" spans="1:38" ht="14.25" customHeight="1" x14ac:dyDescent="0.2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</row>
    <row r="160" spans="1:38" ht="14.25" customHeight="1" x14ac:dyDescent="0.2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</row>
    <row r="161" spans="1:38" ht="14.25" customHeight="1" x14ac:dyDescent="0.2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</row>
    <row r="162" spans="1:38" ht="14.25" customHeight="1" x14ac:dyDescent="0.2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</row>
    <row r="163" spans="1:38" ht="14.25" customHeight="1" x14ac:dyDescent="0.2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</row>
    <row r="164" spans="1:38" ht="14.25" customHeight="1" x14ac:dyDescent="0.2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</row>
    <row r="165" spans="1:38" ht="14.25" customHeight="1" x14ac:dyDescent="0.2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</row>
    <row r="166" spans="1:38" ht="14.25" customHeight="1" x14ac:dyDescent="0.2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</row>
    <row r="167" spans="1:38" ht="14.25" customHeight="1" x14ac:dyDescent="0.2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</row>
    <row r="168" spans="1:38" ht="14.25" customHeight="1" x14ac:dyDescent="0.2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</row>
    <row r="169" spans="1:38" ht="14.25" customHeight="1" x14ac:dyDescent="0.2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</row>
    <row r="170" spans="1:38" ht="14.25" customHeight="1" x14ac:dyDescent="0.2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</row>
    <row r="171" spans="1:38" ht="14.25" customHeight="1" x14ac:dyDescent="0.2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</row>
    <row r="172" spans="1:38" ht="14.25" customHeight="1" x14ac:dyDescent="0.2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</row>
    <row r="173" spans="1:38" ht="14.25" customHeight="1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</row>
    <row r="174" spans="1:38" ht="14.25" customHeight="1" x14ac:dyDescent="0.2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</row>
    <row r="175" spans="1:38" ht="14.25" customHeight="1" x14ac:dyDescent="0.2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</row>
    <row r="176" spans="1:38" ht="14.25" customHeight="1" x14ac:dyDescent="0.2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</row>
    <row r="177" spans="1:38" ht="14.25" customHeight="1" x14ac:dyDescent="0.2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</row>
    <row r="178" spans="1:38" ht="14.25" customHeight="1" x14ac:dyDescent="0.2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</row>
    <row r="179" spans="1:38" ht="14.25" customHeight="1" x14ac:dyDescent="0.2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</row>
    <row r="180" spans="1:38" ht="14.25" customHeight="1" x14ac:dyDescent="0.2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</row>
    <row r="181" spans="1:38" ht="14.25" customHeight="1" x14ac:dyDescent="0.2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</row>
    <row r="182" spans="1:38" ht="14.25" customHeight="1" x14ac:dyDescent="0.2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</row>
    <row r="183" spans="1:38" ht="14.25" customHeight="1" x14ac:dyDescent="0.2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</row>
    <row r="184" spans="1:38" ht="14.25" customHeight="1" x14ac:dyDescent="0.2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</row>
    <row r="185" spans="1:38" ht="14.25" customHeight="1" x14ac:dyDescent="0.2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</row>
    <row r="186" spans="1:38" ht="14.25" customHeight="1" x14ac:dyDescent="0.2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</row>
    <row r="187" spans="1:38" ht="14.25" customHeight="1" x14ac:dyDescent="0.2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</row>
    <row r="188" spans="1:38" ht="14.25" customHeight="1" x14ac:dyDescent="0.2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</row>
    <row r="189" spans="1:38" ht="14.25" customHeight="1" x14ac:dyDescent="0.2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</row>
    <row r="190" spans="1:38" ht="14.25" customHeight="1" x14ac:dyDescent="0.2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</row>
    <row r="191" spans="1:38" ht="14.25" customHeight="1" x14ac:dyDescent="0.2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</row>
    <row r="192" spans="1:38" ht="14.25" customHeight="1" x14ac:dyDescent="0.2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</row>
    <row r="193" spans="1:38" ht="14.25" customHeight="1" x14ac:dyDescent="0.2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</row>
    <row r="194" spans="1:38" ht="14.25" customHeight="1" x14ac:dyDescent="0.2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</row>
    <row r="195" spans="1:38" ht="14.25" customHeight="1" x14ac:dyDescent="0.2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</row>
    <row r="196" spans="1:38" ht="14.25" customHeight="1" x14ac:dyDescent="0.2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</row>
    <row r="197" spans="1:38" ht="14.25" customHeight="1" x14ac:dyDescent="0.2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</row>
    <row r="198" spans="1:38" ht="14.25" customHeight="1" x14ac:dyDescent="0.2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</row>
    <row r="199" spans="1:38" ht="14.25" customHeight="1" x14ac:dyDescent="0.2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</row>
    <row r="200" spans="1:38" ht="14.25" customHeight="1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</row>
    <row r="201" spans="1:38" ht="14.25" customHeight="1" x14ac:dyDescent="0.2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</row>
    <row r="202" spans="1:38" ht="14.25" customHeight="1" x14ac:dyDescent="0.2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</row>
    <row r="203" spans="1:38" ht="14.25" customHeight="1" x14ac:dyDescent="0.2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</row>
    <row r="204" spans="1:38" ht="14.25" customHeight="1" x14ac:dyDescent="0.2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</row>
    <row r="205" spans="1:38" ht="14.25" customHeight="1" x14ac:dyDescent="0.2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</row>
    <row r="206" spans="1:38" ht="14.25" customHeight="1" x14ac:dyDescent="0.2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</row>
    <row r="207" spans="1:38" ht="14.25" customHeight="1" x14ac:dyDescent="0.2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</row>
    <row r="208" spans="1:38" ht="14.25" customHeight="1" x14ac:dyDescent="0.2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</row>
    <row r="209" spans="1:38" ht="14.25" customHeight="1" x14ac:dyDescent="0.2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</row>
    <row r="210" spans="1:38" ht="14.25" customHeight="1" x14ac:dyDescent="0.2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</row>
    <row r="211" spans="1:38" ht="14.25" customHeight="1" x14ac:dyDescent="0.2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</row>
    <row r="212" spans="1:38" ht="14.25" customHeight="1" x14ac:dyDescent="0.2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</row>
    <row r="213" spans="1:38" ht="14.25" customHeight="1" x14ac:dyDescent="0.2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</row>
    <row r="214" spans="1:38" ht="14.25" customHeight="1" x14ac:dyDescent="0.2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</row>
    <row r="215" spans="1:38" ht="14.25" customHeight="1" x14ac:dyDescent="0.2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</row>
    <row r="216" spans="1:38" ht="14.25" customHeight="1" x14ac:dyDescent="0.2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</row>
    <row r="217" spans="1:38" ht="14.25" customHeight="1" x14ac:dyDescent="0.2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</row>
    <row r="218" spans="1:38" ht="14.25" customHeight="1" x14ac:dyDescent="0.2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</row>
    <row r="219" spans="1:38" ht="14.25" customHeight="1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</row>
    <row r="220" spans="1:38" ht="14.25" customHeight="1" x14ac:dyDescent="0.2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</row>
    <row r="221" spans="1:38" ht="14.25" customHeight="1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</row>
    <row r="222" spans="1:38" ht="15.75" customHeight="1" x14ac:dyDescent="0.2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</row>
    <row r="223" spans="1:38" ht="15.75" customHeight="1" x14ac:dyDescent="0.2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</row>
    <row r="224" spans="1:38" ht="15.75" customHeight="1" x14ac:dyDescent="0.2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</row>
    <row r="225" spans="1:38" ht="15.75" customHeight="1" x14ac:dyDescent="0.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</row>
    <row r="226" spans="1:38" ht="15.75" customHeight="1" x14ac:dyDescent="0.2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</row>
    <row r="227" spans="1:38" ht="15.75" customHeight="1" x14ac:dyDescent="0.2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</row>
    <row r="228" spans="1:38" ht="15.75" customHeight="1" x14ac:dyDescent="0.2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</row>
    <row r="229" spans="1:38" ht="15.75" customHeight="1" x14ac:dyDescent="0.2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</row>
    <row r="230" spans="1:38" ht="15.75" customHeight="1" x14ac:dyDescent="0.2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</row>
    <row r="231" spans="1:38" ht="15.75" customHeight="1" x14ac:dyDescent="0.2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</row>
    <row r="232" spans="1:38" ht="15.75" customHeight="1" x14ac:dyDescent="0.2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</row>
    <row r="233" spans="1:38" ht="15.75" customHeight="1" x14ac:dyDescent="0.2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</row>
    <row r="234" spans="1:38" ht="15.75" customHeight="1" x14ac:dyDescent="0.2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</row>
    <row r="235" spans="1:38" ht="15.75" customHeight="1" x14ac:dyDescent="0.2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</row>
    <row r="236" spans="1:38" ht="15.75" customHeight="1" x14ac:dyDescent="0.2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</row>
    <row r="237" spans="1:38" ht="15.75" customHeight="1" x14ac:dyDescent="0.2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</row>
    <row r="238" spans="1:38" ht="15.75" customHeight="1" x14ac:dyDescent="0.2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</row>
    <row r="239" spans="1:38" ht="15.75" customHeight="1" x14ac:dyDescent="0.2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</row>
    <row r="240" spans="1:38" ht="15.75" customHeight="1" x14ac:dyDescent="0.2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</row>
    <row r="241" spans="1:38" ht="15.75" customHeight="1" x14ac:dyDescent="0.2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</row>
    <row r="242" spans="1:38" ht="15.75" customHeight="1" x14ac:dyDescent="0.2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</row>
    <row r="243" spans="1:38" ht="15.75" customHeight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</row>
    <row r="244" spans="1:38" ht="15.75" customHeight="1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</row>
    <row r="245" spans="1:38" ht="15.75" customHeight="1" x14ac:dyDescent="0.2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</row>
    <row r="246" spans="1:38" ht="15.75" customHeight="1" x14ac:dyDescent="0.2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</row>
    <row r="247" spans="1:38" ht="15.75" customHeight="1" x14ac:dyDescent="0.2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</row>
    <row r="248" spans="1:38" ht="15.75" customHeight="1" x14ac:dyDescent="0.2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</row>
    <row r="249" spans="1:38" ht="15.75" customHeight="1" x14ac:dyDescent="0.2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</row>
    <row r="250" spans="1:38" ht="15.75" customHeight="1" x14ac:dyDescent="0.2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</row>
    <row r="251" spans="1:38" ht="15.75" customHeight="1" x14ac:dyDescent="0.2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</row>
    <row r="252" spans="1:38" ht="15.75" customHeight="1" x14ac:dyDescent="0.2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</row>
    <row r="253" spans="1:38" ht="15.75" customHeight="1" x14ac:dyDescent="0.2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</row>
    <row r="254" spans="1:38" ht="15.75" customHeight="1" x14ac:dyDescent="0.2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</row>
    <row r="255" spans="1:38" ht="15.75" customHeight="1" x14ac:dyDescent="0.2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</row>
    <row r="256" spans="1:38" ht="15.75" customHeight="1" x14ac:dyDescent="0.2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</row>
    <row r="257" spans="1:38" ht="15.75" customHeight="1" x14ac:dyDescent="0.2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</row>
    <row r="258" spans="1:38" ht="15.75" customHeight="1" x14ac:dyDescent="0.2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</row>
    <row r="259" spans="1:38" ht="15.75" customHeight="1" x14ac:dyDescent="0.2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</row>
    <row r="260" spans="1:38" ht="15.75" customHeight="1" x14ac:dyDescent="0.2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</row>
    <row r="261" spans="1:38" ht="15.75" customHeight="1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</row>
    <row r="262" spans="1:38" ht="15.75" customHeight="1" x14ac:dyDescent="0.2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</row>
    <row r="263" spans="1:38" ht="15.75" customHeight="1" x14ac:dyDescent="0.2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</row>
    <row r="264" spans="1:38" ht="15.75" customHeight="1" x14ac:dyDescent="0.2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</row>
    <row r="265" spans="1:38" ht="15.75" customHeight="1" x14ac:dyDescent="0.2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</row>
    <row r="266" spans="1:38" ht="15.75" customHeight="1" x14ac:dyDescent="0.2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</row>
    <row r="267" spans="1:38" ht="15.75" customHeight="1" x14ac:dyDescent="0.2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</row>
    <row r="268" spans="1:38" ht="15.75" customHeight="1" x14ac:dyDescent="0.2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  <c r="AL268" s="58"/>
    </row>
    <row r="269" spans="1:38" ht="15.75" customHeight="1" x14ac:dyDescent="0.2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</row>
    <row r="270" spans="1:38" ht="15.75" customHeight="1" x14ac:dyDescent="0.2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  <c r="AL270" s="58"/>
    </row>
    <row r="271" spans="1:38" ht="15.75" customHeight="1" x14ac:dyDescent="0.2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</row>
    <row r="272" spans="1:38" ht="15.75" customHeight="1" x14ac:dyDescent="0.2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</row>
    <row r="273" spans="1:38" ht="15.75" customHeight="1" x14ac:dyDescent="0.2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  <c r="AL273" s="58"/>
    </row>
    <row r="274" spans="1:38" ht="15.75" customHeight="1" x14ac:dyDescent="0.2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</row>
    <row r="275" spans="1:38" ht="15.75" customHeight="1" x14ac:dyDescent="0.2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</row>
    <row r="276" spans="1:38" ht="15.75" customHeight="1" x14ac:dyDescent="0.2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</row>
    <row r="277" spans="1:38" ht="15.75" customHeight="1" x14ac:dyDescent="0.2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</row>
    <row r="278" spans="1:38" ht="15.75" customHeight="1" x14ac:dyDescent="0.2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</row>
    <row r="279" spans="1:38" ht="15.75" customHeight="1" x14ac:dyDescent="0.2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</row>
    <row r="280" spans="1:38" ht="15.75" customHeight="1" x14ac:dyDescent="0.2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</row>
    <row r="281" spans="1:38" ht="15.75" customHeight="1" x14ac:dyDescent="0.2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</row>
    <row r="282" spans="1:38" ht="15.75" customHeight="1" x14ac:dyDescent="0.2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</row>
    <row r="283" spans="1:38" ht="15.75" customHeight="1" x14ac:dyDescent="0.2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</row>
    <row r="284" spans="1:38" ht="15.75" customHeight="1" x14ac:dyDescent="0.2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</row>
    <row r="285" spans="1:38" ht="15.75" customHeight="1" x14ac:dyDescent="0.2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</row>
    <row r="286" spans="1:38" ht="15.75" customHeight="1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</row>
    <row r="287" spans="1:38" ht="15.75" customHeight="1" x14ac:dyDescent="0.2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</row>
    <row r="288" spans="1:38" ht="15.75" customHeight="1" x14ac:dyDescent="0.2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</row>
    <row r="289" spans="1:38" ht="15.75" customHeight="1" x14ac:dyDescent="0.2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</row>
    <row r="290" spans="1:38" ht="15.75" customHeight="1" x14ac:dyDescent="0.2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</row>
    <row r="291" spans="1:38" ht="15.75" customHeight="1" x14ac:dyDescent="0.2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</row>
    <row r="292" spans="1:38" ht="15.75" customHeight="1" x14ac:dyDescent="0.2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</row>
    <row r="293" spans="1:38" ht="15.75" customHeight="1" x14ac:dyDescent="0.2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</row>
    <row r="294" spans="1:38" ht="15.75" customHeight="1" x14ac:dyDescent="0.2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</row>
    <row r="295" spans="1:38" ht="15.75" customHeight="1" x14ac:dyDescent="0.2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</row>
    <row r="296" spans="1:38" ht="15.75" customHeight="1" x14ac:dyDescent="0.2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</row>
    <row r="297" spans="1:38" ht="15.75" customHeight="1" x14ac:dyDescent="0.2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</row>
    <row r="298" spans="1:38" ht="15.75" customHeight="1" x14ac:dyDescent="0.2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  <c r="AL298" s="58"/>
    </row>
    <row r="299" spans="1:38" ht="15.75" customHeight="1" x14ac:dyDescent="0.2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  <c r="AL299" s="58"/>
    </row>
    <row r="300" spans="1:38" ht="15.75" customHeight="1" x14ac:dyDescent="0.2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</row>
    <row r="301" spans="1:38" ht="15.75" customHeight="1" x14ac:dyDescent="0.2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  <c r="AL301" s="58"/>
    </row>
    <row r="302" spans="1:38" ht="15.75" customHeight="1" x14ac:dyDescent="0.2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  <c r="AL302" s="58"/>
    </row>
    <row r="303" spans="1:38" ht="15.75" customHeight="1" x14ac:dyDescent="0.2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  <c r="AL303" s="58"/>
    </row>
    <row r="304" spans="1:38" ht="15.75" customHeight="1" x14ac:dyDescent="0.2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  <c r="AL304" s="58"/>
    </row>
    <row r="305" spans="1:38" ht="15.75" customHeight="1" x14ac:dyDescent="0.2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</row>
    <row r="306" spans="1:38" ht="15.75" customHeight="1" x14ac:dyDescent="0.2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</row>
    <row r="307" spans="1:38" ht="15.75" customHeight="1" x14ac:dyDescent="0.2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</row>
    <row r="308" spans="1:38" ht="15.75" customHeight="1" x14ac:dyDescent="0.2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</row>
    <row r="309" spans="1:38" ht="15.75" customHeight="1" x14ac:dyDescent="0.2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</row>
    <row r="310" spans="1:38" ht="15.75" customHeight="1" x14ac:dyDescent="0.2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</row>
    <row r="311" spans="1:38" ht="15.75" customHeight="1" x14ac:dyDescent="0.2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  <c r="AL311" s="58"/>
    </row>
    <row r="312" spans="1:38" ht="15.75" customHeight="1" x14ac:dyDescent="0.2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</row>
    <row r="313" spans="1:38" ht="15.75" customHeight="1" x14ac:dyDescent="0.2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</row>
    <row r="314" spans="1:38" ht="15.75" customHeight="1" x14ac:dyDescent="0.2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  <c r="AL314" s="58"/>
    </row>
    <row r="315" spans="1:38" ht="15.75" customHeight="1" x14ac:dyDescent="0.2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  <c r="AL315" s="58"/>
    </row>
    <row r="316" spans="1:38" ht="15.75" customHeight="1" x14ac:dyDescent="0.2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  <c r="AL316" s="58"/>
    </row>
    <row r="317" spans="1:38" ht="15.75" customHeight="1" x14ac:dyDescent="0.2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  <c r="AL317" s="58"/>
    </row>
    <row r="318" spans="1:38" ht="15.75" customHeight="1" x14ac:dyDescent="0.2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  <c r="AL318" s="58"/>
    </row>
    <row r="319" spans="1:38" ht="15.75" customHeight="1" x14ac:dyDescent="0.2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</row>
    <row r="320" spans="1:38" ht="15.75" customHeight="1" x14ac:dyDescent="0.2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</row>
    <row r="321" spans="1:38" ht="15.75" customHeight="1" x14ac:dyDescent="0.2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</row>
    <row r="322" spans="1:38" ht="15.75" customHeight="1" x14ac:dyDescent="0.2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  <c r="AL322" s="58"/>
    </row>
    <row r="323" spans="1:38" ht="15.75" customHeight="1" x14ac:dyDescent="0.2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  <c r="AL323" s="58"/>
    </row>
    <row r="324" spans="1:38" ht="15.75" customHeight="1" x14ac:dyDescent="0.2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  <c r="AL324" s="58"/>
    </row>
    <row r="325" spans="1:38" ht="15.75" customHeight="1" x14ac:dyDescent="0.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  <c r="AL325" s="58"/>
    </row>
    <row r="326" spans="1:38" ht="15.75" customHeight="1" x14ac:dyDescent="0.2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</row>
    <row r="327" spans="1:38" ht="15.75" customHeight="1" x14ac:dyDescent="0.2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</row>
    <row r="328" spans="1:38" ht="15.75" customHeight="1" x14ac:dyDescent="0.2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</row>
    <row r="329" spans="1:38" ht="15.75" customHeight="1" x14ac:dyDescent="0.2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</row>
    <row r="330" spans="1:38" ht="15.75" customHeight="1" x14ac:dyDescent="0.2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  <c r="AL330" s="58"/>
    </row>
    <row r="331" spans="1:38" ht="15.75" customHeight="1" x14ac:dyDescent="0.2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  <c r="AL331" s="58"/>
    </row>
    <row r="332" spans="1:38" ht="15.75" customHeight="1" x14ac:dyDescent="0.2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  <c r="AL332" s="58"/>
    </row>
    <row r="333" spans="1:38" ht="15.75" customHeight="1" x14ac:dyDescent="0.2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  <c r="AL333" s="58"/>
    </row>
    <row r="334" spans="1:38" ht="15.75" customHeight="1" x14ac:dyDescent="0.2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  <c r="AL334" s="58"/>
    </row>
    <row r="335" spans="1:38" ht="15.75" customHeight="1" x14ac:dyDescent="0.2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  <c r="AL335" s="58"/>
    </row>
    <row r="336" spans="1:38" ht="15.75" customHeight="1" x14ac:dyDescent="0.2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  <c r="AL336" s="58"/>
    </row>
    <row r="337" spans="1:38" ht="15.75" customHeight="1" x14ac:dyDescent="0.2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  <c r="AL337" s="58"/>
    </row>
    <row r="338" spans="1:38" ht="15.75" customHeight="1" x14ac:dyDescent="0.2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</row>
    <row r="339" spans="1:38" ht="15.75" customHeight="1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  <c r="AL339" s="58"/>
    </row>
    <row r="340" spans="1:38" ht="15.75" customHeight="1" x14ac:dyDescent="0.2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</row>
    <row r="341" spans="1:38" ht="15.75" customHeight="1" x14ac:dyDescent="0.2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</row>
    <row r="342" spans="1:38" ht="15.75" customHeight="1" x14ac:dyDescent="0.2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</row>
    <row r="343" spans="1:38" ht="15.75" customHeight="1" x14ac:dyDescent="0.2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</row>
    <row r="344" spans="1:38" ht="15.75" customHeight="1" x14ac:dyDescent="0.2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  <c r="AL344" s="58"/>
    </row>
    <row r="345" spans="1:38" ht="15.75" customHeight="1" x14ac:dyDescent="0.2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  <c r="AG345" s="58"/>
      <c r="AH345" s="58"/>
      <c r="AI345" s="58"/>
      <c r="AJ345" s="58"/>
      <c r="AK345" s="58"/>
      <c r="AL345" s="58"/>
    </row>
    <row r="346" spans="1:38" ht="15.75" customHeight="1" x14ac:dyDescent="0.2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  <c r="AL346" s="58"/>
    </row>
    <row r="347" spans="1:38" ht="15.75" customHeight="1" x14ac:dyDescent="0.2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  <c r="AL347" s="58"/>
    </row>
    <row r="348" spans="1:38" ht="15.75" customHeight="1" x14ac:dyDescent="0.2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</row>
    <row r="349" spans="1:38" ht="15.75" customHeight="1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</row>
    <row r="350" spans="1:38" ht="15.75" customHeight="1" x14ac:dyDescent="0.2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</row>
    <row r="351" spans="1:38" ht="15.75" customHeight="1" x14ac:dyDescent="0.2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</row>
    <row r="352" spans="1:38" ht="15.75" customHeight="1" x14ac:dyDescent="0.2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</row>
    <row r="353" spans="1:38" ht="15.75" customHeight="1" x14ac:dyDescent="0.2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</row>
    <row r="354" spans="1:38" ht="15.75" customHeight="1" x14ac:dyDescent="0.2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</row>
    <row r="355" spans="1:38" ht="15.75" customHeight="1" x14ac:dyDescent="0.2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  <c r="AG355" s="58"/>
      <c r="AH355" s="58"/>
      <c r="AI355" s="58"/>
      <c r="AJ355" s="58"/>
      <c r="AK355" s="58"/>
      <c r="AL355" s="58"/>
    </row>
    <row r="356" spans="1:38" ht="15.75" customHeight="1" x14ac:dyDescent="0.2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  <c r="AG356" s="58"/>
      <c r="AH356" s="58"/>
      <c r="AI356" s="58"/>
      <c r="AJ356" s="58"/>
      <c r="AK356" s="58"/>
      <c r="AL356" s="58"/>
    </row>
    <row r="357" spans="1:38" ht="15.75" customHeight="1" x14ac:dyDescent="0.2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  <c r="AG357" s="58"/>
      <c r="AH357" s="58"/>
      <c r="AI357" s="58"/>
      <c r="AJ357" s="58"/>
      <c r="AK357" s="58"/>
      <c r="AL357" s="58"/>
    </row>
    <row r="358" spans="1:38" ht="15.75" customHeight="1" x14ac:dyDescent="0.2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  <c r="AG358" s="58"/>
      <c r="AH358" s="58"/>
      <c r="AI358" s="58"/>
      <c r="AJ358" s="58"/>
      <c r="AK358" s="58"/>
      <c r="AL358" s="58"/>
    </row>
    <row r="359" spans="1:38" ht="15.75" customHeight="1" x14ac:dyDescent="0.2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  <c r="AG359" s="58"/>
      <c r="AH359" s="58"/>
      <c r="AI359" s="58"/>
      <c r="AJ359" s="58"/>
      <c r="AK359" s="58"/>
      <c r="AL359" s="58"/>
    </row>
    <row r="360" spans="1:38" ht="15.75" customHeight="1" x14ac:dyDescent="0.2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  <c r="AG360" s="58"/>
      <c r="AH360" s="58"/>
      <c r="AI360" s="58"/>
      <c r="AJ360" s="58"/>
      <c r="AK360" s="58"/>
      <c r="AL360" s="58"/>
    </row>
    <row r="361" spans="1:38" ht="15.75" customHeight="1" x14ac:dyDescent="0.2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  <c r="AG361" s="58"/>
      <c r="AH361" s="58"/>
      <c r="AI361" s="58"/>
      <c r="AJ361" s="58"/>
      <c r="AK361" s="58"/>
      <c r="AL361" s="58"/>
    </row>
    <row r="362" spans="1:38" ht="15.75" customHeight="1" x14ac:dyDescent="0.2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  <c r="AG362" s="58"/>
      <c r="AH362" s="58"/>
      <c r="AI362" s="58"/>
      <c r="AJ362" s="58"/>
      <c r="AK362" s="58"/>
      <c r="AL362" s="58"/>
    </row>
    <row r="363" spans="1:38" ht="15.75" customHeight="1" x14ac:dyDescent="0.2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  <c r="AG363" s="58"/>
      <c r="AH363" s="58"/>
      <c r="AI363" s="58"/>
      <c r="AJ363" s="58"/>
      <c r="AK363" s="58"/>
      <c r="AL363" s="58"/>
    </row>
    <row r="364" spans="1:38" ht="15.75" customHeight="1" x14ac:dyDescent="0.2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  <c r="AG364" s="58"/>
      <c r="AH364" s="58"/>
      <c r="AI364" s="58"/>
      <c r="AJ364" s="58"/>
      <c r="AK364" s="58"/>
      <c r="AL364" s="58"/>
    </row>
    <row r="365" spans="1:38" ht="15.75" customHeight="1" x14ac:dyDescent="0.2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  <c r="AG365" s="58"/>
      <c r="AH365" s="58"/>
      <c r="AI365" s="58"/>
      <c r="AJ365" s="58"/>
      <c r="AK365" s="58"/>
      <c r="AL365" s="58"/>
    </row>
    <row r="366" spans="1:38" ht="15.75" customHeight="1" x14ac:dyDescent="0.2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</row>
    <row r="367" spans="1:38" ht="15.75" customHeight="1" x14ac:dyDescent="0.2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</row>
    <row r="368" spans="1:38" ht="15.75" customHeight="1" x14ac:dyDescent="0.2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</row>
    <row r="369" spans="1:38" ht="15.75" customHeight="1" x14ac:dyDescent="0.2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  <c r="AG369" s="58"/>
      <c r="AH369" s="58"/>
      <c r="AI369" s="58"/>
      <c r="AJ369" s="58"/>
      <c r="AK369" s="58"/>
      <c r="AL369" s="58"/>
    </row>
    <row r="370" spans="1:38" ht="15.75" customHeight="1" x14ac:dyDescent="0.2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  <c r="AG370" s="58"/>
      <c r="AH370" s="58"/>
      <c r="AI370" s="58"/>
      <c r="AJ370" s="58"/>
      <c r="AK370" s="58"/>
      <c r="AL370" s="58"/>
    </row>
    <row r="371" spans="1:38" ht="15.75" customHeight="1" x14ac:dyDescent="0.2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  <c r="AG371" s="58"/>
      <c r="AH371" s="58"/>
      <c r="AI371" s="58"/>
      <c r="AJ371" s="58"/>
      <c r="AK371" s="58"/>
      <c r="AL371" s="58"/>
    </row>
    <row r="372" spans="1:38" ht="15.75" customHeight="1" x14ac:dyDescent="0.2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  <c r="AG372" s="58"/>
      <c r="AH372" s="58"/>
      <c r="AI372" s="58"/>
      <c r="AJ372" s="58"/>
      <c r="AK372" s="58"/>
      <c r="AL372" s="58"/>
    </row>
    <row r="373" spans="1:38" ht="15.75" customHeight="1" x14ac:dyDescent="0.2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  <c r="AG373" s="58"/>
      <c r="AH373" s="58"/>
      <c r="AI373" s="58"/>
      <c r="AJ373" s="58"/>
      <c r="AK373" s="58"/>
      <c r="AL373" s="58"/>
    </row>
    <row r="374" spans="1:38" ht="15.75" customHeight="1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  <c r="AG374" s="58"/>
      <c r="AH374" s="58"/>
      <c r="AI374" s="58"/>
      <c r="AJ374" s="58"/>
      <c r="AK374" s="58"/>
      <c r="AL374" s="58"/>
    </row>
    <row r="375" spans="1:38" ht="15.75" customHeight="1" x14ac:dyDescent="0.2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  <c r="AG375" s="58"/>
      <c r="AH375" s="58"/>
      <c r="AI375" s="58"/>
      <c r="AJ375" s="58"/>
      <c r="AK375" s="58"/>
      <c r="AL375" s="58"/>
    </row>
    <row r="376" spans="1:38" ht="15.75" customHeight="1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  <c r="AG376" s="58"/>
      <c r="AH376" s="58"/>
      <c r="AI376" s="58"/>
      <c r="AJ376" s="58"/>
      <c r="AK376" s="58"/>
      <c r="AL376" s="58"/>
    </row>
    <row r="377" spans="1:38" ht="15.75" customHeight="1" x14ac:dyDescent="0.2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  <c r="AG377" s="58"/>
      <c r="AH377" s="58"/>
      <c r="AI377" s="58"/>
      <c r="AJ377" s="58"/>
      <c r="AK377" s="58"/>
      <c r="AL377" s="58"/>
    </row>
    <row r="378" spans="1:38" ht="15.75" customHeight="1" x14ac:dyDescent="0.2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  <c r="AG378" s="58"/>
      <c r="AH378" s="58"/>
      <c r="AI378" s="58"/>
      <c r="AJ378" s="58"/>
      <c r="AK378" s="58"/>
      <c r="AL378" s="58"/>
    </row>
    <row r="379" spans="1:38" ht="15.75" customHeight="1" x14ac:dyDescent="0.2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  <c r="AG379" s="58"/>
      <c r="AH379" s="58"/>
      <c r="AI379" s="58"/>
      <c r="AJ379" s="58"/>
      <c r="AK379" s="58"/>
      <c r="AL379" s="58"/>
    </row>
    <row r="380" spans="1:38" ht="15.75" customHeight="1" x14ac:dyDescent="0.2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  <c r="AG380" s="58"/>
      <c r="AH380" s="58"/>
      <c r="AI380" s="58"/>
      <c r="AJ380" s="58"/>
      <c r="AK380" s="58"/>
      <c r="AL380" s="58"/>
    </row>
    <row r="381" spans="1:38" ht="15.75" customHeight="1" x14ac:dyDescent="0.2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  <c r="AC381" s="58"/>
      <c r="AD381" s="58"/>
      <c r="AE381" s="58"/>
      <c r="AF381" s="58"/>
      <c r="AG381" s="58"/>
      <c r="AH381" s="58"/>
      <c r="AI381" s="58"/>
      <c r="AJ381" s="58"/>
      <c r="AK381" s="58"/>
      <c r="AL381" s="58"/>
    </row>
    <row r="382" spans="1:38" ht="15.75" customHeight="1" x14ac:dyDescent="0.2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</row>
    <row r="383" spans="1:38" ht="15.75" customHeight="1" x14ac:dyDescent="0.2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</row>
    <row r="384" spans="1:38" ht="15.75" customHeight="1" x14ac:dyDescent="0.2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</row>
    <row r="385" spans="1:38" ht="15.75" customHeight="1" x14ac:dyDescent="0.2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  <c r="AG385" s="58"/>
      <c r="AH385" s="58"/>
      <c r="AI385" s="58"/>
      <c r="AJ385" s="58"/>
      <c r="AK385" s="58"/>
      <c r="AL385" s="58"/>
    </row>
    <row r="386" spans="1:38" ht="15.75" customHeight="1" x14ac:dyDescent="0.2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  <c r="AG386" s="58"/>
      <c r="AH386" s="58"/>
      <c r="AI386" s="58"/>
      <c r="AJ386" s="58"/>
      <c r="AK386" s="58"/>
      <c r="AL386" s="58"/>
    </row>
    <row r="387" spans="1:38" ht="15.75" customHeight="1" x14ac:dyDescent="0.2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  <c r="AG387" s="58"/>
      <c r="AH387" s="58"/>
      <c r="AI387" s="58"/>
      <c r="AJ387" s="58"/>
      <c r="AK387" s="58"/>
      <c r="AL387" s="58"/>
    </row>
    <row r="388" spans="1:38" ht="15.75" customHeight="1" x14ac:dyDescent="0.2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  <c r="AG388" s="58"/>
      <c r="AH388" s="58"/>
      <c r="AI388" s="58"/>
      <c r="AJ388" s="58"/>
      <c r="AK388" s="58"/>
      <c r="AL388" s="58"/>
    </row>
    <row r="389" spans="1:38" ht="15.75" customHeight="1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  <c r="AG389" s="58"/>
      <c r="AH389" s="58"/>
      <c r="AI389" s="58"/>
      <c r="AJ389" s="58"/>
      <c r="AK389" s="58"/>
      <c r="AL389" s="58"/>
    </row>
    <row r="390" spans="1:38" ht="15.75" customHeight="1" x14ac:dyDescent="0.2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  <c r="AG390" s="58"/>
      <c r="AH390" s="58"/>
      <c r="AI390" s="58"/>
      <c r="AJ390" s="58"/>
      <c r="AK390" s="58"/>
      <c r="AL390" s="58"/>
    </row>
    <row r="391" spans="1:38" ht="15.75" customHeight="1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  <c r="AG391" s="58"/>
      <c r="AH391" s="58"/>
      <c r="AI391" s="58"/>
      <c r="AJ391" s="58"/>
      <c r="AK391" s="58"/>
      <c r="AL391" s="58"/>
    </row>
    <row r="392" spans="1:38" ht="15.75" customHeight="1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  <c r="AG392" s="58"/>
      <c r="AH392" s="58"/>
      <c r="AI392" s="58"/>
      <c r="AJ392" s="58"/>
      <c r="AK392" s="58"/>
      <c r="AL392" s="58"/>
    </row>
    <row r="393" spans="1:38" ht="15.75" customHeight="1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  <c r="AG393" s="58"/>
      <c r="AH393" s="58"/>
      <c r="AI393" s="58"/>
      <c r="AJ393" s="58"/>
      <c r="AK393" s="58"/>
      <c r="AL393" s="58"/>
    </row>
    <row r="394" spans="1:38" ht="15.75" customHeight="1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  <c r="AG394" s="58"/>
      <c r="AH394" s="58"/>
      <c r="AI394" s="58"/>
      <c r="AJ394" s="58"/>
      <c r="AK394" s="58"/>
      <c r="AL394" s="58"/>
    </row>
    <row r="395" spans="1:38" ht="15.75" customHeight="1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  <c r="AG395" s="58"/>
      <c r="AH395" s="58"/>
      <c r="AI395" s="58"/>
      <c r="AJ395" s="58"/>
      <c r="AK395" s="58"/>
      <c r="AL395" s="58"/>
    </row>
    <row r="396" spans="1:38" ht="15.75" customHeight="1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  <c r="AG396" s="58"/>
      <c r="AH396" s="58"/>
      <c r="AI396" s="58"/>
      <c r="AJ396" s="58"/>
      <c r="AK396" s="58"/>
      <c r="AL396" s="58"/>
    </row>
    <row r="397" spans="1:38" ht="15.75" customHeight="1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  <c r="AG397" s="58"/>
      <c r="AH397" s="58"/>
      <c r="AI397" s="58"/>
      <c r="AJ397" s="58"/>
      <c r="AK397" s="58"/>
      <c r="AL397" s="58"/>
    </row>
    <row r="398" spans="1:38" ht="15.75" customHeight="1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  <c r="AG398" s="58"/>
      <c r="AH398" s="58"/>
      <c r="AI398" s="58"/>
      <c r="AJ398" s="58"/>
      <c r="AK398" s="58"/>
      <c r="AL398" s="58"/>
    </row>
    <row r="399" spans="1:38" ht="15.75" customHeight="1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  <c r="AG399" s="58"/>
      <c r="AH399" s="58"/>
      <c r="AI399" s="58"/>
      <c r="AJ399" s="58"/>
      <c r="AK399" s="58"/>
      <c r="AL399" s="58"/>
    </row>
    <row r="400" spans="1:38" ht="15.75" customHeight="1" x14ac:dyDescent="0.2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  <c r="AG400" s="58"/>
      <c r="AH400" s="58"/>
      <c r="AI400" s="58"/>
      <c r="AJ400" s="58"/>
      <c r="AK400" s="58"/>
      <c r="AL400" s="58"/>
    </row>
    <row r="401" spans="1:38" ht="15.75" customHeight="1" x14ac:dyDescent="0.2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  <c r="AG401" s="58"/>
      <c r="AH401" s="58"/>
      <c r="AI401" s="58"/>
      <c r="AJ401" s="58"/>
      <c r="AK401" s="58"/>
      <c r="AL401" s="58"/>
    </row>
    <row r="402" spans="1:38" ht="15.75" customHeight="1" x14ac:dyDescent="0.2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  <c r="AG402" s="58"/>
      <c r="AH402" s="58"/>
      <c r="AI402" s="58"/>
      <c r="AJ402" s="58"/>
      <c r="AK402" s="58"/>
      <c r="AL402" s="58"/>
    </row>
    <row r="403" spans="1:38" ht="15.75" customHeight="1" x14ac:dyDescent="0.2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  <c r="AG403" s="58"/>
      <c r="AH403" s="58"/>
      <c r="AI403" s="58"/>
      <c r="AJ403" s="58"/>
      <c r="AK403" s="58"/>
      <c r="AL403" s="58"/>
    </row>
    <row r="404" spans="1:38" ht="15.75" customHeight="1" x14ac:dyDescent="0.2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  <c r="AG404" s="58"/>
      <c r="AH404" s="58"/>
      <c r="AI404" s="58"/>
      <c r="AJ404" s="58"/>
      <c r="AK404" s="58"/>
      <c r="AL404" s="58"/>
    </row>
    <row r="405" spans="1:38" ht="15.75" customHeight="1" x14ac:dyDescent="0.2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  <c r="AG405" s="58"/>
      <c r="AH405" s="58"/>
      <c r="AI405" s="58"/>
      <c r="AJ405" s="58"/>
      <c r="AK405" s="58"/>
      <c r="AL405" s="58"/>
    </row>
    <row r="406" spans="1:38" ht="15.75" customHeight="1" x14ac:dyDescent="0.2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  <c r="AG406" s="58"/>
      <c r="AH406" s="58"/>
      <c r="AI406" s="58"/>
      <c r="AJ406" s="58"/>
      <c r="AK406" s="58"/>
      <c r="AL406" s="58"/>
    </row>
    <row r="407" spans="1:38" ht="15.75" customHeight="1" x14ac:dyDescent="0.2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  <c r="AE407" s="58"/>
      <c r="AF407" s="58"/>
      <c r="AG407" s="58"/>
      <c r="AH407" s="58"/>
      <c r="AI407" s="58"/>
      <c r="AJ407" s="58"/>
      <c r="AK407" s="58"/>
      <c r="AL407" s="58"/>
    </row>
    <row r="408" spans="1:38" ht="15.75" customHeight="1" x14ac:dyDescent="0.2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  <c r="AE408" s="58"/>
      <c r="AF408" s="58"/>
      <c r="AG408" s="58"/>
      <c r="AH408" s="58"/>
      <c r="AI408" s="58"/>
      <c r="AJ408" s="58"/>
      <c r="AK408" s="58"/>
      <c r="AL408" s="58"/>
    </row>
    <row r="409" spans="1:38" ht="15.75" customHeight="1" x14ac:dyDescent="0.2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  <c r="AE409" s="58"/>
      <c r="AF409" s="58"/>
      <c r="AG409" s="58"/>
      <c r="AH409" s="58"/>
      <c r="AI409" s="58"/>
      <c r="AJ409" s="58"/>
      <c r="AK409" s="58"/>
      <c r="AL409" s="58"/>
    </row>
    <row r="410" spans="1:38" ht="15.75" customHeight="1" x14ac:dyDescent="0.2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58"/>
      <c r="AF410" s="58"/>
      <c r="AG410" s="58"/>
      <c r="AH410" s="58"/>
      <c r="AI410" s="58"/>
      <c r="AJ410" s="58"/>
      <c r="AK410" s="58"/>
      <c r="AL410" s="58"/>
    </row>
    <row r="411" spans="1:38" ht="15.75" customHeight="1" x14ac:dyDescent="0.2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  <c r="AE411" s="58"/>
      <c r="AF411" s="58"/>
      <c r="AG411" s="58"/>
      <c r="AH411" s="58"/>
      <c r="AI411" s="58"/>
      <c r="AJ411" s="58"/>
      <c r="AK411" s="58"/>
      <c r="AL411" s="58"/>
    </row>
    <row r="412" spans="1:38" ht="15.75" customHeight="1" x14ac:dyDescent="0.2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  <c r="AE412" s="58"/>
      <c r="AF412" s="58"/>
      <c r="AG412" s="58"/>
      <c r="AH412" s="58"/>
      <c r="AI412" s="58"/>
      <c r="AJ412" s="58"/>
      <c r="AK412" s="58"/>
      <c r="AL412" s="58"/>
    </row>
    <row r="413" spans="1:38" ht="15.75" customHeight="1" x14ac:dyDescent="0.2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  <c r="AG413" s="58"/>
      <c r="AH413" s="58"/>
      <c r="AI413" s="58"/>
      <c r="AJ413" s="58"/>
      <c r="AK413" s="58"/>
      <c r="AL413" s="58"/>
    </row>
    <row r="414" spans="1:38" ht="15.75" customHeight="1" x14ac:dyDescent="0.2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  <c r="AE414" s="58"/>
      <c r="AF414" s="58"/>
      <c r="AG414" s="58"/>
      <c r="AH414" s="58"/>
      <c r="AI414" s="58"/>
      <c r="AJ414" s="58"/>
      <c r="AK414" s="58"/>
      <c r="AL414" s="58"/>
    </row>
    <row r="415" spans="1:38" ht="15.75" customHeight="1" x14ac:dyDescent="0.2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58"/>
      <c r="AF415" s="58"/>
      <c r="AG415" s="58"/>
      <c r="AH415" s="58"/>
      <c r="AI415" s="58"/>
      <c r="AJ415" s="58"/>
      <c r="AK415" s="58"/>
      <c r="AL415" s="58"/>
    </row>
    <row r="416" spans="1:38" ht="15.75" customHeight="1" x14ac:dyDescent="0.2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  <c r="AE416" s="58"/>
      <c r="AF416" s="58"/>
      <c r="AG416" s="58"/>
      <c r="AH416" s="58"/>
      <c r="AI416" s="58"/>
      <c r="AJ416" s="58"/>
      <c r="AK416" s="58"/>
      <c r="AL416" s="58"/>
    </row>
    <row r="417" spans="1:38" ht="15.75" customHeight="1" x14ac:dyDescent="0.2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  <c r="AE417" s="58"/>
      <c r="AF417" s="58"/>
      <c r="AG417" s="58"/>
      <c r="AH417" s="58"/>
      <c r="AI417" s="58"/>
      <c r="AJ417" s="58"/>
      <c r="AK417" s="58"/>
      <c r="AL417" s="58"/>
    </row>
    <row r="418" spans="1:38" ht="15.75" customHeight="1" x14ac:dyDescent="0.2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  <c r="AE418" s="58"/>
      <c r="AF418" s="58"/>
      <c r="AG418" s="58"/>
      <c r="AH418" s="58"/>
      <c r="AI418" s="58"/>
      <c r="AJ418" s="58"/>
      <c r="AK418" s="58"/>
      <c r="AL418" s="58"/>
    </row>
    <row r="419" spans="1:38" ht="15.75" customHeight="1" x14ac:dyDescent="0.2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  <c r="AG419" s="58"/>
      <c r="AH419" s="58"/>
      <c r="AI419" s="58"/>
      <c r="AJ419" s="58"/>
      <c r="AK419" s="58"/>
      <c r="AL419" s="58"/>
    </row>
    <row r="420" spans="1:38" ht="15.75" customHeight="1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  <c r="AE420" s="58"/>
      <c r="AF420" s="58"/>
      <c r="AG420" s="58"/>
      <c r="AH420" s="58"/>
      <c r="AI420" s="58"/>
      <c r="AJ420" s="58"/>
      <c r="AK420" s="58"/>
      <c r="AL420" s="58"/>
    </row>
    <row r="421" spans="1:38" ht="15.75" customHeight="1" x14ac:dyDescent="0.2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  <c r="AE421" s="58"/>
      <c r="AF421" s="58"/>
      <c r="AG421" s="58"/>
      <c r="AH421" s="58"/>
      <c r="AI421" s="58"/>
      <c r="AJ421" s="58"/>
      <c r="AK421" s="58"/>
      <c r="AL421" s="58"/>
    </row>
    <row r="422" spans="1:38" ht="15.75" customHeight="1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  <c r="AE422" s="58"/>
      <c r="AF422" s="58"/>
      <c r="AG422" s="58"/>
      <c r="AH422" s="58"/>
      <c r="AI422" s="58"/>
      <c r="AJ422" s="58"/>
      <c r="AK422" s="58"/>
      <c r="AL422" s="58"/>
    </row>
    <row r="423" spans="1:38" ht="15.75" customHeight="1" x14ac:dyDescent="0.2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  <c r="AE423" s="58"/>
      <c r="AF423" s="58"/>
      <c r="AG423" s="58"/>
      <c r="AH423" s="58"/>
      <c r="AI423" s="58"/>
      <c r="AJ423" s="58"/>
      <c r="AK423" s="58"/>
      <c r="AL423" s="58"/>
    </row>
    <row r="424" spans="1:38" ht="15.75" customHeight="1" x14ac:dyDescent="0.2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  <c r="AE424" s="58"/>
      <c r="AF424" s="58"/>
      <c r="AG424" s="58"/>
      <c r="AH424" s="58"/>
      <c r="AI424" s="58"/>
      <c r="AJ424" s="58"/>
      <c r="AK424" s="58"/>
      <c r="AL424" s="58"/>
    </row>
    <row r="425" spans="1:38" ht="15.75" customHeight="1" x14ac:dyDescent="0.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  <c r="AG425" s="58"/>
      <c r="AH425" s="58"/>
      <c r="AI425" s="58"/>
      <c r="AJ425" s="58"/>
      <c r="AK425" s="58"/>
      <c r="AL425" s="58"/>
    </row>
    <row r="426" spans="1:38" ht="15.75" customHeight="1" x14ac:dyDescent="0.2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  <c r="AE426" s="58"/>
      <c r="AF426" s="58"/>
      <c r="AG426" s="58"/>
      <c r="AH426" s="58"/>
      <c r="AI426" s="58"/>
      <c r="AJ426" s="58"/>
      <c r="AK426" s="58"/>
      <c r="AL426" s="58"/>
    </row>
    <row r="427" spans="1:38" ht="15.75" customHeight="1" x14ac:dyDescent="0.2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  <c r="AE427" s="58"/>
      <c r="AF427" s="58"/>
      <c r="AG427" s="58"/>
      <c r="AH427" s="58"/>
      <c r="AI427" s="58"/>
      <c r="AJ427" s="58"/>
      <c r="AK427" s="58"/>
      <c r="AL427" s="58"/>
    </row>
    <row r="428" spans="1:38" ht="15.75" customHeight="1" x14ac:dyDescent="0.2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  <c r="AG428" s="58"/>
      <c r="AH428" s="58"/>
      <c r="AI428" s="58"/>
      <c r="AJ428" s="58"/>
      <c r="AK428" s="58"/>
      <c r="AL428" s="58"/>
    </row>
    <row r="429" spans="1:38" ht="15.75" customHeight="1" x14ac:dyDescent="0.2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  <c r="AG429" s="58"/>
      <c r="AH429" s="58"/>
      <c r="AI429" s="58"/>
      <c r="AJ429" s="58"/>
      <c r="AK429" s="58"/>
      <c r="AL429" s="58"/>
    </row>
    <row r="430" spans="1:38" ht="15.75" customHeight="1" x14ac:dyDescent="0.2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  <c r="AG430" s="58"/>
      <c r="AH430" s="58"/>
      <c r="AI430" s="58"/>
      <c r="AJ430" s="58"/>
      <c r="AK430" s="58"/>
      <c r="AL430" s="58"/>
    </row>
    <row r="431" spans="1:38" ht="15.75" customHeight="1" x14ac:dyDescent="0.2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  <c r="AG431" s="58"/>
      <c r="AH431" s="58"/>
      <c r="AI431" s="58"/>
      <c r="AJ431" s="58"/>
      <c r="AK431" s="58"/>
      <c r="AL431" s="58"/>
    </row>
    <row r="432" spans="1:38" ht="15.75" customHeight="1" x14ac:dyDescent="0.2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  <c r="AG432" s="58"/>
      <c r="AH432" s="58"/>
      <c r="AI432" s="58"/>
      <c r="AJ432" s="58"/>
      <c r="AK432" s="58"/>
      <c r="AL432" s="58"/>
    </row>
    <row r="433" spans="1:38" ht="15.75" customHeight="1" x14ac:dyDescent="0.2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  <c r="AG433" s="58"/>
      <c r="AH433" s="58"/>
      <c r="AI433" s="58"/>
      <c r="AJ433" s="58"/>
      <c r="AK433" s="58"/>
      <c r="AL433" s="58"/>
    </row>
    <row r="434" spans="1:38" ht="15.75" customHeight="1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  <c r="AG434" s="58"/>
      <c r="AH434" s="58"/>
      <c r="AI434" s="58"/>
      <c r="AJ434" s="58"/>
      <c r="AK434" s="58"/>
      <c r="AL434" s="58"/>
    </row>
    <row r="435" spans="1:38" ht="15.75" customHeight="1" x14ac:dyDescent="0.2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  <c r="AE435" s="58"/>
      <c r="AF435" s="58"/>
      <c r="AG435" s="58"/>
      <c r="AH435" s="58"/>
      <c r="AI435" s="58"/>
      <c r="AJ435" s="58"/>
      <c r="AK435" s="58"/>
      <c r="AL435" s="58"/>
    </row>
    <row r="436" spans="1:38" ht="15.75" customHeight="1" x14ac:dyDescent="0.2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</row>
    <row r="437" spans="1:38" ht="15.75" customHeight="1" x14ac:dyDescent="0.2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</row>
    <row r="438" spans="1:38" ht="15.75" customHeight="1" x14ac:dyDescent="0.2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  <c r="AG438" s="58"/>
      <c r="AH438" s="58"/>
      <c r="AI438" s="58"/>
      <c r="AJ438" s="58"/>
      <c r="AK438" s="58"/>
      <c r="AL438" s="58"/>
    </row>
    <row r="439" spans="1:38" ht="15.75" customHeight="1" x14ac:dyDescent="0.2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  <c r="AG439" s="58"/>
      <c r="AH439" s="58"/>
      <c r="AI439" s="58"/>
      <c r="AJ439" s="58"/>
      <c r="AK439" s="58"/>
      <c r="AL439" s="58"/>
    </row>
    <row r="440" spans="1:38" ht="15.75" customHeight="1" x14ac:dyDescent="0.2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  <c r="AG440" s="58"/>
      <c r="AH440" s="58"/>
      <c r="AI440" s="58"/>
      <c r="AJ440" s="58"/>
      <c r="AK440" s="58"/>
      <c r="AL440" s="58"/>
    </row>
    <row r="441" spans="1:38" ht="15.75" customHeight="1" x14ac:dyDescent="0.2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  <c r="AG441" s="58"/>
      <c r="AH441" s="58"/>
      <c r="AI441" s="58"/>
      <c r="AJ441" s="58"/>
      <c r="AK441" s="58"/>
      <c r="AL441" s="58"/>
    </row>
    <row r="442" spans="1:38" ht="15.75" customHeight="1" x14ac:dyDescent="0.2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  <c r="AG442" s="58"/>
      <c r="AH442" s="58"/>
      <c r="AI442" s="58"/>
      <c r="AJ442" s="58"/>
      <c r="AK442" s="58"/>
      <c r="AL442" s="58"/>
    </row>
    <row r="443" spans="1:38" ht="15.75" customHeight="1" x14ac:dyDescent="0.2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  <c r="AG443" s="58"/>
      <c r="AH443" s="58"/>
      <c r="AI443" s="58"/>
      <c r="AJ443" s="58"/>
      <c r="AK443" s="58"/>
      <c r="AL443" s="58"/>
    </row>
    <row r="444" spans="1:38" ht="15.75" customHeight="1" x14ac:dyDescent="0.2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  <c r="AG444" s="58"/>
      <c r="AH444" s="58"/>
      <c r="AI444" s="58"/>
      <c r="AJ444" s="58"/>
      <c r="AK444" s="58"/>
      <c r="AL444" s="58"/>
    </row>
    <row r="445" spans="1:38" ht="15.75" customHeight="1" x14ac:dyDescent="0.2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  <c r="AG445" s="58"/>
      <c r="AH445" s="58"/>
      <c r="AI445" s="58"/>
      <c r="AJ445" s="58"/>
      <c r="AK445" s="58"/>
      <c r="AL445" s="58"/>
    </row>
    <row r="446" spans="1:38" ht="15.75" customHeight="1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  <c r="AG446" s="58"/>
      <c r="AH446" s="58"/>
      <c r="AI446" s="58"/>
      <c r="AJ446" s="58"/>
      <c r="AK446" s="58"/>
      <c r="AL446" s="58"/>
    </row>
    <row r="447" spans="1:38" ht="15.75" customHeight="1" x14ac:dyDescent="0.2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  <c r="AG447" s="58"/>
      <c r="AH447" s="58"/>
      <c r="AI447" s="58"/>
      <c r="AJ447" s="58"/>
      <c r="AK447" s="58"/>
      <c r="AL447" s="58"/>
    </row>
    <row r="448" spans="1:38" ht="15.75" customHeight="1" x14ac:dyDescent="0.2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  <c r="AG448" s="58"/>
      <c r="AH448" s="58"/>
      <c r="AI448" s="58"/>
      <c r="AJ448" s="58"/>
      <c r="AK448" s="58"/>
      <c r="AL448" s="58"/>
    </row>
    <row r="449" spans="1:38" ht="15.75" customHeight="1" x14ac:dyDescent="0.2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  <c r="AG449" s="58"/>
      <c r="AH449" s="58"/>
      <c r="AI449" s="58"/>
      <c r="AJ449" s="58"/>
      <c r="AK449" s="58"/>
      <c r="AL449" s="58"/>
    </row>
    <row r="450" spans="1:38" ht="15.75" customHeight="1" x14ac:dyDescent="0.2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  <c r="AG450" s="58"/>
      <c r="AH450" s="58"/>
      <c r="AI450" s="58"/>
      <c r="AJ450" s="58"/>
      <c r="AK450" s="58"/>
      <c r="AL450" s="58"/>
    </row>
    <row r="451" spans="1:38" ht="15.75" customHeight="1" x14ac:dyDescent="0.2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  <c r="AG451" s="58"/>
      <c r="AH451" s="58"/>
      <c r="AI451" s="58"/>
      <c r="AJ451" s="58"/>
      <c r="AK451" s="58"/>
      <c r="AL451" s="58"/>
    </row>
    <row r="452" spans="1:38" ht="15.75" customHeight="1" x14ac:dyDescent="0.2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  <c r="AG452" s="58"/>
      <c r="AH452" s="58"/>
      <c r="AI452" s="58"/>
      <c r="AJ452" s="58"/>
      <c r="AK452" s="58"/>
      <c r="AL452" s="58"/>
    </row>
    <row r="453" spans="1:38" ht="15.75" customHeight="1" x14ac:dyDescent="0.2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  <c r="AG453" s="58"/>
      <c r="AH453" s="58"/>
      <c r="AI453" s="58"/>
      <c r="AJ453" s="58"/>
      <c r="AK453" s="58"/>
      <c r="AL453" s="58"/>
    </row>
    <row r="454" spans="1:38" ht="15.75" customHeight="1" x14ac:dyDescent="0.2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  <c r="AG454" s="58"/>
      <c r="AH454" s="58"/>
      <c r="AI454" s="58"/>
      <c r="AJ454" s="58"/>
      <c r="AK454" s="58"/>
      <c r="AL454" s="58"/>
    </row>
    <row r="455" spans="1:38" ht="15.75" customHeight="1" x14ac:dyDescent="0.2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  <c r="AG455" s="58"/>
      <c r="AH455" s="58"/>
      <c r="AI455" s="58"/>
      <c r="AJ455" s="58"/>
      <c r="AK455" s="58"/>
      <c r="AL455" s="58"/>
    </row>
    <row r="456" spans="1:38" ht="15.75" customHeight="1" x14ac:dyDescent="0.2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  <c r="AG456" s="58"/>
      <c r="AH456" s="58"/>
      <c r="AI456" s="58"/>
      <c r="AJ456" s="58"/>
      <c r="AK456" s="58"/>
      <c r="AL456" s="58"/>
    </row>
    <row r="457" spans="1:38" ht="15.75" customHeight="1" x14ac:dyDescent="0.2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  <c r="AG457" s="58"/>
      <c r="AH457" s="58"/>
      <c r="AI457" s="58"/>
      <c r="AJ457" s="58"/>
      <c r="AK457" s="58"/>
      <c r="AL457" s="58"/>
    </row>
    <row r="458" spans="1:38" ht="15.75" customHeight="1" x14ac:dyDescent="0.2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  <c r="AG458" s="58"/>
      <c r="AH458" s="58"/>
      <c r="AI458" s="58"/>
      <c r="AJ458" s="58"/>
      <c r="AK458" s="58"/>
      <c r="AL458" s="58"/>
    </row>
    <row r="459" spans="1:38" ht="15.75" customHeight="1" x14ac:dyDescent="0.2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  <c r="AG459" s="58"/>
      <c r="AH459" s="58"/>
      <c r="AI459" s="58"/>
      <c r="AJ459" s="58"/>
      <c r="AK459" s="58"/>
      <c r="AL459" s="58"/>
    </row>
    <row r="460" spans="1:38" ht="15.75" customHeight="1" x14ac:dyDescent="0.2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  <c r="AG460" s="58"/>
      <c r="AH460" s="58"/>
      <c r="AI460" s="58"/>
      <c r="AJ460" s="58"/>
      <c r="AK460" s="58"/>
      <c r="AL460" s="58"/>
    </row>
    <row r="461" spans="1:38" ht="15.75" customHeight="1" x14ac:dyDescent="0.2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  <c r="AG461" s="58"/>
      <c r="AH461" s="58"/>
      <c r="AI461" s="58"/>
      <c r="AJ461" s="58"/>
      <c r="AK461" s="58"/>
      <c r="AL461" s="58"/>
    </row>
    <row r="462" spans="1:38" ht="15.75" customHeight="1" x14ac:dyDescent="0.2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  <c r="AG462" s="58"/>
      <c r="AH462" s="58"/>
      <c r="AI462" s="58"/>
      <c r="AJ462" s="58"/>
      <c r="AK462" s="58"/>
      <c r="AL462" s="58"/>
    </row>
    <row r="463" spans="1:38" ht="15.75" customHeight="1" x14ac:dyDescent="0.2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  <c r="AG463" s="58"/>
      <c r="AH463" s="58"/>
      <c r="AI463" s="58"/>
      <c r="AJ463" s="58"/>
      <c r="AK463" s="58"/>
      <c r="AL463" s="58"/>
    </row>
    <row r="464" spans="1:38" ht="15.75" customHeight="1" x14ac:dyDescent="0.2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  <c r="AG464" s="58"/>
      <c r="AH464" s="58"/>
      <c r="AI464" s="58"/>
      <c r="AJ464" s="58"/>
      <c r="AK464" s="58"/>
      <c r="AL464" s="58"/>
    </row>
    <row r="465" spans="1:38" ht="15.75" customHeight="1" x14ac:dyDescent="0.2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  <c r="AG465" s="58"/>
      <c r="AH465" s="58"/>
      <c r="AI465" s="58"/>
      <c r="AJ465" s="58"/>
      <c r="AK465" s="58"/>
      <c r="AL465" s="58"/>
    </row>
    <row r="466" spans="1:38" ht="15.75" customHeight="1" x14ac:dyDescent="0.2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  <c r="AG466" s="58"/>
      <c r="AH466" s="58"/>
      <c r="AI466" s="58"/>
      <c r="AJ466" s="58"/>
      <c r="AK466" s="58"/>
      <c r="AL466" s="58"/>
    </row>
    <row r="467" spans="1:38" ht="15.75" customHeight="1" x14ac:dyDescent="0.2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  <c r="AG467" s="58"/>
      <c r="AH467" s="58"/>
      <c r="AI467" s="58"/>
      <c r="AJ467" s="58"/>
      <c r="AK467" s="58"/>
      <c r="AL467" s="58"/>
    </row>
    <row r="468" spans="1:38" ht="15.75" customHeight="1" x14ac:dyDescent="0.2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  <c r="AG468" s="58"/>
      <c r="AH468" s="58"/>
      <c r="AI468" s="58"/>
      <c r="AJ468" s="58"/>
      <c r="AK468" s="58"/>
      <c r="AL468" s="58"/>
    </row>
    <row r="469" spans="1:38" ht="15.75" customHeight="1" x14ac:dyDescent="0.2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  <c r="AG469" s="58"/>
      <c r="AH469" s="58"/>
      <c r="AI469" s="58"/>
      <c r="AJ469" s="58"/>
      <c r="AK469" s="58"/>
      <c r="AL469" s="58"/>
    </row>
    <row r="470" spans="1:38" ht="15.75" customHeight="1" x14ac:dyDescent="0.2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  <c r="AG470" s="58"/>
      <c r="AH470" s="58"/>
      <c r="AI470" s="58"/>
      <c r="AJ470" s="58"/>
      <c r="AK470" s="58"/>
      <c r="AL470" s="58"/>
    </row>
    <row r="471" spans="1:38" ht="15.75" customHeight="1" x14ac:dyDescent="0.2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  <c r="AG471" s="58"/>
      <c r="AH471" s="58"/>
      <c r="AI471" s="58"/>
      <c r="AJ471" s="58"/>
      <c r="AK471" s="58"/>
      <c r="AL471" s="58"/>
    </row>
    <row r="472" spans="1:38" ht="15.75" customHeight="1" x14ac:dyDescent="0.2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  <c r="AG472" s="58"/>
      <c r="AH472" s="58"/>
      <c r="AI472" s="58"/>
      <c r="AJ472" s="58"/>
      <c r="AK472" s="58"/>
      <c r="AL472" s="58"/>
    </row>
    <row r="473" spans="1:38" ht="15.75" customHeight="1" x14ac:dyDescent="0.2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  <c r="AG473" s="58"/>
      <c r="AH473" s="58"/>
      <c r="AI473" s="58"/>
      <c r="AJ473" s="58"/>
      <c r="AK473" s="58"/>
      <c r="AL473" s="58"/>
    </row>
    <row r="474" spans="1:38" ht="15.75" customHeight="1" x14ac:dyDescent="0.2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  <c r="AG474" s="58"/>
      <c r="AH474" s="58"/>
      <c r="AI474" s="58"/>
      <c r="AJ474" s="58"/>
      <c r="AK474" s="58"/>
      <c r="AL474" s="58"/>
    </row>
    <row r="475" spans="1:38" ht="15.75" customHeight="1" x14ac:dyDescent="0.2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  <c r="AG475" s="58"/>
      <c r="AH475" s="58"/>
      <c r="AI475" s="58"/>
      <c r="AJ475" s="58"/>
      <c r="AK475" s="58"/>
      <c r="AL475" s="58"/>
    </row>
    <row r="476" spans="1:38" ht="15.75" customHeight="1" x14ac:dyDescent="0.2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  <c r="AG476" s="58"/>
      <c r="AH476" s="58"/>
      <c r="AI476" s="58"/>
      <c r="AJ476" s="58"/>
      <c r="AK476" s="58"/>
      <c r="AL476" s="58"/>
    </row>
    <row r="477" spans="1:38" ht="15.75" customHeight="1" x14ac:dyDescent="0.2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  <c r="AG477" s="58"/>
      <c r="AH477" s="58"/>
      <c r="AI477" s="58"/>
      <c r="AJ477" s="58"/>
      <c r="AK477" s="58"/>
      <c r="AL477" s="58"/>
    </row>
    <row r="478" spans="1:38" ht="15.75" customHeight="1" x14ac:dyDescent="0.2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  <c r="AG478" s="58"/>
      <c r="AH478" s="58"/>
      <c r="AI478" s="58"/>
      <c r="AJ478" s="58"/>
      <c r="AK478" s="58"/>
      <c r="AL478" s="58"/>
    </row>
    <row r="479" spans="1:38" ht="15.75" customHeight="1" x14ac:dyDescent="0.2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  <c r="AG479" s="58"/>
      <c r="AH479" s="58"/>
      <c r="AI479" s="58"/>
      <c r="AJ479" s="58"/>
      <c r="AK479" s="58"/>
      <c r="AL479" s="58"/>
    </row>
    <row r="480" spans="1:38" ht="15.75" customHeight="1" x14ac:dyDescent="0.2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  <c r="AG480" s="58"/>
      <c r="AH480" s="58"/>
      <c r="AI480" s="58"/>
      <c r="AJ480" s="58"/>
      <c r="AK480" s="58"/>
      <c r="AL480" s="58"/>
    </row>
    <row r="481" spans="1:38" ht="15.75" customHeight="1" x14ac:dyDescent="0.2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  <c r="AG481" s="58"/>
      <c r="AH481" s="58"/>
      <c r="AI481" s="58"/>
      <c r="AJ481" s="58"/>
      <c r="AK481" s="58"/>
      <c r="AL481" s="58"/>
    </row>
    <row r="482" spans="1:38" ht="15.75" customHeight="1" x14ac:dyDescent="0.2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  <c r="AG482" s="58"/>
      <c r="AH482" s="58"/>
      <c r="AI482" s="58"/>
      <c r="AJ482" s="58"/>
      <c r="AK482" s="58"/>
      <c r="AL482" s="58"/>
    </row>
    <row r="483" spans="1:38" ht="15.75" customHeight="1" x14ac:dyDescent="0.2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  <c r="AG483" s="58"/>
      <c r="AH483" s="58"/>
      <c r="AI483" s="58"/>
      <c r="AJ483" s="58"/>
      <c r="AK483" s="58"/>
      <c r="AL483" s="58"/>
    </row>
    <row r="484" spans="1:38" ht="15.75" customHeight="1" x14ac:dyDescent="0.2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  <c r="AG484" s="58"/>
      <c r="AH484" s="58"/>
      <c r="AI484" s="58"/>
      <c r="AJ484" s="58"/>
      <c r="AK484" s="58"/>
      <c r="AL484" s="58"/>
    </row>
    <row r="485" spans="1:38" ht="15.75" customHeight="1" x14ac:dyDescent="0.2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  <c r="AG485" s="58"/>
      <c r="AH485" s="58"/>
      <c r="AI485" s="58"/>
      <c r="AJ485" s="58"/>
      <c r="AK485" s="58"/>
      <c r="AL485" s="58"/>
    </row>
    <row r="486" spans="1:38" ht="15.75" customHeight="1" x14ac:dyDescent="0.2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  <c r="AG486" s="58"/>
      <c r="AH486" s="58"/>
      <c r="AI486" s="58"/>
      <c r="AJ486" s="58"/>
      <c r="AK486" s="58"/>
      <c r="AL486" s="58"/>
    </row>
    <row r="487" spans="1:38" ht="15.75" customHeight="1" x14ac:dyDescent="0.2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  <c r="AG487" s="58"/>
      <c r="AH487" s="58"/>
      <c r="AI487" s="58"/>
      <c r="AJ487" s="58"/>
      <c r="AK487" s="58"/>
      <c r="AL487" s="58"/>
    </row>
    <row r="488" spans="1:38" ht="15.75" customHeight="1" x14ac:dyDescent="0.2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  <c r="AG488" s="58"/>
      <c r="AH488" s="58"/>
      <c r="AI488" s="58"/>
      <c r="AJ488" s="58"/>
      <c r="AK488" s="58"/>
      <c r="AL488" s="58"/>
    </row>
    <row r="489" spans="1:38" ht="15.75" customHeight="1" x14ac:dyDescent="0.2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  <c r="AG489" s="58"/>
      <c r="AH489" s="58"/>
      <c r="AI489" s="58"/>
      <c r="AJ489" s="58"/>
      <c r="AK489" s="58"/>
      <c r="AL489" s="58"/>
    </row>
    <row r="490" spans="1:38" ht="15.75" customHeight="1" x14ac:dyDescent="0.2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  <c r="AG490" s="58"/>
      <c r="AH490" s="58"/>
      <c r="AI490" s="58"/>
      <c r="AJ490" s="58"/>
      <c r="AK490" s="58"/>
      <c r="AL490" s="58"/>
    </row>
    <row r="491" spans="1:38" ht="15.75" customHeight="1" x14ac:dyDescent="0.2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  <c r="AG491" s="58"/>
      <c r="AH491" s="58"/>
      <c r="AI491" s="58"/>
      <c r="AJ491" s="58"/>
      <c r="AK491" s="58"/>
      <c r="AL491" s="58"/>
    </row>
    <row r="492" spans="1:38" ht="15.75" customHeight="1" x14ac:dyDescent="0.2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  <c r="AG492" s="58"/>
      <c r="AH492" s="58"/>
      <c r="AI492" s="58"/>
      <c r="AJ492" s="58"/>
      <c r="AK492" s="58"/>
      <c r="AL492" s="58"/>
    </row>
    <row r="493" spans="1:38" ht="15.75" customHeight="1" x14ac:dyDescent="0.2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</row>
    <row r="494" spans="1:38" ht="15.75" customHeight="1" x14ac:dyDescent="0.2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</row>
    <row r="495" spans="1:38" ht="15.75" customHeight="1" x14ac:dyDescent="0.2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  <c r="AG495" s="58"/>
      <c r="AH495" s="58"/>
      <c r="AI495" s="58"/>
      <c r="AJ495" s="58"/>
      <c r="AK495" s="58"/>
      <c r="AL495" s="58"/>
    </row>
    <row r="496" spans="1:38" ht="15.75" customHeight="1" x14ac:dyDescent="0.2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  <c r="AG496" s="58"/>
      <c r="AH496" s="58"/>
      <c r="AI496" s="58"/>
      <c r="AJ496" s="58"/>
      <c r="AK496" s="58"/>
      <c r="AL496" s="58"/>
    </row>
    <row r="497" spans="1:38" ht="15.75" customHeight="1" x14ac:dyDescent="0.2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  <c r="AG497" s="58"/>
      <c r="AH497" s="58"/>
      <c r="AI497" s="58"/>
      <c r="AJ497" s="58"/>
      <c r="AK497" s="58"/>
      <c r="AL497" s="58"/>
    </row>
    <row r="498" spans="1:38" ht="15.75" customHeight="1" x14ac:dyDescent="0.2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  <c r="AG498" s="58"/>
      <c r="AH498" s="58"/>
      <c r="AI498" s="58"/>
      <c r="AJ498" s="58"/>
      <c r="AK498" s="58"/>
      <c r="AL498" s="58"/>
    </row>
    <row r="499" spans="1:38" ht="15.75" customHeight="1" x14ac:dyDescent="0.2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  <c r="AG499" s="58"/>
      <c r="AH499" s="58"/>
      <c r="AI499" s="58"/>
      <c r="AJ499" s="58"/>
      <c r="AK499" s="58"/>
      <c r="AL499" s="58"/>
    </row>
    <row r="500" spans="1:38" ht="15.75" customHeight="1" x14ac:dyDescent="0.2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  <c r="AG500" s="58"/>
      <c r="AH500" s="58"/>
      <c r="AI500" s="58"/>
      <c r="AJ500" s="58"/>
      <c r="AK500" s="58"/>
      <c r="AL500" s="58"/>
    </row>
    <row r="501" spans="1:38" ht="15.75" customHeight="1" x14ac:dyDescent="0.2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  <c r="AG501" s="58"/>
      <c r="AH501" s="58"/>
      <c r="AI501" s="58"/>
      <c r="AJ501" s="58"/>
      <c r="AK501" s="58"/>
      <c r="AL501" s="58"/>
    </row>
    <row r="502" spans="1:38" ht="15.75" customHeight="1" x14ac:dyDescent="0.2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  <c r="AG502" s="58"/>
      <c r="AH502" s="58"/>
      <c r="AI502" s="58"/>
      <c r="AJ502" s="58"/>
      <c r="AK502" s="58"/>
      <c r="AL502" s="58"/>
    </row>
    <row r="503" spans="1:38" ht="15.75" customHeight="1" x14ac:dyDescent="0.2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  <c r="AG503" s="58"/>
      <c r="AH503" s="58"/>
      <c r="AI503" s="58"/>
      <c r="AJ503" s="58"/>
      <c r="AK503" s="58"/>
      <c r="AL503" s="58"/>
    </row>
    <row r="504" spans="1:38" ht="15.75" customHeight="1" x14ac:dyDescent="0.2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  <c r="AG504" s="58"/>
      <c r="AH504" s="58"/>
      <c r="AI504" s="58"/>
      <c r="AJ504" s="58"/>
      <c r="AK504" s="58"/>
      <c r="AL504" s="58"/>
    </row>
    <row r="505" spans="1:38" ht="15.75" customHeight="1" x14ac:dyDescent="0.2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  <c r="AG505" s="58"/>
      <c r="AH505" s="58"/>
      <c r="AI505" s="58"/>
      <c r="AJ505" s="58"/>
      <c r="AK505" s="58"/>
      <c r="AL505" s="58"/>
    </row>
    <row r="506" spans="1:38" ht="15.75" customHeight="1" x14ac:dyDescent="0.2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  <c r="AG506" s="58"/>
      <c r="AH506" s="58"/>
      <c r="AI506" s="58"/>
      <c r="AJ506" s="58"/>
      <c r="AK506" s="58"/>
      <c r="AL506" s="58"/>
    </row>
    <row r="507" spans="1:38" ht="15.75" customHeight="1" x14ac:dyDescent="0.2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  <c r="AG507" s="58"/>
      <c r="AH507" s="58"/>
      <c r="AI507" s="58"/>
      <c r="AJ507" s="58"/>
      <c r="AK507" s="58"/>
      <c r="AL507" s="58"/>
    </row>
    <row r="508" spans="1:38" ht="15.75" customHeight="1" x14ac:dyDescent="0.2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  <c r="AG508" s="58"/>
      <c r="AH508" s="58"/>
      <c r="AI508" s="58"/>
      <c r="AJ508" s="58"/>
      <c r="AK508" s="58"/>
      <c r="AL508" s="58"/>
    </row>
    <row r="509" spans="1:38" ht="15.75" customHeight="1" x14ac:dyDescent="0.2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  <c r="AG509" s="58"/>
      <c r="AH509" s="58"/>
      <c r="AI509" s="58"/>
      <c r="AJ509" s="58"/>
      <c r="AK509" s="58"/>
      <c r="AL509" s="58"/>
    </row>
    <row r="510" spans="1:38" ht="15.75" customHeight="1" x14ac:dyDescent="0.2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  <c r="AG510" s="58"/>
      <c r="AH510" s="58"/>
      <c r="AI510" s="58"/>
      <c r="AJ510" s="58"/>
      <c r="AK510" s="58"/>
      <c r="AL510" s="58"/>
    </row>
    <row r="511" spans="1:38" ht="15.75" customHeight="1" x14ac:dyDescent="0.2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  <c r="AG511" s="58"/>
      <c r="AH511" s="58"/>
      <c r="AI511" s="58"/>
      <c r="AJ511" s="58"/>
      <c r="AK511" s="58"/>
      <c r="AL511" s="58"/>
    </row>
    <row r="512" spans="1:38" ht="15.75" customHeight="1" x14ac:dyDescent="0.2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  <c r="AG512" s="58"/>
      <c r="AH512" s="58"/>
      <c r="AI512" s="58"/>
      <c r="AJ512" s="58"/>
      <c r="AK512" s="58"/>
      <c r="AL512" s="58"/>
    </row>
    <row r="513" spans="1:38" ht="15.75" customHeight="1" x14ac:dyDescent="0.2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  <c r="AG513" s="58"/>
      <c r="AH513" s="58"/>
      <c r="AI513" s="58"/>
      <c r="AJ513" s="58"/>
      <c r="AK513" s="58"/>
      <c r="AL513" s="58"/>
    </row>
    <row r="514" spans="1:38" ht="15.75" customHeight="1" x14ac:dyDescent="0.2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  <c r="AG514" s="58"/>
      <c r="AH514" s="58"/>
      <c r="AI514" s="58"/>
      <c r="AJ514" s="58"/>
      <c r="AK514" s="58"/>
      <c r="AL514" s="58"/>
    </row>
    <row r="515" spans="1:38" ht="15.75" customHeight="1" x14ac:dyDescent="0.2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  <c r="AG515" s="58"/>
      <c r="AH515" s="58"/>
      <c r="AI515" s="58"/>
      <c r="AJ515" s="58"/>
      <c r="AK515" s="58"/>
      <c r="AL515" s="58"/>
    </row>
    <row r="516" spans="1:38" ht="15.75" customHeight="1" x14ac:dyDescent="0.2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  <c r="AG516" s="58"/>
      <c r="AH516" s="58"/>
      <c r="AI516" s="58"/>
      <c r="AJ516" s="58"/>
      <c r="AK516" s="58"/>
      <c r="AL516" s="58"/>
    </row>
    <row r="517" spans="1:38" ht="15.75" customHeight="1" x14ac:dyDescent="0.2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  <c r="AG517" s="58"/>
      <c r="AH517" s="58"/>
      <c r="AI517" s="58"/>
      <c r="AJ517" s="58"/>
      <c r="AK517" s="58"/>
      <c r="AL517" s="58"/>
    </row>
    <row r="518" spans="1:38" ht="15.75" customHeight="1" x14ac:dyDescent="0.2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  <c r="AG518" s="58"/>
      <c r="AH518" s="58"/>
      <c r="AI518" s="58"/>
      <c r="AJ518" s="58"/>
      <c r="AK518" s="58"/>
      <c r="AL518" s="58"/>
    </row>
    <row r="519" spans="1:38" ht="15.75" customHeight="1" x14ac:dyDescent="0.2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  <c r="AG519" s="58"/>
      <c r="AH519" s="58"/>
      <c r="AI519" s="58"/>
      <c r="AJ519" s="58"/>
      <c r="AK519" s="58"/>
      <c r="AL519" s="58"/>
    </row>
    <row r="520" spans="1:38" ht="15.75" customHeight="1" x14ac:dyDescent="0.2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  <c r="AG520" s="58"/>
      <c r="AH520" s="58"/>
      <c r="AI520" s="58"/>
      <c r="AJ520" s="58"/>
      <c r="AK520" s="58"/>
      <c r="AL520" s="58"/>
    </row>
    <row r="521" spans="1:38" ht="15.75" customHeight="1" x14ac:dyDescent="0.2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  <c r="AG521" s="58"/>
      <c r="AH521" s="58"/>
      <c r="AI521" s="58"/>
      <c r="AJ521" s="58"/>
      <c r="AK521" s="58"/>
      <c r="AL521" s="58"/>
    </row>
    <row r="522" spans="1:38" ht="15.75" customHeight="1" x14ac:dyDescent="0.2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  <c r="AG522" s="58"/>
      <c r="AH522" s="58"/>
      <c r="AI522" s="58"/>
      <c r="AJ522" s="58"/>
      <c r="AK522" s="58"/>
      <c r="AL522" s="58"/>
    </row>
    <row r="523" spans="1:38" ht="15.75" customHeight="1" x14ac:dyDescent="0.2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  <c r="AG523" s="58"/>
      <c r="AH523" s="58"/>
      <c r="AI523" s="58"/>
      <c r="AJ523" s="58"/>
      <c r="AK523" s="58"/>
      <c r="AL523" s="58"/>
    </row>
    <row r="524" spans="1:38" ht="15.75" customHeight="1" x14ac:dyDescent="0.2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  <c r="AG524" s="58"/>
      <c r="AH524" s="58"/>
      <c r="AI524" s="58"/>
      <c r="AJ524" s="58"/>
      <c r="AK524" s="58"/>
      <c r="AL524" s="58"/>
    </row>
    <row r="525" spans="1:38" ht="15.75" customHeight="1" x14ac:dyDescent="0.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  <c r="AG525" s="58"/>
      <c r="AH525" s="58"/>
      <c r="AI525" s="58"/>
      <c r="AJ525" s="58"/>
      <c r="AK525" s="58"/>
      <c r="AL525" s="58"/>
    </row>
    <row r="526" spans="1:38" ht="15.75" customHeight="1" x14ac:dyDescent="0.2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</row>
    <row r="527" spans="1:38" ht="15.75" customHeight="1" x14ac:dyDescent="0.2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  <c r="AG527" s="58"/>
      <c r="AH527" s="58"/>
      <c r="AI527" s="58"/>
      <c r="AJ527" s="58"/>
      <c r="AK527" s="58"/>
      <c r="AL527" s="58"/>
    </row>
    <row r="528" spans="1:38" ht="15.75" customHeight="1" x14ac:dyDescent="0.2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  <c r="AG528" s="58"/>
      <c r="AH528" s="58"/>
      <c r="AI528" s="58"/>
      <c r="AJ528" s="58"/>
      <c r="AK528" s="58"/>
      <c r="AL528" s="58"/>
    </row>
    <row r="529" spans="1:38" ht="15.75" customHeight="1" x14ac:dyDescent="0.2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  <c r="AG529" s="58"/>
      <c r="AH529" s="58"/>
      <c r="AI529" s="58"/>
      <c r="AJ529" s="58"/>
      <c r="AK529" s="58"/>
      <c r="AL529" s="58"/>
    </row>
    <row r="530" spans="1:38" ht="15.75" customHeight="1" x14ac:dyDescent="0.2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  <c r="AG530" s="58"/>
      <c r="AH530" s="58"/>
      <c r="AI530" s="58"/>
      <c r="AJ530" s="58"/>
      <c r="AK530" s="58"/>
      <c r="AL530" s="58"/>
    </row>
    <row r="531" spans="1:38" ht="15.75" customHeight="1" x14ac:dyDescent="0.2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  <c r="AG531" s="58"/>
      <c r="AH531" s="58"/>
      <c r="AI531" s="58"/>
      <c r="AJ531" s="58"/>
      <c r="AK531" s="58"/>
      <c r="AL531" s="58"/>
    </row>
    <row r="532" spans="1:38" ht="15.75" customHeight="1" x14ac:dyDescent="0.2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  <c r="AG532" s="58"/>
      <c r="AH532" s="58"/>
      <c r="AI532" s="58"/>
      <c r="AJ532" s="58"/>
      <c r="AK532" s="58"/>
      <c r="AL532" s="58"/>
    </row>
    <row r="533" spans="1:38" ht="15.75" customHeight="1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  <c r="AG533" s="58"/>
      <c r="AH533" s="58"/>
      <c r="AI533" s="58"/>
      <c r="AJ533" s="58"/>
      <c r="AK533" s="58"/>
      <c r="AL533" s="58"/>
    </row>
    <row r="534" spans="1:38" ht="15.75" customHeight="1" x14ac:dyDescent="0.2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</row>
    <row r="535" spans="1:38" ht="15.75" customHeight="1" x14ac:dyDescent="0.2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</row>
    <row r="536" spans="1:38" ht="15.75" customHeight="1" x14ac:dyDescent="0.2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</row>
    <row r="537" spans="1:38" ht="15.75" customHeight="1" x14ac:dyDescent="0.2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  <c r="AG537" s="58"/>
      <c r="AH537" s="58"/>
      <c r="AI537" s="58"/>
      <c r="AJ537" s="58"/>
      <c r="AK537" s="58"/>
      <c r="AL537" s="58"/>
    </row>
    <row r="538" spans="1:38" ht="15.75" customHeight="1" x14ac:dyDescent="0.2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  <c r="AG538" s="58"/>
      <c r="AH538" s="58"/>
      <c r="AI538" s="58"/>
      <c r="AJ538" s="58"/>
      <c r="AK538" s="58"/>
      <c r="AL538" s="58"/>
    </row>
    <row r="539" spans="1:38" ht="15.75" customHeight="1" x14ac:dyDescent="0.2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  <c r="AG539" s="58"/>
      <c r="AH539" s="58"/>
      <c r="AI539" s="58"/>
      <c r="AJ539" s="58"/>
      <c r="AK539" s="58"/>
      <c r="AL539" s="58"/>
    </row>
    <row r="540" spans="1:38" ht="15.75" customHeight="1" x14ac:dyDescent="0.2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  <c r="AG540" s="58"/>
      <c r="AH540" s="58"/>
      <c r="AI540" s="58"/>
      <c r="AJ540" s="58"/>
      <c r="AK540" s="58"/>
      <c r="AL540" s="58"/>
    </row>
    <row r="541" spans="1:38" ht="15.75" customHeight="1" x14ac:dyDescent="0.2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  <c r="AG541" s="58"/>
      <c r="AH541" s="58"/>
      <c r="AI541" s="58"/>
      <c r="AJ541" s="58"/>
      <c r="AK541" s="58"/>
      <c r="AL541" s="58"/>
    </row>
    <row r="542" spans="1:38" ht="15.75" customHeight="1" x14ac:dyDescent="0.2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  <c r="AG542" s="58"/>
      <c r="AH542" s="58"/>
      <c r="AI542" s="58"/>
      <c r="AJ542" s="58"/>
      <c r="AK542" s="58"/>
      <c r="AL542" s="58"/>
    </row>
    <row r="543" spans="1:38" ht="15.75" customHeight="1" x14ac:dyDescent="0.2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  <c r="AG543" s="58"/>
      <c r="AH543" s="58"/>
      <c r="AI543" s="58"/>
      <c r="AJ543" s="58"/>
      <c r="AK543" s="58"/>
      <c r="AL543" s="58"/>
    </row>
    <row r="544" spans="1:38" ht="15.75" customHeight="1" x14ac:dyDescent="0.2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  <c r="AG544" s="58"/>
      <c r="AH544" s="58"/>
      <c r="AI544" s="58"/>
      <c r="AJ544" s="58"/>
      <c r="AK544" s="58"/>
      <c r="AL544" s="58"/>
    </row>
    <row r="545" spans="1:38" ht="15.75" customHeight="1" x14ac:dyDescent="0.2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  <c r="AG545" s="58"/>
      <c r="AH545" s="58"/>
      <c r="AI545" s="58"/>
      <c r="AJ545" s="58"/>
      <c r="AK545" s="58"/>
      <c r="AL545" s="58"/>
    </row>
    <row r="546" spans="1:38" ht="15.75" customHeight="1" x14ac:dyDescent="0.2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  <c r="AG546" s="58"/>
      <c r="AH546" s="58"/>
      <c r="AI546" s="58"/>
      <c r="AJ546" s="58"/>
      <c r="AK546" s="58"/>
      <c r="AL546" s="58"/>
    </row>
    <row r="547" spans="1:38" ht="15.75" customHeight="1" x14ac:dyDescent="0.2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  <c r="AG547" s="58"/>
      <c r="AH547" s="58"/>
      <c r="AI547" s="58"/>
      <c r="AJ547" s="58"/>
      <c r="AK547" s="58"/>
      <c r="AL547" s="58"/>
    </row>
    <row r="548" spans="1:38" ht="15.75" customHeight="1" x14ac:dyDescent="0.2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  <c r="AG548" s="58"/>
      <c r="AH548" s="58"/>
      <c r="AI548" s="58"/>
      <c r="AJ548" s="58"/>
      <c r="AK548" s="58"/>
      <c r="AL548" s="58"/>
    </row>
    <row r="549" spans="1:38" ht="15.75" customHeight="1" x14ac:dyDescent="0.2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  <c r="AG549" s="58"/>
      <c r="AH549" s="58"/>
      <c r="AI549" s="58"/>
      <c r="AJ549" s="58"/>
      <c r="AK549" s="58"/>
      <c r="AL549" s="58"/>
    </row>
    <row r="550" spans="1:38" ht="15.75" customHeight="1" x14ac:dyDescent="0.2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  <c r="AG550" s="58"/>
      <c r="AH550" s="58"/>
      <c r="AI550" s="58"/>
      <c r="AJ550" s="58"/>
      <c r="AK550" s="58"/>
      <c r="AL550" s="58"/>
    </row>
    <row r="551" spans="1:38" ht="15.75" customHeight="1" x14ac:dyDescent="0.2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  <c r="AG551" s="58"/>
      <c r="AH551" s="58"/>
      <c r="AI551" s="58"/>
      <c r="AJ551" s="58"/>
      <c r="AK551" s="58"/>
      <c r="AL551" s="58"/>
    </row>
    <row r="552" spans="1:38" ht="15.75" customHeight="1" x14ac:dyDescent="0.2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  <c r="AG552" s="58"/>
      <c r="AH552" s="58"/>
      <c r="AI552" s="58"/>
      <c r="AJ552" s="58"/>
      <c r="AK552" s="58"/>
      <c r="AL552" s="58"/>
    </row>
    <row r="553" spans="1:38" ht="15.75" customHeight="1" x14ac:dyDescent="0.2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  <c r="AG553" s="58"/>
      <c r="AH553" s="58"/>
      <c r="AI553" s="58"/>
      <c r="AJ553" s="58"/>
      <c r="AK553" s="58"/>
      <c r="AL553" s="58"/>
    </row>
    <row r="554" spans="1:38" ht="15.75" customHeight="1" x14ac:dyDescent="0.2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  <c r="AG554" s="58"/>
      <c r="AH554" s="58"/>
      <c r="AI554" s="58"/>
      <c r="AJ554" s="58"/>
      <c r="AK554" s="58"/>
      <c r="AL554" s="58"/>
    </row>
    <row r="555" spans="1:38" ht="15.75" customHeight="1" x14ac:dyDescent="0.2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  <c r="AG555" s="58"/>
      <c r="AH555" s="58"/>
      <c r="AI555" s="58"/>
      <c r="AJ555" s="58"/>
      <c r="AK555" s="58"/>
      <c r="AL555" s="58"/>
    </row>
    <row r="556" spans="1:38" ht="15.75" customHeight="1" x14ac:dyDescent="0.2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  <c r="AG556" s="58"/>
      <c r="AH556" s="58"/>
      <c r="AI556" s="58"/>
      <c r="AJ556" s="58"/>
      <c r="AK556" s="58"/>
      <c r="AL556" s="58"/>
    </row>
    <row r="557" spans="1:38" ht="15.75" customHeight="1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  <c r="AG557" s="58"/>
      <c r="AH557" s="58"/>
      <c r="AI557" s="58"/>
      <c r="AJ557" s="58"/>
      <c r="AK557" s="58"/>
      <c r="AL557" s="58"/>
    </row>
    <row r="558" spans="1:38" ht="15.75" customHeight="1" x14ac:dyDescent="0.2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  <c r="AG558" s="58"/>
      <c r="AH558" s="58"/>
      <c r="AI558" s="58"/>
      <c r="AJ558" s="58"/>
      <c r="AK558" s="58"/>
      <c r="AL558" s="58"/>
    </row>
    <row r="559" spans="1:38" ht="15.75" customHeight="1" x14ac:dyDescent="0.2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  <c r="AG559" s="58"/>
      <c r="AH559" s="58"/>
      <c r="AI559" s="58"/>
      <c r="AJ559" s="58"/>
      <c r="AK559" s="58"/>
      <c r="AL559" s="58"/>
    </row>
    <row r="560" spans="1:38" ht="15.75" customHeight="1" x14ac:dyDescent="0.2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  <c r="AG560" s="58"/>
      <c r="AH560" s="58"/>
      <c r="AI560" s="58"/>
      <c r="AJ560" s="58"/>
      <c r="AK560" s="58"/>
      <c r="AL560" s="58"/>
    </row>
    <row r="561" spans="1:38" ht="15.75" customHeight="1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  <c r="AG561" s="58"/>
      <c r="AH561" s="58"/>
      <c r="AI561" s="58"/>
      <c r="AJ561" s="58"/>
      <c r="AK561" s="58"/>
      <c r="AL561" s="58"/>
    </row>
    <row r="562" spans="1:38" ht="15.75" customHeight="1" x14ac:dyDescent="0.2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  <c r="AG562" s="58"/>
      <c r="AH562" s="58"/>
      <c r="AI562" s="58"/>
      <c r="AJ562" s="58"/>
      <c r="AK562" s="58"/>
      <c r="AL562" s="58"/>
    </row>
    <row r="563" spans="1:38" ht="15.75" customHeight="1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  <c r="AG563" s="58"/>
      <c r="AH563" s="58"/>
      <c r="AI563" s="58"/>
      <c r="AJ563" s="58"/>
      <c r="AK563" s="58"/>
      <c r="AL563" s="58"/>
    </row>
    <row r="564" spans="1:38" ht="15.75" customHeight="1" x14ac:dyDescent="0.2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  <c r="AG564" s="58"/>
      <c r="AH564" s="58"/>
      <c r="AI564" s="58"/>
      <c r="AJ564" s="58"/>
      <c r="AK564" s="58"/>
      <c r="AL564" s="58"/>
    </row>
    <row r="565" spans="1:38" ht="15.75" customHeight="1" x14ac:dyDescent="0.2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  <c r="AG565" s="58"/>
      <c r="AH565" s="58"/>
      <c r="AI565" s="58"/>
      <c r="AJ565" s="58"/>
      <c r="AK565" s="58"/>
      <c r="AL565" s="58"/>
    </row>
    <row r="566" spans="1:38" ht="15.75" customHeight="1" x14ac:dyDescent="0.2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  <c r="AG566" s="58"/>
      <c r="AH566" s="58"/>
      <c r="AI566" s="58"/>
      <c r="AJ566" s="58"/>
      <c r="AK566" s="58"/>
      <c r="AL566" s="58"/>
    </row>
    <row r="567" spans="1:38" ht="15.75" customHeight="1" x14ac:dyDescent="0.2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  <c r="AG567" s="58"/>
      <c r="AH567" s="58"/>
      <c r="AI567" s="58"/>
      <c r="AJ567" s="58"/>
      <c r="AK567" s="58"/>
      <c r="AL567" s="58"/>
    </row>
    <row r="568" spans="1:38" ht="15.75" customHeight="1" x14ac:dyDescent="0.2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  <c r="AG568" s="58"/>
      <c r="AH568" s="58"/>
      <c r="AI568" s="58"/>
      <c r="AJ568" s="58"/>
      <c r="AK568" s="58"/>
      <c r="AL568" s="58"/>
    </row>
    <row r="569" spans="1:38" ht="15.75" customHeight="1" x14ac:dyDescent="0.2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  <c r="AG569" s="58"/>
      <c r="AH569" s="58"/>
      <c r="AI569" s="58"/>
      <c r="AJ569" s="58"/>
      <c r="AK569" s="58"/>
      <c r="AL569" s="58"/>
    </row>
    <row r="570" spans="1:38" ht="15.75" customHeight="1" x14ac:dyDescent="0.2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  <c r="AG570" s="58"/>
      <c r="AH570" s="58"/>
      <c r="AI570" s="58"/>
      <c r="AJ570" s="58"/>
      <c r="AK570" s="58"/>
      <c r="AL570" s="58"/>
    </row>
    <row r="571" spans="1:38" ht="15.75" customHeight="1" x14ac:dyDescent="0.2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  <c r="AG571" s="58"/>
      <c r="AH571" s="58"/>
      <c r="AI571" s="58"/>
      <c r="AJ571" s="58"/>
      <c r="AK571" s="58"/>
      <c r="AL571" s="58"/>
    </row>
    <row r="572" spans="1:38" ht="15.75" customHeight="1" x14ac:dyDescent="0.2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  <c r="AG572" s="58"/>
      <c r="AH572" s="58"/>
      <c r="AI572" s="58"/>
      <c r="AJ572" s="58"/>
      <c r="AK572" s="58"/>
      <c r="AL572" s="58"/>
    </row>
    <row r="573" spans="1:38" ht="15.75" customHeight="1" x14ac:dyDescent="0.2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  <c r="AG573" s="58"/>
      <c r="AH573" s="58"/>
      <c r="AI573" s="58"/>
      <c r="AJ573" s="58"/>
      <c r="AK573" s="58"/>
      <c r="AL573" s="58"/>
    </row>
    <row r="574" spans="1:38" ht="15.75" customHeight="1" x14ac:dyDescent="0.2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  <c r="AG574" s="58"/>
      <c r="AH574" s="58"/>
      <c r="AI574" s="58"/>
      <c r="AJ574" s="58"/>
      <c r="AK574" s="58"/>
      <c r="AL574" s="58"/>
    </row>
    <row r="575" spans="1:38" ht="15.75" customHeight="1" x14ac:dyDescent="0.2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  <c r="AG575" s="58"/>
      <c r="AH575" s="58"/>
      <c r="AI575" s="58"/>
      <c r="AJ575" s="58"/>
      <c r="AK575" s="58"/>
      <c r="AL575" s="58"/>
    </row>
    <row r="576" spans="1:38" ht="15.75" customHeight="1" x14ac:dyDescent="0.2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  <c r="AG576" s="58"/>
      <c r="AH576" s="58"/>
      <c r="AI576" s="58"/>
      <c r="AJ576" s="58"/>
      <c r="AK576" s="58"/>
      <c r="AL576" s="58"/>
    </row>
    <row r="577" spans="1:38" ht="15.75" customHeight="1" x14ac:dyDescent="0.2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  <c r="AG577" s="58"/>
      <c r="AH577" s="58"/>
      <c r="AI577" s="58"/>
      <c r="AJ577" s="58"/>
      <c r="AK577" s="58"/>
      <c r="AL577" s="58"/>
    </row>
    <row r="578" spans="1:38" ht="15.75" customHeight="1" x14ac:dyDescent="0.2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  <c r="AG578" s="58"/>
      <c r="AH578" s="58"/>
      <c r="AI578" s="58"/>
      <c r="AJ578" s="58"/>
      <c r="AK578" s="58"/>
      <c r="AL578" s="58"/>
    </row>
    <row r="579" spans="1:38" ht="15.75" customHeight="1" x14ac:dyDescent="0.2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  <c r="AG579" s="58"/>
      <c r="AH579" s="58"/>
      <c r="AI579" s="58"/>
      <c r="AJ579" s="58"/>
      <c r="AK579" s="58"/>
      <c r="AL579" s="58"/>
    </row>
    <row r="580" spans="1:38" ht="15.75" customHeight="1" x14ac:dyDescent="0.2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  <c r="AG580" s="58"/>
      <c r="AH580" s="58"/>
      <c r="AI580" s="58"/>
      <c r="AJ580" s="58"/>
      <c r="AK580" s="58"/>
      <c r="AL580" s="58"/>
    </row>
    <row r="581" spans="1:38" ht="15.75" customHeight="1" x14ac:dyDescent="0.2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  <c r="AG581" s="58"/>
      <c r="AH581" s="58"/>
      <c r="AI581" s="58"/>
      <c r="AJ581" s="58"/>
      <c r="AK581" s="58"/>
      <c r="AL581" s="58"/>
    </row>
    <row r="582" spans="1:38" ht="15.75" customHeight="1" x14ac:dyDescent="0.2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  <c r="AG582" s="58"/>
      <c r="AH582" s="58"/>
      <c r="AI582" s="58"/>
      <c r="AJ582" s="58"/>
      <c r="AK582" s="58"/>
      <c r="AL582" s="58"/>
    </row>
    <row r="583" spans="1:38" ht="15.75" customHeight="1" x14ac:dyDescent="0.2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  <c r="AG583" s="58"/>
      <c r="AH583" s="58"/>
      <c r="AI583" s="58"/>
      <c r="AJ583" s="58"/>
      <c r="AK583" s="58"/>
      <c r="AL583" s="58"/>
    </row>
    <row r="584" spans="1:38" ht="15.75" customHeight="1" x14ac:dyDescent="0.2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  <c r="AG584" s="58"/>
      <c r="AH584" s="58"/>
      <c r="AI584" s="58"/>
      <c r="AJ584" s="58"/>
      <c r="AK584" s="58"/>
      <c r="AL584" s="58"/>
    </row>
    <row r="585" spans="1:38" ht="15.75" customHeight="1" x14ac:dyDescent="0.2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  <c r="AG585" s="58"/>
      <c r="AH585" s="58"/>
      <c r="AI585" s="58"/>
      <c r="AJ585" s="58"/>
      <c r="AK585" s="58"/>
      <c r="AL585" s="58"/>
    </row>
    <row r="586" spans="1:38" ht="15.75" customHeight="1" x14ac:dyDescent="0.2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  <c r="AG586" s="58"/>
      <c r="AH586" s="58"/>
      <c r="AI586" s="58"/>
      <c r="AJ586" s="58"/>
      <c r="AK586" s="58"/>
      <c r="AL586" s="58"/>
    </row>
    <row r="587" spans="1:38" ht="15.75" customHeight="1" x14ac:dyDescent="0.2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  <c r="AE587" s="58"/>
      <c r="AF587" s="58"/>
      <c r="AG587" s="58"/>
      <c r="AH587" s="58"/>
      <c r="AI587" s="58"/>
      <c r="AJ587" s="58"/>
      <c r="AK587" s="58"/>
      <c r="AL587" s="58"/>
    </row>
    <row r="588" spans="1:38" ht="15.75" customHeight="1" x14ac:dyDescent="0.2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  <c r="AE588" s="58"/>
      <c r="AF588" s="58"/>
      <c r="AG588" s="58"/>
      <c r="AH588" s="58"/>
      <c r="AI588" s="58"/>
      <c r="AJ588" s="58"/>
      <c r="AK588" s="58"/>
      <c r="AL588" s="58"/>
    </row>
    <row r="589" spans="1:38" ht="15.75" customHeight="1" x14ac:dyDescent="0.2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  <c r="AE589" s="58"/>
      <c r="AF589" s="58"/>
      <c r="AG589" s="58"/>
      <c r="AH589" s="58"/>
      <c r="AI589" s="58"/>
      <c r="AJ589" s="58"/>
      <c r="AK589" s="58"/>
      <c r="AL589" s="58"/>
    </row>
    <row r="590" spans="1:38" ht="15.75" customHeight="1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</row>
    <row r="591" spans="1:38" ht="15.75" customHeight="1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</row>
    <row r="592" spans="1:38" ht="15.75" customHeight="1" x14ac:dyDescent="0.2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  <c r="AG592" s="58"/>
      <c r="AH592" s="58"/>
      <c r="AI592" s="58"/>
      <c r="AJ592" s="58"/>
      <c r="AK592" s="58"/>
      <c r="AL592" s="58"/>
    </row>
    <row r="593" spans="1:38" ht="15.75" customHeight="1" x14ac:dyDescent="0.2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  <c r="AE593" s="58"/>
      <c r="AF593" s="58"/>
      <c r="AG593" s="58"/>
      <c r="AH593" s="58"/>
      <c r="AI593" s="58"/>
      <c r="AJ593" s="58"/>
      <c r="AK593" s="58"/>
      <c r="AL593" s="58"/>
    </row>
    <row r="594" spans="1:38" ht="15.75" customHeight="1" x14ac:dyDescent="0.2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  <c r="AE594" s="58"/>
      <c r="AF594" s="58"/>
      <c r="AG594" s="58"/>
      <c r="AH594" s="58"/>
      <c r="AI594" s="58"/>
      <c r="AJ594" s="58"/>
      <c r="AK594" s="58"/>
      <c r="AL594" s="58"/>
    </row>
    <row r="595" spans="1:38" ht="15.75" customHeight="1" x14ac:dyDescent="0.2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  <c r="AE595" s="58"/>
      <c r="AF595" s="58"/>
      <c r="AG595" s="58"/>
      <c r="AH595" s="58"/>
      <c r="AI595" s="58"/>
      <c r="AJ595" s="58"/>
      <c r="AK595" s="58"/>
      <c r="AL595" s="58"/>
    </row>
    <row r="596" spans="1:38" ht="15.75" customHeight="1" x14ac:dyDescent="0.2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  <c r="AE596" s="58"/>
      <c r="AF596" s="58"/>
      <c r="AG596" s="58"/>
      <c r="AH596" s="58"/>
      <c r="AI596" s="58"/>
      <c r="AJ596" s="58"/>
      <c r="AK596" s="58"/>
      <c r="AL596" s="58"/>
    </row>
    <row r="597" spans="1:38" ht="15.75" customHeight="1" x14ac:dyDescent="0.2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  <c r="AE597" s="58"/>
      <c r="AF597" s="58"/>
      <c r="AG597" s="58"/>
      <c r="AH597" s="58"/>
      <c r="AI597" s="58"/>
      <c r="AJ597" s="58"/>
      <c r="AK597" s="58"/>
      <c r="AL597" s="58"/>
    </row>
    <row r="598" spans="1:38" ht="15.75" customHeight="1" x14ac:dyDescent="0.2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  <c r="AE598" s="58"/>
      <c r="AF598" s="58"/>
      <c r="AG598" s="58"/>
      <c r="AH598" s="58"/>
      <c r="AI598" s="58"/>
      <c r="AJ598" s="58"/>
      <c r="AK598" s="58"/>
      <c r="AL598" s="58"/>
    </row>
    <row r="599" spans="1:38" ht="15.75" customHeight="1" x14ac:dyDescent="0.2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  <c r="AE599" s="58"/>
      <c r="AF599" s="58"/>
      <c r="AG599" s="58"/>
      <c r="AH599" s="58"/>
      <c r="AI599" s="58"/>
      <c r="AJ599" s="58"/>
      <c r="AK599" s="58"/>
      <c r="AL599" s="58"/>
    </row>
    <row r="600" spans="1:38" ht="15.75" customHeight="1" x14ac:dyDescent="0.2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  <c r="AE600" s="58"/>
      <c r="AF600" s="58"/>
      <c r="AG600" s="58"/>
      <c r="AH600" s="58"/>
      <c r="AI600" s="58"/>
      <c r="AJ600" s="58"/>
      <c r="AK600" s="58"/>
      <c r="AL600" s="58"/>
    </row>
    <row r="601" spans="1:38" ht="15.75" customHeight="1" x14ac:dyDescent="0.2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  <c r="AE601" s="58"/>
      <c r="AF601" s="58"/>
      <c r="AG601" s="58"/>
      <c r="AH601" s="58"/>
      <c r="AI601" s="58"/>
      <c r="AJ601" s="58"/>
      <c r="AK601" s="58"/>
      <c r="AL601" s="58"/>
    </row>
    <row r="602" spans="1:38" ht="15.75" customHeight="1" x14ac:dyDescent="0.2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  <c r="AE602" s="58"/>
      <c r="AF602" s="58"/>
      <c r="AG602" s="58"/>
      <c r="AH602" s="58"/>
      <c r="AI602" s="58"/>
      <c r="AJ602" s="58"/>
      <c r="AK602" s="58"/>
      <c r="AL602" s="58"/>
    </row>
    <row r="603" spans="1:38" ht="15.75" customHeight="1" x14ac:dyDescent="0.2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  <c r="AE603" s="58"/>
      <c r="AF603" s="58"/>
      <c r="AG603" s="58"/>
      <c r="AH603" s="58"/>
      <c r="AI603" s="58"/>
      <c r="AJ603" s="58"/>
      <c r="AK603" s="58"/>
      <c r="AL603" s="58"/>
    </row>
    <row r="604" spans="1:38" ht="15.75" customHeight="1" x14ac:dyDescent="0.2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  <c r="AE604" s="58"/>
      <c r="AF604" s="58"/>
      <c r="AG604" s="58"/>
      <c r="AH604" s="58"/>
      <c r="AI604" s="58"/>
      <c r="AJ604" s="58"/>
      <c r="AK604" s="58"/>
      <c r="AL604" s="58"/>
    </row>
    <row r="605" spans="1:38" ht="15.75" customHeight="1" x14ac:dyDescent="0.2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  <c r="AE605" s="58"/>
      <c r="AF605" s="58"/>
      <c r="AG605" s="58"/>
      <c r="AH605" s="58"/>
      <c r="AI605" s="58"/>
      <c r="AJ605" s="58"/>
      <c r="AK605" s="58"/>
      <c r="AL605" s="58"/>
    </row>
    <row r="606" spans="1:38" ht="15.75" customHeight="1" x14ac:dyDescent="0.2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  <c r="AE606" s="58"/>
      <c r="AF606" s="58"/>
      <c r="AG606" s="58"/>
      <c r="AH606" s="58"/>
      <c r="AI606" s="58"/>
      <c r="AJ606" s="58"/>
      <c r="AK606" s="58"/>
      <c r="AL606" s="58"/>
    </row>
    <row r="607" spans="1:38" ht="15.75" customHeight="1" x14ac:dyDescent="0.2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  <c r="AE607" s="58"/>
      <c r="AF607" s="58"/>
      <c r="AG607" s="58"/>
      <c r="AH607" s="58"/>
      <c r="AI607" s="58"/>
      <c r="AJ607" s="58"/>
      <c r="AK607" s="58"/>
      <c r="AL607" s="58"/>
    </row>
    <row r="608" spans="1:38" ht="15.75" customHeight="1" x14ac:dyDescent="0.2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  <c r="AE608" s="58"/>
      <c r="AF608" s="58"/>
      <c r="AG608" s="58"/>
      <c r="AH608" s="58"/>
      <c r="AI608" s="58"/>
      <c r="AJ608" s="58"/>
      <c r="AK608" s="58"/>
      <c r="AL608" s="58"/>
    </row>
    <row r="609" spans="1:38" ht="15.75" customHeight="1" x14ac:dyDescent="0.2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  <c r="AE609" s="58"/>
      <c r="AF609" s="58"/>
      <c r="AG609" s="58"/>
      <c r="AH609" s="58"/>
      <c r="AI609" s="58"/>
      <c r="AJ609" s="58"/>
      <c r="AK609" s="58"/>
      <c r="AL609" s="58"/>
    </row>
    <row r="610" spans="1:38" ht="15.75" customHeight="1" x14ac:dyDescent="0.2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  <c r="AG610" s="58"/>
      <c r="AH610" s="58"/>
      <c r="AI610" s="58"/>
      <c r="AJ610" s="58"/>
      <c r="AK610" s="58"/>
      <c r="AL610" s="58"/>
    </row>
    <row r="611" spans="1:38" ht="15.75" customHeight="1" x14ac:dyDescent="0.2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  <c r="AG611" s="58"/>
      <c r="AH611" s="58"/>
      <c r="AI611" s="58"/>
      <c r="AJ611" s="58"/>
      <c r="AK611" s="58"/>
      <c r="AL611" s="58"/>
    </row>
    <row r="612" spans="1:38" ht="15.75" customHeight="1" x14ac:dyDescent="0.2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  <c r="AG612" s="58"/>
      <c r="AH612" s="58"/>
      <c r="AI612" s="58"/>
      <c r="AJ612" s="58"/>
      <c r="AK612" s="58"/>
      <c r="AL612" s="58"/>
    </row>
    <row r="613" spans="1:38" ht="15.75" customHeight="1" x14ac:dyDescent="0.2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  <c r="AE613" s="58"/>
      <c r="AF613" s="58"/>
      <c r="AG613" s="58"/>
      <c r="AH613" s="58"/>
      <c r="AI613" s="58"/>
      <c r="AJ613" s="58"/>
      <c r="AK613" s="58"/>
      <c r="AL613" s="58"/>
    </row>
    <row r="614" spans="1:38" ht="15.75" customHeight="1" x14ac:dyDescent="0.2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  <c r="AE614" s="58"/>
      <c r="AF614" s="58"/>
      <c r="AG614" s="58"/>
      <c r="AH614" s="58"/>
      <c r="AI614" s="58"/>
      <c r="AJ614" s="58"/>
      <c r="AK614" s="58"/>
      <c r="AL614" s="58"/>
    </row>
    <row r="615" spans="1:38" ht="15.75" customHeight="1" x14ac:dyDescent="0.2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  <c r="AE615" s="58"/>
      <c r="AF615" s="58"/>
      <c r="AG615" s="58"/>
      <c r="AH615" s="58"/>
      <c r="AI615" s="58"/>
      <c r="AJ615" s="58"/>
      <c r="AK615" s="58"/>
      <c r="AL615" s="58"/>
    </row>
    <row r="616" spans="1:38" ht="15.75" customHeight="1" x14ac:dyDescent="0.2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  <c r="AE616" s="58"/>
      <c r="AF616" s="58"/>
      <c r="AG616" s="58"/>
      <c r="AH616" s="58"/>
      <c r="AI616" s="58"/>
      <c r="AJ616" s="58"/>
      <c r="AK616" s="58"/>
      <c r="AL616" s="58"/>
    </row>
    <row r="617" spans="1:38" ht="15.75" customHeight="1" x14ac:dyDescent="0.2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  <c r="AG617" s="58"/>
      <c r="AH617" s="58"/>
      <c r="AI617" s="58"/>
      <c r="AJ617" s="58"/>
      <c r="AK617" s="58"/>
      <c r="AL617" s="58"/>
    </row>
    <row r="618" spans="1:38" ht="15.75" customHeight="1" x14ac:dyDescent="0.2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  <c r="AE618" s="58"/>
      <c r="AF618" s="58"/>
      <c r="AG618" s="58"/>
      <c r="AH618" s="58"/>
      <c r="AI618" s="58"/>
      <c r="AJ618" s="58"/>
      <c r="AK618" s="58"/>
      <c r="AL618" s="58"/>
    </row>
    <row r="619" spans="1:38" ht="15.75" customHeight="1" x14ac:dyDescent="0.2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  <c r="AE619" s="58"/>
      <c r="AF619" s="58"/>
      <c r="AG619" s="58"/>
      <c r="AH619" s="58"/>
      <c r="AI619" s="58"/>
      <c r="AJ619" s="58"/>
      <c r="AK619" s="58"/>
      <c r="AL619" s="58"/>
    </row>
    <row r="620" spans="1:38" ht="15.75" customHeight="1" x14ac:dyDescent="0.2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  <c r="AE620" s="58"/>
      <c r="AF620" s="58"/>
      <c r="AG620" s="58"/>
      <c r="AH620" s="58"/>
      <c r="AI620" s="58"/>
      <c r="AJ620" s="58"/>
      <c r="AK620" s="58"/>
      <c r="AL620" s="58"/>
    </row>
    <row r="621" spans="1:38" ht="15.75" customHeight="1" x14ac:dyDescent="0.2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  <c r="AE621" s="58"/>
      <c r="AF621" s="58"/>
      <c r="AG621" s="58"/>
      <c r="AH621" s="58"/>
      <c r="AI621" s="58"/>
      <c r="AJ621" s="58"/>
      <c r="AK621" s="58"/>
      <c r="AL621" s="58"/>
    </row>
    <row r="622" spans="1:38" ht="15.75" customHeight="1" x14ac:dyDescent="0.2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  <c r="AE622" s="58"/>
      <c r="AF622" s="58"/>
      <c r="AG622" s="58"/>
      <c r="AH622" s="58"/>
      <c r="AI622" s="58"/>
      <c r="AJ622" s="58"/>
      <c r="AK622" s="58"/>
      <c r="AL622" s="58"/>
    </row>
    <row r="623" spans="1:38" ht="15.75" customHeight="1" x14ac:dyDescent="0.2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  <c r="AE623" s="58"/>
      <c r="AF623" s="58"/>
      <c r="AG623" s="58"/>
      <c r="AH623" s="58"/>
      <c r="AI623" s="58"/>
      <c r="AJ623" s="58"/>
      <c r="AK623" s="58"/>
      <c r="AL623" s="58"/>
    </row>
    <row r="624" spans="1:38" ht="15.75" customHeight="1" x14ac:dyDescent="0.2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  <c r="AE624" s="58"/>
      <c r="AF624" s="58"/>
      <c r="AG624" s="58"/>
      <c r="AH624" s="58"/>
      <c r="AI624" s="58"/>
      <c r="AJ624" s="58"/>
      <c r="AK624" s="58"/>
      <c r="AL624" s="58"/>
    </row>
    <row r="625" spans="1:38" ht="15.75" customHeight="1" x14ac:dyDescent="0.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  <c r="AE625" s="58"/>
      <c r="AF625" s="58"/>
      <c r="AG625" s="58"/>
      <c r="AH625" s="58"/>
      <c r="AI625" s="58"/>
      <c r="AJ625" s="58"/>
      <c r="AK625" s="58"/>
      <c r="AL625" s="58"/>
    </row>
    <row r="626" spans="1:38" ht="15.75" customHeight="1" x14ac:dyDescent="0.2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  <c r="AE626" s="58"/>
      <c r="AF626" s="58"/>
      <c r="AG626" s="58"/>
      <c r="AH626" s="58"/>
      <c r="AI626" s="58"/>
      <c r="AJ626" s="58"/>
      <c r="AK626" s="58"/>
      <c r="AL626" s="58"/>
    </row>
    <row r="627" spans="1:38" ht="15.75" customHeight="1" x14ac:dyDescent="0.2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  <c r="AE627" s="58"/>
      <c r="AF627" s="58"/>
      <c r="AG627" s="58"/>
      <c r="AH627" s="58"/>
      <c r="AI627" s="58"/>
      <c r="AJ627" s="58"/>
      <c r="AK627" s="58"/>
      <c r="AL627" s="58"/>
    </row>
    <row r="628" spans="1:38" ht="15.75" customHeight="1" x14ac:dyDescent="0.2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  <c r="AG628" s="58"/>
      <c r="AH628" s="58"/>
      <c r="AI628" s="58"/>
      <c r="AJ628" s="58"/>
      <c r="AK628" s="58"/>
      <c r="AL628" s="58"/>
    </row>
    <row r="629" spans="1:38" ht="15.75" customHeight="1" x14ac:dyDescent="0.2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  <c r="AG629" s="58"/>
      <c r="AH629" s="58"/>
      <c r="AI629" s="58"/>
      <c r="AJ629" s="58"/>
      <c r="AK629" s="58"/>
      <c r="AL629" s="58"/>
    </row>
    <row r="630" spans="1:38" ht="15.75" customHeight="1" x14ac:dyDescent="0.2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  <c r="AG630" s="58"/>
      <c r="AH630" s="58"/>
      <c r="AI630" s="58"/>
      <c r="AJ630" s="58"/>
      <c r="AK630" s="58"/>
      <c r="AL630" s="58"/>
    </row>
    <row r="631" spans="1:38" ht="15.75" customHeight="1" x14ac:dyDescent="0.2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  <c r="AG631" s="58"/>
      <c r="AH631" s="58"/>
      <c r="AI631" s="58"/>
      <c r="AJ631" s="58"/>
      <c r="AK631" s="58"/>
      <c r="AL631" s="58"/>
    </row>
    <row r="632" spans="1:38" ht="15.75" customHeight="1" x14ac:dyDescent="0.2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  <c r="AG632" s="58"/>
      <c r="AH632" s="58"/>
      <c r="AI632" s="58"/>
      <c r="AJ632" s="58"/>
      <c r="AK632" s="58"/>
      <c r="AL632" s="58"/>
    </row>
    <row r="633" spans="1:38" ht="15.75" customHeight="1" x14ac:dyDescent="0.2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  <c r="AE633" s="58"/>
      <c r="AF633" s="58"/>
      <c r="AG633" s="58"/>
      <c r="AH633" s="58"/>
      <c r="AI633" s="58"/>
      <c r="AJ633" s="58"/>
      <c r="AK633" s="58"/>
      <c r="AL633" s="58"/>
    </row>
    <row r="634" spans="1:38" ht="15.75" customHeight="1" x14ac:dyDescent="0.2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  <c r="AE634" s="58"/>
      <c r="AF634" s="58"/>
      <c r="AG634" s="58"/>
      <c r="AH634" s="58"/>
      <c r="AI634" s="58"/>
      <c r="AJ634" s="58"/>
      <c r="AK634" s="58"/>
      <c r="AL634" s="58"/>
    </row>
    <row r="635" spans="1:38" ht="15.75" customHeight="1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  <c r="AE635" s="58"/>
      <c r="AF635" s="58"/>
      <c r="AG635" s="58"/>
      <c r="AH635" s="58"/>
      <c r="AI635" s="58"/>
      <c r="AJ635" s="58"/>
      <c r="AK635" s="58"/>
      <c r="AL635" s="58"/>
    </row>
    <row r="636" spans="1:38" ht="15.75" customHeight="1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  <c r="AE636" s="58"/>
      <c r="AF636" s="58"/>
      <c r="AG636" s="58"/>
      <c r="AH636" s="58"/>
      <c r="AI636" s="58"/>
      <c r="AJ636" s="58"/>
      <c r="AK636" s="58"/>
      <c r="AL636" s="58"/>
    </row>
    <row r="637" spans="1:38" ht="15.75" customHeight="1" x14ac:dyDescent="0.2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  <c r="AG637" s="58"/>
      <c r="AH637" s="58"/>
      <c r="AI637" s="58"/>
      <c r="AJ637" s="58"/>
      <c r="AK637" s="58"/>
      <c r="AL637" s="58"/>
    </row>
    <row r="638" spans="1:38" ht="15.75" customHeight="1" x14ac:dyDescent="0.2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</row>
    <row r="639" spans="1:38" ht="15.75" customHeight="1" x14ac:dyDescent="0.2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</row>
    <row r="640" spans="1:38" ht="15.75" customHeight="1" x14ac:dyDescent="0.2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</row>
    <row r="641" spans="1:38" ht="15.75" customHeight="1" x14ac:dyDescent="0.2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</row>
    <row r="642" spans="1:38" ht="15.75" customHeight="1" x14ac:dyDescent="0.2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</row>
    <row r="643" spans="1:38" ht="15.75" customHeight="1" x14ac:dyDescent="0.2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  <c r="AE643" s="58"/>
      <c r="AF643" s="58"/>
      <c r="AG643" s="58"/>
      <c r="AH643" s="58"/>
      <c r="AI643" s="58"/>
      <c r="AJ643" s="58"/>
      <c r="AK643" s="58"/>
      <c r="AL643" s="58"/>
    </row>
    <row r="644" spans="1:38" ht="15.75" customHeight="1" x14ac:dyDescent="0.2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  <c r="AE644" s="58"/>
      <c r="AF644" s="58"/>
      <c r="AG644" s="58"/>
      <c r="AH644" s="58"/>
      <c r="AI644" s="58"/>
      <c r="AJ644" s="58"/>
      <c r="AK644" s="58"/>
      <c r="AL644" s="58"/>
    </row>
    <row r="645" spans="1:38" ht="15.75" customHeight="1" x14ac:dyDescent="0.2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  <c r="AE645" s="58"/>
      <c r="AF645" s="58"/>
      <c r="AG645" s="58"/>
      <c r="AH645" s="58"/>
      <c r="AI645" s="58"/>
      <c r="AJ645" s="58"/>
      <c r="AK645" s="58"/>
      <c r="AL645" s="58"/>
    </row>
    <row r="646" spans="1:38" ht="15.75" customHeight="1" x14ac:dyDescent="0.2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  <c r="AE646" s="58"/>
      <c r="AF646" s="58"/>
      <c r="AG646" s="58"/>
      <c r="AH646" s="58"/>
      <c r="AI646" s="58"/>
      <c r="AJ646" s="58"/>
      <c r="AK646" s="58"/>
      <c r="AL646" s="58"/>
    </row>
    <row r="647" spans="1:38" ht="15.75" customHeight="1" x14ac:dyDescent="0.2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  <c r="AE647" s="58"/>
      <c r="AF647" s="58"/>
      <c r="AG647" s="58"/>
      <c r="AH647" s="58"/>
      <c r="AI647" s="58"/>
      <c r="AJ647" s="58"/>
      <c r="AK647" s="58"/>
      <c r="AL647" s="58"/>
    </row>
    <row r="648" spans="1:38" ht="15.75" customHeight="1" x14ac:dyDescent="0.2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  <c r="AE648" s="58"/>
      <c r="AF648" s="58"/>
      <c r="AG648" s="58"/>
      <c r="AH648" s="58"/>
      <c r="AI648" s="58"/>
      <c r="AJ648" s="58"/>
      <c r="AK648" s="58"/>
      <c r="AL648" s="58"/>
    </row>
    <row r="649" spans="1:38" ht="15.75" customHeight="1" x14ac:dyDescent="0.2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  <c r="AE649" s="58"/>
      <c r="AF649" s="58"/>
      <c r="AG649" s="58"/>
      <c r="AH649" s="58"/>
      <c r="AI649" s="58"/>
      <c r="AJ649" s="58"/>
      <c r="AK649" s="58"/>
      <c r="AL649" s="58"/>
    </row>
    <row r="650" spans="1:38" ht="15.75" customHeight="1" x14ac:dyDescent="0.2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  <c r="AE650" s="58"/>
      <c r="AF650" s="58"/>
      <c r="AG650" s="58"/>
      <c r="AH650" s="58"/>
      <c r="AI650" s="58"/>
      <c r="AJ650" s="58"/>
      <c r="AK650" s="58"/>
      <c r="AL650" s="58"/>
    </row>
    <row r="651" spans="1:38" ht="15.75" customHeight="1" x14ac:dyDescent="0.2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  <c r="AE651" s="58"/>
      <c r="AF651" s="58"/>
      <c r="AG651" s="58"/>
      <c r="AH651" s="58"/>
      <c r="AI651" s="58"/>
      <c r="AJ651" s="58"/>
      <c r="AK651" s="58"/>
      <c r="AL651" s="58"/>
    </row>
    <row r="652" spans="1:38" ht="15.75" customHeight="1" x14ac:dyDescent="0.2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  <c r="AG652" s="58"/>
      <c r="AH652" s="58"/>
      <c r="AI652" s="58"/>
      <c r="AJ652" s="58"/>
      <c r="AK652" s="58"/>
      <c r="AL652" s="58"/>
    </row>
    <row r="653" spans="1:38" ht="15.75" customHeight="1" x14ac:dyDescent="0.2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  <c r="AG653" s="58"/>
      <c r="AH653" s="58"/>
      <c r="AI653" s="58"/>
      <c r="AJ653" s="58"/>
      <c r="AK653" s="58"/>
      <c r="AL653" s="58"/>
    </row>
    <row r="654" spans="1:38" ht="15.75" customHeight="1" x14ac:dyDescent="0.2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  <c r="AG654" s="58"/>
      <c r="AH654" s="58"/>
      <c r="AI654" s="58"/>
      <c r="AJ654" s="58"/>
      <c r="AK654" s="58"/>
      <c r="AL654" s="58"/>
    </row>
    <row r="655" spans="1:38" ht="15.75" customHeight="1" x14ac:dyDescent="0.2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  <c r="AE655" s="58"/>
      <c r="AF655" s="58"/>
      <c r="AG655" s="58"/>
      <c r="AH655" s="58"/>
      <c r="AI655" s="58"/>
      <c r="AJ655" s="58"/>
      <c r="AK655" s="58"/>
      <c r="AL655" s="58"/>
    </row>
    <row r="656" spans="1:38" ht="15.75" customHeight="1" x14ac:dyDescent="0.2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  <c r="AG656" s="58"/>
      <c r="AH656" s="58"/>
      <c r="AI656" s="58"/>
      <c r="AJ656" s="58"/>
      <c r="AK656" s="58"/>
      <c r="AL656" s="58"/>
    </row>
    <row r="657" spans="1:38" ht="15.75" customHeight="1" x14ac:dyDescent="0.2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  <c r="AG657" s="58"/>
      <c r="AH657" s="58"/>
      <c r="AI657" s="58"/>
      <c r="AJ657" s="58"/>
      <c r="AK657" s="58"/>
      <c r="AL657" s="58"/>
    </row>
    <row r="658" spans="1:38" ht="15.75" customHeight="1" x14ac:dyDescent="0.2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  <c r="AG658" s="58"/>
      <c r="AH658" s="58"/>
      <c r="AI658" s="58"/>
      <c r="AJ658" s="58"/>
      <c r="AK658" s="58"/>
      <c r="AL658" s="58"/>
    </row>
    <row r="659" spans="1:38" ht="15.75" customHeight="1" x14ac:dyDescent="0.2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  <c r="AG659" s="58"/>
      <c r="AH659" s="58"/>
      <c r="AI659" s="58"/>
      <c r="AJ659" s="58"/>
      <c r="AK659" s="58"/>
      <c r="AL659" s="58"/>
    </row>
    <row r="660" spans="1:38" ht="15.75" customHeight="1" x14ac:dyDescent="0.2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  <c r="AE660" s="58"/>
      <c r="AF660" s="58"/>
      <c r="AG660" s="58"/>
      <c r="AH660" s="58"/>
      <c r="AI660" s="58"/>
      <c r="AJ660" s="58"/>
      <c r="AK660" s="58"/>
      <c r="AL660" s="58"/>
    </row>
    <row r="661" spans="1:38" ht="15.75" customHeight="1" x14ac:dyDescent="0.2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  <c r="AE661" s="58"/>
      <c r="AF661" s="58"/>
      <c r="AG661" s="58"/>
      <c r="AH661" s="58"/>
      <c r="AI661" s="58"/>
      <c r="AJ661" s="58"/>
      <c r="AK661" s="58"/>
      <c r="AL661" s="58"/>
    </row>
    <row r="662" spans="1:38" ht="15.75" customHeight="1" x14ac:dyDescent="0.2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  <c r="AE662" s="58"/>
      <c r="AF662" s="58"/>
      <c r="AG662" s="58"/>
      <c r="AH662" s="58"/>
      <c r="AI662" s="58"/>
      <c r="AJ662" s="58"/>
      <c r="AK662" s="58"/>
      <c r="AL662" s="58"/>
    </row>
    <row r="663" spans="1:38" ht="15.75" customHeight="1" x14ac:dyDescent="0.2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  <c r="AE663" s="58"/>
      <c r="AF663" s="58"/>
      <c r="AG663" s="58"/>
      <c r="AH663" s="58"/>
      <c r="AI663" s="58"/>
      <c r="AJ663" s="58"/>
      <c r="AK663" s="58"/>
      <c r="AL663" s="58"/>
    </row>
    <row r="664" spans="1:38" ht="15.75" customHeight="1" x14ac:dyDescent="0.2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  <c r="AE664" s="58"/>
      <c r="AF664" s="58"/>
      <c r="AG664" s="58"/>
      <c r="AH664" s="58"/>
      <c r="AI664" s="58"/>
      <c r="AJ664" s="58"/>
      <c r="AK664" s="58"/>
      <c r="AL664" s="58"/>
    </row>
    <row r="665" spans="1:38" ht="15.75" customHeight="1" x14ac:dyDescent="0.2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  <c r="AE665" s="58"/>
      <c r="AF665" s="58"/>
      <c r="AG665" s="58"/>
      <c r="AH665" s="58"/>
      <c r="AI665" s="58"/>
      <c r="AJ665" s="58"/>
      <c r="AK665" s="58"/>
      <c r="AL665" s="58"/>
    </row>
    <row r="666" spans="1:38" ht="15.75" customHeight="1" x14ac:dyDescent="0.2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  <c r="AG666" s="58"/>
      <c r="AH666" s="58"/>
      <c r="AI666" s="58"/>
      <c r="AJ666" s="58"/>
      <c r="AK666" s="58"/>
      <c r="AL666" s="58"/>
    </row>
    <row r="667" spans="1:38" ht="15.75" customHeight="1" x14ac:dyDescent="0.2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  <c r="AG667" s="58"/>
      <c r="AH667" s="58"/>
      <c r="AI667" s="58"/>
      <c r="AJ667" s="58"/>
      <c r="AK667" s="58"/>
      <c r="AL667" s="58"/>
    </row>
    <row r="668" spans="1:38" ht="15.75" customHeight="1" x14ac:dyDescent="0.2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  <c r="AE668" s="58"/>
      <c r="AF668" s="58"/>
      <c r="AG668" s="58"/>
      <c r="AH668" s="58"/>
      <c r="AI668" s="58"/>
      <c r="AJ668" s="58"/>
      <c r="AK668" s="58"/>
      <c r="AL668" s="58"/>
    </row>
    <row r="669" spans="1:38" ht="15.75" customHeight="1" x14ac:dyDescent="0.2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  <c r="AG669" s="58"/>
      <c r="AH669" s="58"/>
      <c r="AI669" s="58"/>
      <c r="AJ669" s="58"/>
      <c r="AK669" s="58"/>
      <c r="AL669" s="58"/>
    </row>
    <row r="670" spans="1:38" ht="15.75" customHeight="1" x14ac:dyDescent="0.2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  <c r="AE670" s="58"/>
      <c r="AF670" s="58"/>
      <c r="AG670" s="58"/>
      <c r="AH670" s="58"/>
      <c r="AI670" s="58"/>
      <c r="AJ670" s="58"/>
      <c r="AK670" s="58"/>
      <c r="AL670" s="58"/>
    </row>
    <row r="671" spans="1:38" ht="15.75" customHeight="1" x14ac:dyDescent="0.2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  <c r="AG671" s="58"/>
      <c r="AH671" s="58"/>
      <c r="AI671" s="58"/>
      <c r="AJ671" s="58"/>
      <c r="AK671" s="58"/>
      <c r="AL671" s="58"/>
    </row>
    <row r="672" spans="1:38" ht="15.75" customHeight="1" x14ac:dyDescent="0.2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  <c r="AE672" s="58"/>
      <c r="AF672" s="58"/>
      <c r="AG672" s="58"/>
      <c r="AH672" s="58"/>
      <c r="AI672" s="58"/>
      <c r="AJ672" s="58"/>
      <c r="AK672" s="58"/>
      <c r="AL672" s="58"/>
    </row>
    <row r="673" spans="1:38" ht="15.75" customHeight="1" x14ac:dyDescent="0.2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  <c r="AG673" s="58"/>
      <c r="AH673" s="58"/>
      <c r="AI673" s="58"/>
      <c r="AJ673" s="58"/>
      <c r="AK673" s="58"/>
      <c r="AL673" s="58"/>
    </row>
    <row r="674" spans="1:38" ht="15.75" customHeight="1" x14ac:dyDescent="0.2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  <c r="AE674" s="58"/>
      <c r="AF674" s="58"/>
      <c r="AG674" s="58"/>
      <c r="AH674" s="58"/>
      <c r="AI674" s="58"/>
      <c r="AJ674" s="58"/>
      <c r="AK674" s="58"/>
      <c r="AL674" s="58"/>
    </row>
    <row r="675" spans="1:38" ht="15.75" customHeight="1" x14ac:dyDescent="0.2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  <c r="AE675" s="58"/>
      <c r="AF675" s="58"/>
      <c r="AG675" s="58"/>
      <c r="AH675" s="58"/>
      <c r="AI675" s="58"/>
      <c r="AJ675" s="58"/>
      <c r="AK675" s="58"/>
      <c r="AL675" s="58"/>
    </row>
    <row r="676" spans="1:38" ht="15.75" customHeight="1" x14ac:dyDescent="0.2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  <c r="AE676" s="58"/>
      <c r="AF676" s="58"/>
      <c r="AG676" s="58"/>
      <c r="AH676" s="58"/>
      <c r="AI676" s="58"/>
      <c r="AJ676" s="58"/>
      <c r="AK676" s="58"/>
      <c r="AL676" s="58"/>
    </row>
    <row r="677" spans="1:38" ht="15.75" customHeight="1" x14ac:dyDescent="0.2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  <c r="AG677" s="58"/>
      <c r="AH677" s="58"/>
      <c r="AI677" s="58"/>
      <c r="AJ677" s="58"/>
      <c r="AK677" s="58"/>
      <c r="AL677" s="58"/>
    </row>
    <row r="678" spans="1:38" ht="15.75" customHeight="1" x14ac:dyDescent="0.2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  <c r="AG678" s="58"/>
      <c r="AH678" s="58"/>
      <c r="AI678" s="58"/>
      <c r="AJ678" s="58"/>
      <c r="AK678" s="58"/>
      <c r="AL678" s="58"/>
    </row>
    <row r="679" spans="1:38" ht="15.75" customHeight="1" x14ac:dyDescent="0.2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  <c r="AE679" s="58"/>
      <c r="AF679" s="58"/>
      <c r="AG679" s="58"/>
      <c r="AH679" s="58"/>
      <c r="AI679" s="58"/>
      <c r="AJ679" s="58"/>
      <c r="AK679" s="58"/>
      <c r="AL679" s="58"/>
    </row>
    <row r="680" spans="1:38" ht="15.75" customHeight="1" x14ac:dyDescent="0.2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  <c r="AG680" s="58"/>
      <c r="AH680" s="58"/>
      <c r="AI680" s="58"/>
      <c r="AJ680" s="58"/>
      <c r="AK680" s="58"/>
      <c r="AL680" s="58"/>
    </row>
    <row r="681" spans="1:38" ht="15.75" customHeight="1" x14ac:dyDescent="0.2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  <c r="AE681" s="58"/>
      <c r="AF681" s="58"/>
      <c r="AG681" s="58"/>
      <c r="AH681" s="58"/>
      <c r="AI681" s="58"/>
      <c r="AJ681" s="58"/>
      <c r="AK681" s="58"/>
      <c r="AL681" s="58"/>
    </row>
    <row r="682" spans="1:38" ht="15.75" customHeight="1" x14ac:dyDescent="0.2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  <c r="AG682" s="58"/>
      <c r="AH682" s="58"/>
      <c r="AI682" s="58"/>
      <c r="AJ682" s="58"/>
      <c r="AK682" s="58"/>
      <c r="AL682" s="58"/>
    </row>
    <row r="683" spans="1:38" ht="15.75" customHeight="1" x14ac:dyDescent="0.2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  <c r="AE683" s="58"/>
      <c r="AF683" s="58"/>
      <c r="AG683" s="58"/>
      <c r="AH683" s="58"/>
      <c r="AI683" s="58"/>
      <c r="AJ683" s="58"/>
      <c r="AK683" s="58"/>
      <c r="AL683" s="58"/>
    </row>
    <row r="684" spans="1:38" ht="15.75" customHeight="1" x14ac:dyDescent="0.2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  <c r="AE684" s="58"/>
      <c r="AF684" s="58"/>
      <c r="AG684" s="58"/>
      <c r="AH684" s="58"/>
      <c r="AI684" s="58"/>
      <c r="AJ684" s="58"/>
      <c r="AK684" s="58"/>
      <c r="AL684" s="58"/>
    </row>
    <row r="685" spans="1:38" ht="15.75" customHeight="1" x14ac:dyDescent="0.2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  <c r="AE685" s="58"/>
      <c r="AF685" s="58"/>
      <c r="AG685" s="58"/>
      <c r="AH685" s="58"/>
      <c r="AI685" s="58"/>
      <c r="AJ685" s="58"/>
      <c r="AK685" s="58"/>
      <c r="AL685" s="58"/>
    </row>
    <row r="686" spans="1:38" ht="15.75" customHeight="1" x14ac:dyDescent="0.2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  <c r="AG686" s="58"/>
      <c r="AH686" s="58"/>
      <c r="AI686" s="58"/>
      <c r="AJ686" s="58"/>
      <c r="AK686" s="58"/>
      <c r="AL686" s="58"/>
    </row>
    <row r="687" spans="1:38" ht="15.75" customHeight="1" x14ac:dyDescent="0.2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  <c r="AG687" s="58"/>
      <c r="AH687" s="58"/>
      <c r="AI687" s="58"/>
      <c r="AJ687" s="58"/>
      <c r="AK687" s="58"/>
      <c r="AL687" s="58"/>
    </row>
    <row r="688" spans="1:38" ht="15.75" customHeight="1" x14ac:dyDescent="0.2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  <c r="AE688" s="58"/>
      <c r="AF688" s="58"/>
      <c r="AG688" s="58"/>
      <c r="AH688" s="58"/>
      <c r="AI688" s="58"/>
      <c r="AJ688" s="58"/>
      <c r="AK688" s="58"/>
      <c r="AL688" s="58"/>
    </row>
    <row r="689" spans="1:38" ht="15.75" customHeight="1" x14ac:dyDescent="0.2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  <c r="AG689" s="58"/>
      <c r="AH689" s="58"/>
      <c r="AI689" s="58"/>
      <c r="AJ689" s="58"/>
      <c r="AK689" s="58"/>
      <c r="AL689" s="58"/>
    </row>
    <row r="690" spans="1:38" ht="15.75" customHeight="1" x14ac:dyDescent="0.2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  <c r="AG690" s="58"/>
      <c r="AH690" s="58"/>
      <c r="AI690" s="58"/>
      <c r="AJ690" s="58"/>
      <c r="AK690" s="58"/>
      <c r="AL690" s="58"/>
    </row>
    <row r="691" spans="1:38" ht="15.75" customHeight="1" x14ac:dyDescent="0.2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  <c r="AG691" s="58"/>
      <c r="AH691" s="58"/>
      <c r="AI691" s="58"/>
      <c r="AJ691" s="58"/>
      <c r="AK691" s="58"/>
      <c r="AL691" s="58"/>
    </row>
    <row r="692" spans="1:38" ht="15.75" customHeight="1" x14ac:dyDescent="0.2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  <c r="AE692" s="58"/>
      <c r="AF692" s="58"/>
      <c r="AG692" s="58"/>
      <c r="AH692" s="58"/>
      <c r="AI692" s="58"/>
      <c r="AJ692" s="58"/>
      <c r="AK692" s="58"/>
      <c r="AL692" s="58"/>
    </row>
    <row r="693" spans="1:38" ht="15.75" customHeight="1" x14ac:dyDescent="0.2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  <c r="AG693" s="58"/>
      <c r="AH693" s="58"/>
      <c r="AI693" s="58"/>
      <c r="AJ693" s="58"/>
      <c r="AK693" s="58"/>
      <c r="AL693" s="58"/>
    </row>
    <row r="694" spans="1:38" ht="15.75" customHeight="1" x14ac:dyDescent="0.2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  <c r="AG694" s="58"/>
      <c r="AH694" s="58"/>
      <c r="AI694" s="58"/>
      <c r="AJ694" s="58"/>
      <c r="AK694" s="58"/>
      <c r="AL694" s="58"/>
    </row>
    <row r="695" spans="1:38" ht="15.75" customHeight="1" x14ac:dyDescent="0.2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  <c r="AG695" s="58"/>
      <c r="AH695" s="58"/>
      <c r="AI695" s="58"/>
      <c r="AJ695" s="58"/>
      <c r="AK695" s="58"/>
      <c r="AL695" s="58"/>
    </row>
    <row r="696" spans="1:38" ht="15.75" customHeight="1" x14ac:dyDescent="0.2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  <c r="AG696" s="58"/>
      <c r="AH696" s="58"/>
      <c r="AI696" s="58"/>
      <c r="AJ696" s="58"/>
      <c r="AK696" s="58"/>
      <c r="AL696" s="58"/>
    </row>
    <row r="697" spans="1:38" ht="15.75" customHeight="1" x14ac:dyDescent="0.2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  <c r="AE697" s="58"/>
      <c r="AF697" s="58"/>
      <c r="AG697" s="58"/>
      <c r="AH697" s="58"/>
      <c r="AI697" s="58"/>
      <c r="AJ697" s="58"/>
      <c r="AK697" s="58"/>
      <c r="AL697" s="58"/>
    </row>
    <row r="698" spans="1:38" ht="15.75" customHeight="1" x14ac:dyDescent="0.2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  <c r="AE698" s="58"/>
      <c r="AF698" s="58"/>
      <c r="AG698" s="58"/>
      <c r="AH698" s="58"/>
      <c r="AI698" s="58"/>
      <c r="AJ698" s="58"/>
      <c r="AK698" s="58"/>
      <c r="AL698" s="58"/>
    </row>
    <row r="699" spans="1:38" ht="15.75" customHeight="1" x14ac:dyDescent="0.2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  <c r="AG699" s="58"/>
      <c r="AH699" s="58"/>
      <c r="AI699" s="58"/>
      <c r="AJ699" s="58"/>
      <c r="AK699" s="58"/>
      <c r="AL699" s="58"/>
    </row>
    <row r="700" spans="1:38" ht="15.75" customHeight="1" x14ac:dyDescent="0.2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  <c r="AG700" s="58"/>
      <c r="AH700" s="58"/>
      <c r="AI700" s="58"/>
      <c r="AJ700" s="58"/>
      <c r="AK700" s="58"/>
      <c r="AL700" s="58"/>
    </row>
    <row r="701" spans="1:38" ht="15.75" customHeight="1" x14ac:dyDescent="0.2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</row>
    <row r="702" spans="1:38" ht="15.75" customHeight="1" x14ac:dyDescent="0.2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</row>
    <row r="703" spans="1:38" ht="15.75" customHeight="1" x14ac:dyDescent="0.2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</row>
    <row r="704" spans="1:38" ht="15.75" customHeight="1" x14ac:dyDescent="0.2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  <c r="AG704" s="58"/>
      <c r="AH704" s="58"/>
      <c r="AI704" s="58"/>
      <c r="AJ704" s="58"/>
      <c r="AK704" s="58"/>
      <c r="AL704" s="58"/>
    </row>
    <row r="705" spans="1:38" ht="15.75" customHeight="1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  <c r="AG705" s="58"/>
      <c r="AH705" s="58"/>
      <c r="AI705" s="58"/>
      <c r="AJ705" s="58"/>
      <c r="AK705" s="58"/>
      <c r="AL705" s="58"/>
    </row>
    <row r="706" spans="1:38" ht="15.75" customHeight="1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  <c r="AE706" s="58"/>
      <c r="AF706" s="58"/>
      <c r="AG706" s="58"/>
      <c r="AH706" s="58"/>
      <c r="AI706" s="58"/>
      <c r="AJ706" s="58"/>
      <c r="AK706" s="58"/>
      <c r="AL706" s="58"/>
    </row>
    <row r="707" spans="1:38" ht="15.75" customHeight="1" x14ac:dyDescent="0.2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  <c r="AE707" s="58"/>
      <c r="AF707" s="58"/>
      <c r="AG707" s="58"/>
      <c r="AH707" s="58"/>
      <c r="AI707" s="58"/>
      <c r="AJ707" s="58"/>
      <c r="AK707" s="58"/>
      <c r="AL707" s="58"/>
    </row>
    <row r="708" spans="1:38" ht="15.75" customHeight="1" x14ac:dyDescent="0.2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  <c r="AG708" s="58"/>
      <c r="AH708" s="58"/>
      <c r="AI708" s="58"/>
      <c r="AJ708" s="58"/>
      <c r="AK708" s="58"/>
      <c r="AL708" s="58"/>
    </row>
    <row r="709" spans="1:38" ht="15.75" customHeight="1" x14ac:dyDescent="0.2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  <c r="AG709" s="58"/>
      <c r="AH709" s="58"/>
      <c r="AI709" s="58"/>
      <c r="AJ709" s="58"/>
      <c r="AK709" s="58"/>
      <c r="AL709" s="58"/>
    </row>
    <row r="710" spans="1:38" ht="15.75" customHeight="1" x14ac:dyDescent="0.2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  <c r="AE710" s="58"/>
      <c r="AF710" s="58"/>
      <c r="AG710" s="58"/>
      <c r="AH710" s="58"/>
      <c r="AI710" s="58"/>
      <c r="AJ710" s="58"/>
      <c r="AK710" s="58"/>
      <c r="AL710" s="58"/>
    </row>
    <row r="711" spans="1:38" ht="15.75" customHeight="1" x14ac:dyDescent="0.2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  <c r="AG711" s="58"/>
      <c r="AH711" s="58"/>
      <c r="AI711" s="58"/>
      <c r="AJ711" s="58"/>
      <c r="AK711" s="58"/>
      <c r="AL711" s="58"/>
    </row>
    <row r="712" spans="1:38" ht="15.75" customHeight="1" x14ac:dyDescent="0.2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  <c r="AE712" s="58"/>
      <c r="AF712" s="58"/>
      <c r="AG712" s="58"/>
      <c r="AH712" s="58"/>
      <c r="AI712" s="58"/>
      <c r="AJ712" s="58"/>
      <c r="AK712" s="58"/>
      <c r="AL712" s="58"/>
    </row>
    <row r="713" spans="1:38" ht="15.75" customHeight="1" x14ac:dyDescent="0.2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  <c r="AG713" s="58"/>
      <c r="AH713" s="58"/>
      <c r="AI713" s="58"/>
      <c r="AJ713" s="58"/>
      <c r="AK713" s="58"/>
      <c r="AL713" s="58"/>
    </row>
    <row r="714" spans="1:38" ht="15.75" customHeight="1" x14ac:dyDescent="0.2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  <c r="AG714" s="58"/>
      <c r="AH714" s="58"/>
      <c r="AI714" s="58"/>
      <c r="AJ714" s="58"/>
      <c r="AK714" s="58"/>
      <c r="AL714" s="58"/>
    </row>
    <row r="715" spans="1:38" ht="15.75" customHeight="1" x14ac:dyDescent="0.2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  <c r="AE715" s="58"/>
      <c r="AF715" s="58"/>
      <c r="AG715" s="58"/>
      <c r="AH715" s="58"/>
      <c r="AI715" s="58"/>
      <c r="AJ715" s="58"/>
      <c r="AK715" s="58"/>
      <c r="AL715" s="58"/>
    </row>
    <row r="716" spans="1:38" ht="15.75" customHeight="1" x14ac:dyDescent="0.2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  <c r="AG716" s="58"/>
      <c r="AH716" s="58"/>
      <c r="AI716" s="58"/>
      <c r="AJ716" s="58"/>
      <c r="AK716" s="58"/>
      <c r="AL716" s="58"/>
    </row>
    <row r="717" spans="1:38" ht="15.75" customHeight="1" x14ac:dyDescent="0.2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  <c r="AE717" s="58"/>
      <c r="AF717" s="58"/>
      <c r="AG717" s="58"/>
      <c r="AH717" s="58"/>
      <c r="AI717" s="58"/>
      <c r="AJ717" s="58"/>
      <c r="AK717" s="58"/>
      <c r="AL717" s="58"/>
    </row>
    <row r="718" spans="1:38" ht="15.75" customHeight="1" x14ac:dyDescent="0.2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  <c r="AG718" s="58"/>
      <c r="AH718" s="58"/>
      <c r="AI718" s="58"/>
      <c r="AJ718" s="58"/>
      <c r="AK718" s="58"/>
      <c r="AL718" s="58"/>
    </row>
    <row r="719" spans="1:38" ht="15.75" customHeight="1" x14ac:dyDescent="0.2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  <c r="AE719" s="58"/>
      <c r="AF719" s="58"/>
      <c r="AG719" s="58"/>
      <c r="AH719" s="58"/>
      <c r="AI719" s="58"/>
      <c r="AJ719" s="58"/>
      <c r="AK719" s="58"/>
      <c r="AL719" s="58"/>
    </row>
    <row r="720" spans="1:38" ht="15.75" customHeight="1" x14ac:dyDescent="0.2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  <c r="AE720" s="58"/>
      <c r="AF720" s="58"/>
      <c r="AG720" s="58"/>
      <c r="AH720" s="58"/>
      <c r="AI720" s="58"/>
      <c r="AJ720" s="58"/>
      <c r="AK720" s="58"/>
      <c r="AL720" s="58"/>
    </row>
    <row r="721" spans="1:38" ht="15.75" customHeight="1" x14ac:dyDescent="0.2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  <c r="AG721" s="58"/>
      <c r="AH721" s="58"/>
      <c r="AI721" s="58"/>
      <c r="AJ721" s="58"/>
      <c r="AK721" s="58"/>
      <c r="AL721" s="58"/>
    </row>
    <row r="722" spans="1:38" ht="15.75" customHeight="1" x14ac:dyDescent="0.2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  <c r="AG722" s="58"/>
      <c r="AH722" s="58"/>
      <c r="AI722" s="58"/>
      <c r="AJ722" s="58"/>
      <c r="AK722" s="58"/>
      <c r="AL722" s="58"/>
    </row>
    <row r="723" spans="1:38" ht="15.75" customHeight="1" x14ac:dyDescent="0.2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  <c r="AE723" s="58"/>
      <c r="AF723" s="58"/>
      <c r="AG723" s="58"/>
      <c r="AH723" s="58"/>
      <c r="AI723" s="58"/>
      <c r="AJ723" s="58"/>
      <c r="AK723" s="58"/>
      <c r="AL723" s="58"/>
    </row>
    <row r="724" spans="1:38" ht="15.75" customHeight="1" x14ac:dyDescent="0.2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  <c r="AE724" s="58"/>
      <c r="AF724" s="58"/>
      <c r="AG724" s="58"/>
      <c r="AH724" s="58"/>
      <c r="AI724" s="58"/>
      <c r="AJ724" s="58"/>
      <c r="AK724" s="58"/>
      <c r="AL724" s="58"/>
    </row>
    <row r="725" spans="1:38" ht="15.75" customHeight="1" x14ac:dyDescent="0.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  <c r="AG725" s="58"/>
      <c r="AH725" s="58"/>
      <c r="AI725" s="58"/>
      <c r="AJ725" s="58"/>
      <c r="AK725" s="58"/>
      <c r="AL725" s="58"/>
    </row>
    <row r="726" spans="1:38" ht="15.75" customHeight="1" x14ac:dyDescent="0.2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  <c r="AE726" s="58"/>
      <c r="AF726" s="58"/>
      <c r="AG726" s="58"/>
      <c r="AH726" s="58"/>
      <c r="AI726" s="58"/>
      <c r="AJ726" s="58"/>
      <c r="AK726" s="58"/>
      <c r="AL726" s="58"/>
    </row>
    <row r="727" spans="1:38" ht="15.75" customHeight="1" x14ac:dyDescent="0.2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  <c r="AG727" s="58"/>
      <c r="AH727" s="58"/>
      <c r="AI727" s="58"/>
      <c r="AJ727" s="58"/>
      <c r="AK727" s="58"/>
      <c r="AL727" s="58"/>
    </row>
    <row r="728" spans="1:38" ht="15.75" customHeight="1" x14ac:dyDescent="0.2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  <c r="AE728" s="58"/>
      <c r="AF728" s="58"/>
      <c r="AG728" s="58"/>
      <c r="AH728" s="58"/>
      <c r="AI728" s="58"/>
      <c r="AJ728" s="58"/>
      <c r="AK728" s="58"/>
      <c r="AL728" s="58"/>
    </row>
    <row r="729" spans="1:38" ht="15.75" customHeight="1" x14ac:dyDescent="0.2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  <c r="AG729" s="58"/>
      <c r="AH729" s="58"/>
      <c r="AI729" s="58"/>
      <c r="AJ729" s="58"/>
      <c r="AK729" s="58"/>
      <c r="AL729" s="58"/>
    </row>
    <row r="730" spans="1:38" ht="15.75" customHeight="1" x14ac:dyDescent="0.2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  <c r="AE730" s="58"/>
      <c r="AF730" s="58"/>
      <c r="AG730" s="58"/>
      <c r="AH730" s="58"/>
      <c r="AI730" s="58"/>
      <c r="AJ730" s="58"/>
      <c r="AK730" s="58"/>
      <c r="AL730" s="58"/>
    </row>
    <row r="731" spans="1:38" ht="15.75" customHeight="1" x14ac:dyDescent="0.2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  <c r="AE731" s="58"/>
      <c r="AF731" s="58"/>
      <c r="AG731" s="58"/>
      <c r="AH731" s="58"/>
      <c r="AI731" s="58"/>
      <c r="AJ731" s="58"/>
      <c r="AK731" s="58"/>
      <c r="AL731" s="58"/>
    </row>
    <row r="732" spans="1:38" ht="15.75" customHeight="1" x14ac:dyDescent="0.2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  <c r="AG732" s="58"/>
      <c r="AH732" s="58"/>
      <c r="AI732" s="58"/>
      <c r="AJ732" s="58"/>
      <c r="AK732" s="58"/>
      <c r="AL732" s="58"/>
    </row>
    <row r="733" spans="1:38" ht="15.75" customHeight="1" x14ac:dyDescent="0.2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  <c r="AG733" s="58"/>
      <c r="AH733" s="58"/>
      <c r="AI733" s="58"/>
      <c r="AJ733" s="58"/>
      <c r="AK733" s="58"/>
      <c r="AL733" s="58"/>
    </row>
    <row r="734" spans="1:38" ht="15.75" customHeight="1" x14ac:dyDescent="0.2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  <c r="AE734" s="58"/>
      <c r="AF734" s="58"/>
      <c r="AG734" s="58"/>
      <c r="AH734" s="58"/>
      <c r="AI734" s="58"/>
      <c r="AJ734" s="58"/>
      <c r="AK734" s="58"/>
      <c r="AL734" s="58"/>
    </row>
    <row r="735" spans="1:38" ht="15.75" customHeight="1" x14ac:dyDescent="0.2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  <c r="AG735" s="58"/>
      <c r="AH735" s="58"/>
      <c r="AI735" s="58"/>
      <c r="AJ735" s="58"/>
      <c r="AK735" s="58"/>
      <c r="AL735" s="58"/>
    </row>
    <row r="736" spans="1:38" ht="15.75" customHeight="1" x14ac:dyDescent="0.2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  <c r="AE736" s="58"/>
      <c r="AF736" s="58"/>
      <c r="AG736" s="58"/>
      <c r="AH736" s="58"/>
      <c r="AI736" s="58"/>
      <c r="AJ736" s="58"/>
      <c r="AK736" s="58"/>
      <c r="AL736" s="58"/>
    </row>
    <row r="737" spans="1:38" ht="15.75" customHeight="1" x14ac:dyDescent="0.2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  <c r="AG737" s="58"/>
      <c r="AH737" s="58"/>
      <c r="AI737" s="58"/>
      <c r="AJ737" s="58"/>
      <c r="AK737" s="58"/>
      <c r="AL737" s="58"/>
    </row>
    <row r="738" spans="1:38" ht="15.75" customHeight="1" x14ac:dyDescent="0.2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  <c r="AE738" s="58"/>
      <c r="AF738" s="58"/>
      <c r="AG738" s="58"/>
      <c r="AH738" s="58"/>
      <c r="AI738" s="58"/>
      <c r="AJ738" s="58"/>
      <c r="AK738" s="58"/>
      <c r="AL738" s="58"/>
    </row>
    <row r="739" spans="1:38" ht="15.75" customHeight="1" x14ac:dyDescent="0.2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  <c r="AG739" s="58"/>
      <c r="AH739" s="58"/>
      <c r="AI739" s="58"/>
      <c r="AJ739" s="58"/>
      <c r="AK739" s="58"/>
      <c r="AL739" s="58"/>
    </row>
    <row r="740" spans="1:38" ht="15.75" customHeight="1" x14ac:dyDescent="0.2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  <c r="AE740" s="58"/>
      <c r="AF740" s="58"/>
      <c r="AG740" s="58"/>
      <c r="AH740" s="58"/>
      <c r="AI740" s="58"/>
      <c r="AJ740" s="58"/>
      <c r="AK740" s="58"/>
      <c r="AL740" s="58"/>
    </row>
    <row r="741" spans="1:38" ht="15.75" customHeight="1" x14ac:dyDescent="0.2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  <c r="AE741" s="58"/>
      <c r="AF741" s="58"/>
      <c r="AG741" s="58"/>
      <c r="AH741" s="58"/>
      <c r="AI741" s="58"/>
      <c r="AJ741" s="58"/>
      <c r="AK741" s="58"/>
      <c r="AL741" s="58"/>
    </row>
    <row r="742" spans="1:38" ht="15.75" customHeight="1" x14ac:dyDescent="0.2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  <c r="AG742" s="58"/>
      <c r="AH742" s="58"/>
      <c r="AI742" s="58"/>
      <c r="AJ742" s="58"/>
      <c r="AK742" s="58"/>
      <c r="AL742" s="58"/>
    </row>
    <row r="743" spans="1:38" ht="15.75" customHeight="1" x14ac:dyDescent="0.2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  <c r="AE743" s="58"/>
      <c r="AF743" s="58"/>
      <c r="AG743" s="58"/>
      <c r="AH743" s="58"/>
      <c r="AI743" s="58"/>
      <c r="AJ743" s="58"/>
      <c r="AK743" s="58"/>
      <c r="AL743" s="58"/>
    </row>
    <row r="744" spans="1:38" ht="15.75" customHeight="1" x14ac:dyDescent="0.2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  <c r="AE744" s="58"/>
      <c r="AF744" s="58"/>
      <c r="AG744" s="58"/>
      <c r="AH744" s="58"/>
      <c r="AI744" s="58"/>
      <c r="AJ744" s="58"/>
      <c r="AK744" s="58"/>
      <c r="AL744" s="58"/>
    </row>
    <row r="745" spans="1:38" ht="15.75" customHeight="1" x14ac:dyDescent="0.2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  <c r="AG745" s="58"/>
      <c r="AH745" s="58"/>
      <c r="AI745" s="58"/>
      <c r="AJ745" s="58"/>
      <c r="AK745" s="58"/>
      <c r="AL745" s="58"/>
    </row>
    <row r="746" spans="1:38" ht="15.75" customHeight="1" x14ac:dyDescent="0.2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  <c r="AE746" s="58"/>
      <c r="AF746" s="58"/>
      <c r="AG746" s="58"/>
      <c r="AH746" s="58"/>
      <c r="AI746" s="58"/>
      <c r="AJ746" s="58"/>
      <c r="AK746" s="58"/>
      <c r="AL746" s="58"/>
    </row>
    <row r="747" spans="1:38" ht="15.75" customHeight="1" x14ac:dyDescent="0.2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  <c r="AG747" s="58"/>
      <c r="AH747" s="58"/>
      <c r="AI747" s="58"/>
      <c r="AJ747" s="58"/>
      <c r="AK747" s="58"/>
      <c r="AL747" s="58"/>
    </row>
    <row r="748" spans="1:38" ht="15.75" customHeight="1" x14ac:dyDescent="0.2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  <c r="AE748" s="58"/>
      <c r="AF748" s="58"/>
      <c r="AG748" s="58"/>
      <c r="AH748" s="58"/>
      <c r="AI748" s="58"/>
      <c r="AJ748" s="58"/>
      <c r="AK748" s="58"/>
      <c r="AL748" s="58"/>
    </row>
    <row r="749" spans="1:38" ht="15.75" customHeight="1" x14ac:dyDescent="0.2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  <c r="AE749" s="58"/>
      <c r="AF749" s="58"/>
      <c r="AG749" s="58"/>
      <c r="AH749" s="58"/>
      <c r="AI749" s="58"/>
      <c r="AJ749" s="58"/>
      <c r="AK749" s="58"/>
      <c r="AL749" s="58"/>
    </row>
    <row r="750" spans="1:38" ht="15.75" customHeight="1" x14ac:dyDescent="0.2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  <c r="AE750" s="58"/>
      <c r="AF750" s="58"/>
      <c r="AG750" s="58"/>
      <c r="AH750" s="58"/>
      <c r="AI750" s="58"/>
      <c r="AJ750" s="58"/>
      <c r="AK750" s="58"/>
      <c r="AL750" s="58"/>
    </row>
    <row r="751" spans="1:38" ht="15.75" customHeight="1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  <c r="AC751" s="58"/>
      <c r="AD751" s="58"/>
      <c r="AE751" s="58"/>
      <c r="AF751" s="58"/>
      <c r="AG751" s="58"/>
      <c r="AH751" s="58"/>
      <c r="AI751" s="58"/>
      <c r="AJ751" s="58"/>
      <c r="AK751" s="58"/>
      <c r="AL751" s="58"/>
    </row>
    <row r="752" spans="1:38" ht="15.75" customHeight="1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  <c r="AC752" s="58"/>
      <c r="AD752" s="58"/>
      <c r="AE752" s="58"/>
      <c r="AF752" s="58"/>
      <c r="AG752" s="58"/>
      <c r="AH752" s="58"/>
      <c r="AI752" s="58"/>
      <c r="AJ752" s="58"/>
      <c r="AK752" s="58"/>
      <c r="AL752" s="58"/>
    </row>
    <row r="753" spans="1:38" ht="15.75" customHeight="1" x14ac:dyDescent="0.2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  <c r="AC753" s="58"/>
      <c r="AD753" s="58"/>
      <c r="AE753" s="58"/>
      <c r="AF753" s="58"/>
      <c r="AG753" s="58"/>
      <c r="AH753" s="58"/>
      <c r="AI753" s="58"/>
      <c r="AJ753" s="58"/>
      <c r="AK753" s="58"/>
      <c r="AL753" s="58"/>
    </row>
    <row r="754" spans="1:38" ht="15.75" customHeight="1" x14ac:dyDescent="0.2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  <c r="AC754" s="58"/>
      <c r="AD754" s="58"/>
      <c r="AE754" s="58"/>
      <c r="AF754" s="58"/>
      <c r="AG754" s="58"/>
      <c r="AH754" s="58"/>
      <c r="AI754" s="58"/>
      <c r="AJ754" s="58"/>
      <c r="AK754" s="58"/>
      <c r="AL754" s="58"/>
    </row>
    <row r="755" spans="1:38" ht="15.75" customHeight="1" x14ac:dyDescent="0.2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  <c r="AC755" s="58"/>
      <c r="AD755" s="58"/>
      <c r="AE755" s="58"/>
      <c r="AF755" s="58"/>
      <c r="AG755" s="58"/>
      <c r="AH755" s="58"/>
      <c r="AI755" s="58"/>
      <c r="AJ755" s="58"/>
      <c r="AK755" s="58"/>
      <c r="AL755" s="58"/>
    </row>
    <row r="756" spans="1:38" ht="15.75" customHeight="1" x14ac:dyDescent="0.2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  <c r="AC756" s="58"/>
      <c r="AD756" s="58"/>
      <c r="AE756" s="58"/>
      <c r="AF756" s="58"/>
      <c r="AG756" s="58"/>
      <c r="AH756" s="58"/>
      <c r="AI756" s="58"/>
      <c r="AJ756" s="58"/>
      <c r="AK756" s="58"/>
      <c r="AL756" s="58"/>
    </row>
    <row r="757" spans="1:38" ht="15.75" customHeight="1" x14ac:dyDescent="0.2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  <c r="AC757" s="58"/>
      <c r="AD757" s="58"/>
      <c r="AE757" s="58"/>
      <c r="AF757" s="58"/>
      <c r="AG757" s="58"/>
      <c r="AH757" s="58"/>
      <c r="AI757" s="58"/>
      <c r="AJ757" s="58"/>
      <c r="AK757" s="58"/>
      <c r="AL757" s="58"/>
    </row>
    <row r="758" spans="1:38" ht="15.75" customHeight="1" x14ac:dyDescent="0.2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  <c r="AC758" s="58"/>
      <c r="AD758" s="58"/>
      <c r="AE758" s="58"/>
      <c r="AF758" s="58"/>
      <c r="AG758" s="58"/>
      <c r="AH758" s="58"/>
      <c r="AI758" s="58"/>
      <c r="AJ758" s="58"/>
      <c r="AK758" s="58"/>
      <c r="AL758" s="58"/>
    </row>
    <row r="759" spans="1:38" ht="15.75" customHeight="1" x14ac:dyDescent="0.2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  <c r="AC759" s="58"/>
      <c r="AD759" s="58"/>
      <c r="AE759" s="58"/>
      <c r="AF759" s="58"/>
      <c r="AG759" s="58"/>
      <c r="AH759" s="58"/>
      <c r="AI759" s="58"/>
      <c r="AJ759" s="58"/>
      <c r="AK759" s="58"/>
      <c r="AL759" s="58"/>
    </row>
    <row r="760" spans="1:38" ht="15.75" customHeight="1" x14ac:dyDescent="0.2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  <c r="AC760" s="58"/>
      <c r="AD760" s="58"/>
      <c r="AE760" s="58"/>
      <c r="AF760" s="58"/>
      <c r="AG760" s="58"/>
      <c r="AH760" s="58"/>
      <c r="AI760" s="58"/>
      <c r="AJ760" s="58"/>
      <c r="AK760" s="58"/>
      <c r="AL760" s="58"/>
    </row>
    <row r="761" spans="1:38" ht="15.75" customHeight="1" x14ac:dyDescent="0.2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  <c r="AC761" s="58"/>
      <c r="AD761" s="58"/>
      <c r="AE761" s="58"/>
      <c r="AF761" s="58"/>
      <c r="AG761" s="58"/>
      <c r="AH761" s="58"/>
      <c r="AI761" s="58"/>
      <c r="AJ761" s="58"/>
      <c r="AK761" s="58"/>
      <c r="AL761" s="58"/>
    </row>
    <row r="762" spans="1:38" ht="15.75" customHeight="1" x14ac:dyDescent="0.2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  <c r="AC762" s="58"/>
      <c r="AD762" s="58"/>
      <c r="AE762" s="58"/>
      <c r="AF762" s="58"/>
      <c r="AG762" s="58"/>
      <c r="AH762" s="58"/>
      <c r="AI762" s="58"/>
      <c r="AJ762" s="58"/>
      <c r="AK762" s="58"/>
      <c r="AL762" s="58"/>
    </row>
    <row r="763" spans="1:38" ht="15.75" customHeight="1" x14ac:dyDescent="0.2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  <c r="AC763" s="58"/>
      <c r="AD763" s="58"/>
      <c r="AE763" s="58"/>
      <c r="AF763" s="58"/>
      <c r="AG763" s="58"/>
      <c r="AH763" s="58"/>
      <c r="AI763" s="58"/>
      <c r="AJ763" s="58"/>
      <c r="AK763" s="58"/>
      <c r="AL763" s="58"/>
    </row>
    <row r="764" spans="1:38" ht="15.75" customHeight="1" x14ac:dyDescent="0.2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  <c r="AC764" s="58"/>
      <c r="AD764" s="58"/>
      <c r="AE764" s="58"/>
      <c r="AF764" s="58"/>
      <c r="AG764" s="58"/>
      <c r="AH764" s="58"/>
      <c r="AI764" s="58"/>
      <c r="AJ764" s="58"/>
      <c r="AK764" s="58"/>
      <c r="AL764" s="58"/>
    </row>
    <row r="765" spans="1:38" ht="15.75" customHeight="1" x14ac:dyDescent="0.2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  <c r="AC765" s="58"/>
      <c r="AD765" s="58"/>
      <c r="AE765" s="58"/>
      <c r="AF765" s="58"/>
      <c r="AG765" s="58"/>
      <c r="AH765" s="58"/>
      <c r="AI765" s="58"/>
      <c r="AJ765" s="58"/>
      <c r="AK765" s="58"/>
      <c r="AL765" s="58"/>
    </row>
    <row r="766" spans="1:38" ht="15.75" customHeight="1" x14ac:dyDescent="0.2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  <c r="AC766" s="58"/>
      <c r="AD766" s="58"/>
      <c r="AE766" s="58"/>
      <c r="AF766" s="58"/>
      <c r="AG766" s="58"/>
      <c r="AH766" s="58"/>
      <c r="AI766" s="58"/>
      <c r="AJ766" s="58"/>
      <c r="AK766" s="58"/>
      <c r="AL766" s="58"/>
    </row>
    <row r="767" spans="1:38" ht="15.75" customHeight="1" x14ac:dyDescent="0.2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  <c r="AC767" s="58"/>
      <c r="AD767" s="58"/>
      <c r="AE767" s="58"/>
      <c r="AF767" s="58"/>
      <c r="AG767" s="58"/>
      <c r="AH767" s="58"/>
      <c r="AI767" s="58"/>
      <c r="AJ767" s="58"/>
      <c r="AK767" s="58"/>
      <c r="AL767" s="58"/>
    </row>
    <row r="768" spans="1:38" ht="15.75" customHeight="1" x14ac:dyDescent="0.2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  <c r="AC768" s="58"/>
      <c r="AD768" s="58"/>
      <c r="AE768" s="58"/>
      <c r="AF768" s="58"/>
      <c r="AG768" s="58"/>
      <c r="AH768" s="58"/>
      <c r="AI768" s="58"/>
      <c r="AJ768" s="58"/>
      <c r="AK768" s="58"/>
      <c r="AL768" s="58"/>
    </row>
    <row r="769" spans="1:38" ht="15.75" customHeight="1" x14ac:dyDescent="0.2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  <c r="AC769" s="58"/>
      <c r="AD769" s="58"/>
      <c r="AE769" s="58"/>
      <c r="AF769" s="58"/>
      <c r="AG769" s="58"/>
      <c r="AH769" s="58"/>
      <c r="AI769" s="58"/>
      <c r="AJ769" s="58"/>
      <c r="AK769" s="58"/>
      <c r="AL769" s="58"/>
    </row>
    <row r="770" spans="1:38" ht="15.75" customHeight="1" x14ac:dyDescent="0.2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  <c r="AC770" s="58"/>
      <c r="AD770" s="58"/>
      <c r="AE770" s="58"/>
      <c r="AF770" s="58"/>
      <c r="AG770" s="58"/>
      <c r="AH770" s="58"/>
      <c r="AI770" s="58"/>
      <c r="AJ770" s="58"/>
      <c r="AK770" s="58"/>
      <c r="AL770" s="58"/>
    </row>
    <row r="771" spans="1:38" ht="15.75" customHeight="1" x14ac:dyDescent="0.2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  <c r="AC771" s="58"/>
      <c r="AD771" s="58"/>
      <c r="AE771" s="58"/>
      <c r="AF771" s="58"/>
      <c r="AG771" s="58"/>
      <c r="AH771" s="58"/>
      <c r="AI771" s="58"/>
      <c r="AJ771" s="58"/>
      <c r="AK771" s="58"/>
      <c r="AL771" s="58"/>
    </row>
    <row r="772" spans="1:38" ht="15.75" customHeight="1" x14ac:dyDescent="0.2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  <c r="AC772" s="58"/>
      <c r="AD772" s="58"/>
      <c r="AE772" s="58"/>
      <c r="AF772" s="58"/>
      <c r="AG772" s="58"/>
      <c r="AH772" s="58"/>
      <c r="AI772" s="58"/>
      <c r="AJ772" s="58"/>
      <c r="AK772" s="58"/>
      <c r="AL772" s="58"/>
    </row>
    <row r="773" spans="1:38" ht="15.75" customHeight="1" x14ac:dyDescent="0.2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  <c r="AC773" s="58"/>
      <c r="AD773" s="58"/>
      <c r="AE773" s="58"/>
      <c r="AF773" s="58"/>
      <c r="AG773" s="58"/>
      <c r="AH773" s="58"/>
      <c r="AI773" s="58"/>
      <c r="AJ773" s="58"/>
      <c r="AK773" s="58"/>
      <c r="AL773" s="58"/>
    </row>
    <row r="774" spans="1:38" ht="15.75" customHeight="1" x14ac:dyDescent="0.2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  <c r="AC774" s="58"/>
      <c r="AD774" s="58"/>
      <c r="AE774" s="58"/>
      <c r="AF774" s="58"/>
      <c r="AG774" s="58"/>
      <c r="AH774" s="58"/>
      <c r="AI774" s="58"/>
      <c r="AJ774" s="58"/>
      <c r="AK774" s="58"/>
      <c r="AL774" s="58"/>
    </row>
    <row r="775" spans="1:38" ht="15.75" customHeight="1" x14ac:dyDescent="0.2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  <c r="AC775" s="58"/>
      <c r="AD775" s="58"/>
      <c r="AE775" s="58"/>
      <c r="AF775" s="58"/>
      <c r="AG775" s="58"/>
      <c r="AH775" s="58"/>
      <c r="AI775" s="58"/>
      <c r="AJ775" s="58"/>
      <c r="AK775" s="58"/>
      <c r="AL775" s="58"/>
    </row>
    <row r="776" spans="1:38" ht="15.75" customHeight="1" x14ac:dyDescent="0.2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  <c r="AC776" s="58"/>
      <c r="AD776" s="58"/>
      <c r="AE776" s="58"/>
      <c r="AF776" s="58"/>
      <c r="AG776" s="58"/>
      <c r="AH776" s="58"/>
      <c r="AI776" s="58"/>
      <c r="AJ776" s="58"/>
      <c r="AK776" s="58"/>
      <c r="AL776" s="58"/>
    </row>
    <row r="777" spans="1:38" ht="15.75" customHeight="1" x14ac:dyDescent="0.2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  <c r="AC777" s="58"/>
      <c r="AD777" s="58"/>
      <c r="AE777" s="58"/>
      <c r="AF777" s="58"/>
      <c r="AG777" s="58"/>
      <c r="AH777" s="58"/>
      <c r="AI777" s="58"/>
      <c r="AJ777" s="58"/>
      <c r="AK777" s="58"/>
      <c r="AL777" s="58"/>
    </row>
    <row r="778" spans="1:38" ht="15.75" customHeight="1" x14ac:dyDescent="0.2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  <c r="AC778" s="58"/>
      <c r="AD778" s="58"/>
      <c r="AE778" s="58"/>
      <c r="AF778" s="58"/>
      <c r="AG778" s="58"/>
      <c r="AH778" s="58"/>
      <c r="AI778" s="58"/>
      <c r="AJ778" s="58"/>
      <c r="AK778" s="58"/>
      <c r="AL778" s="58"/>
    </row>
    <row r="779" spans="1:38" ht="15.75" customHeight="1" x14ac:dyDescent="0.2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  <c r="AC779" s="58"/>
      <c r="AD779" s="58"/>
      <c r="AE779" s="58"/>
      <c r="AF779" s="58"/>
      <c r="AG779" s="58"/>
      <c r="AH779" s="58"/>
      <c r="AI779" s="58"/>
      <c r="AJ779" s="58"/>
      <c r="AK779" s="58"/>
      <c r="AL779" s="58"/>
    </row>
    <row r="780" spans="1:38" ht="15.75" customHeight="1" x14ac:dyDescent="0.2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  <c r="AC780" s="58"/>
      <c r="AD780" s="58"/>
      <c r="AE780" s="58"/>
      <c r="AF780" s="58"/>
      <c r="AG780" s="58"/>
      <c r="AH780" s="58"/>
      <c r="AI780" s="58"/>
      <c r="AJ780" s="58"/>
      <c r="AK780" s="58"/>
      <c r="AL780" s="58"/>
    </row>
    <row r="781" spans="1:38" ht="15.75" customHeight="1" x14ac:dyDescent="0.2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  <c r="AC781" s="58"/>
      <c r="AD781" s="58"/>
      <c r="AE781" s="58"/>
      <c r="AF781" s="58"/>
      <c r="AG781" s="58"/>
      <c r="AH781" s="58"/>
      <c r="AI781" s="58"/>
      <c r="AJ781" s="58"/>
      <c r="AK781" s="58"/>
      <c r="AL781" s="58"/>
    </row>
    <row r="782" spans="1:38" ht="15.75" customHeight="1" x14ac:dyDescent="0.2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  <c r="AC782" s="58"/>
      <c r="AD782" s="58"/>
      <c r="AE782" s="58"/>
      <c r="AF782" s="58"/>
      <c r="AG782" s="58"/>
      <c r="AH782" s="58"/>
      <c r="AI782" s="58"/>
      <c r="AJ782" s="58"/>
      <c r="AK782" s="58"/>
      <c r="AL782" s="58"/>
    </row>
    <row r="783" spans="1:38" ht="15.75" customHeight="1" x14ac:dyDescent="0.2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  <c r="AC783" s="58"/>
      <c r="AD783" s="58"/>
      <c r="AE783" s="58"/>
      <c r="AF783" s="58"/>
      <c r="AG783" s="58"/>
      <c r="AH783" s="58"/>
      <c r="AI783" s="58"/>
      <c r="AJ783" s="58"/>
      <c r="AK783" s="58"/>
      <c r="AL783" s="58"/>
    </row>
    <row r="784" spans="1:38" ht="15.75" customHeight="1" x14ac:dyDescent="0.2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  <c r="AC784" s="58"/>
      <c r="AD784" s="58"/>
      <c r="AE784" s="58"/>
      <c r="AF784" s="58"/>
      <c r="AG784" s="58"/>
      <c r="AH784" s="58"/>
      <c r="AI784" s="58"/>
      <c r="AJ784" s="58"/>
      <c r="AK784" s="58"/>
      <c r="AL784" s="58"/>
    </row>
    <row r="785" spans="1:38" ht="15.75" customHeight="1" x14ac:dyDescent="0.2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  <c r="AC785" s="58"/>
      <c r="AD785" s="58"/>
      <c r="AE785" s="58"/>
      <c r="AF785" s="58"/>
      <c r="AG785" s="58"/>
      <c r="AH785" s="58"/>
      <c r="AI785" s="58"/>
      <c r="AJ785" s="58"/>
      <c r="AK785" s="58"/>
      <c r="AL785" s="58"/>
    </row>
    <row r="786" spans="1:38" ht="15.75" customHeight="1" x14ac:dyDescent="0.2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  <c r="AC786" s="58"/>
      <c r="AD786" s="58"/>
      <c r="AE786" s="58"/>
      <c r="AF786" s="58"/>
      <c r="AG786" s="58"/>
      <c r="AH786" s="58"/>
      <c r="AI786" s="58"/>
      <c r="AJ786" s="58"/>
      <c r="AK786" s="58"/>
      <c r="AL786" s="58"/>
    </row>
    <row r="787" spans="1:38" ht="15.75" customHeight="1" x14ac:dyDescent="0.2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  <c r="AC787" s="58"/>
      <c r="AD787" s="58"/>
      <c r="AE787" s="58"/>
      <c r="AF787" s="58"/>
      <c r="AG787" s="58"/>
      <c r="AH787" s="58"/>
      <c r="AI787" s="58"/>
      <c r="AJ787" s="58"/>
      <c r="AK787" s="58"/>
      <c r="AL787" s="58"/>
    </row>
    <row r="788" spans="1:38" ht="15.75" customHeight="1" x14ac:dyDescent="0.2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  <c r="AC788" s="58"/>
      <c r="AD788" s="58"/>
      <c r="AE788" s="58"/>
      <c r="AF788" s="58"/>
      <c r="AG788" s="58"/>
      <c r="AH788" s="58"/>
      <c r="AI788" s="58"/>
      <c r="AJ788" s="58"/>
      <c r="AK788" s="58"/>
      <c r="AL788" s="58"/>
    </row>
    <row r="789" spans="1:38" ht="15.75" customHeight="1" x14ac:dyDescent="0.2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  <c r="AC789" s="58"/>
      <c r="AD789" s="58"/>
      <c r="AE789" s="58"/>
      <c r="AF789" s="58"/>
      <c r="AG789" s="58"/>
      <c r="AH789" s="58"/>
      <c r="AI789" s="58"/>
      <c r="AJ789" s="58"/>
      <c r="AK789" s="58"/>
      <c r="AL789" s="58"/>
    </row>
    <row r="790" spans="1:38" ht="15.75" customHeight="1" x14ac:dyDescent="0.2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  <c r="AC790" s="58"/>
      <c r="AD790" s="58"/>
      <c r="AE790" s="58"/>
      <c r="AF790" s="58"/>
      <c r="AG790" s="58"/>
      <c r="AH790" s="58"/>
      <c r="AI790" s="58"/>
      <c r="AJ790" s="58"/>
      <c r="AK790" s="58"/>
      <c r="AL790" s="58"/>
    </row>
    <row r="791" spans="1:38" ht="15.75" customHeight="1" x14ac:dyDescent="0.2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  <c r="AC791" s="58"/>
      <c r="AD791" s="58"/>
      <c r="AE791" s="58"/>
      <c r="AF791" s="58"/>
      <c r="AG791" s="58"/>
      <c r="AH791" s="58"/>
      <c r="AI791" s="58"/>
      <c r="AJ791" s="58"/>
      <c r="AK791" s="58"/>
      <c r="AL791" s="58"/>
    </row>
    <row r="792" spans="1:38" ht="15.75" customHeight="1" x14ac:dyDescent="0.2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  <c r="AC792" s="58"/>
      <c r="AD792" s="58"/>
      <c r="AE792" s="58"/>
      <c r="AF792" s="58"/>
      <c r="AG792" s="58"/>
      <c r="AH792" s="58"/>
      <c r="AI792" s="58"/>
      <c r="AJ792" s="58"/>
      <c r="AK792" s="58"/>
      <c r="AL792" s="58"/>
    </row>
    <row r="793" spans="1:38" ht="15.75" customHeight="1" x14ac:dyDescent="0.2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  <c r="AC793" s="58"/>
      <c r="AD793" s="58"/>
      <c r="AE793" s="58"/>
      <c r="AF793" s="58"/>
      <c r="AG793" s="58"/>
      <c r="AH793" s="58"/>
      <c r="AI793" s="58"/>
      <c r="AJ793" s="58"/>
      <c r="AK793" s="58"/>
      <c r="AL793" s="58"/>
    </row>
    <row r="794" spans="1:38" ht="15.75" customHeight="1" x14ac:dyDescent="0.2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  <c r="AC794" s="58"/>
      <c r="AD794" s="58"/>
      <c r="AE794" s="58"/>
      <c r="AF794" s="58"/>
      <c r="AG794" s="58"/>
      <c r="AH794" s="58"/>
      <c r="AI794" s="58"/>
      <c r="AJ794" s="58"/>
      <c r="AK794" s="58"/>
      <c r="AL794" s="58"/>
    </row>
    <row r="795" spans="1:38" ht="15.75" customHeight="1" x14ac:dyDescent="0.2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  <c r="AC795" s="58"/>
      <c r="AD795" s="58"/>
      <c r="AE795" s="58"/>
      <c r="AF795" s="58"/>
      <c r="AG795" s="58"/>
      <c r="AH795" s="58"/>
      <c r="AI795" s="58"/>
      <c r="AJ795" s="58"/>
      <c r="AK795" s="58"/>
      <c r="AL795" s="58"/>
    </row>
    <row r="796" spans="1:38" ht="15.75" customHeight="1" x14ac:dyDescent="0.2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  <c r="AC796" s="58"/>
      <c r="AD796" s="58"/>
      <c r="AE796" s="58"/>
      <c r="AF796" s="58"/>
      <c r="AG796" s="58"/>
      <c r="AH796" s="58"/>
      <c r="AI796" s="58"/>
      <c r="AJ796" s="58"/>
      <c r="AK796" s="58"/>
      <c r="AL796" s="58"/>
    </row>
    <row r="797" spans="1:38" ht="15.75" customHeight="1" x14ac:dyDescent="0.2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  <c r="AC797" s="58"/>
      <c r="AD797" s="58"/>
      <c r="AE797" s="58"/>
      <c r="AF797" s="58"/>
      <c r="AG797" s="58"/>
      <c r="AH797" s="58"/>
      <c r="AI797" s="58"/>
      <c r="AJ797" s="58"/>
      <c r="AK797" s="58"/>
      <c r="AL797" s="58"/>
    </row>
    <row r="798" spans="1:38" ht="15.75" customHeight="1" x14ac:dyDescent="0.2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  <c r="AC798" s="58"/>
      <c r="AD798" s="58"/>
      <c r="AE798" s="58"/>
      <c r="AF798" s="58"/>
      <c r="AG798" s="58"/>
      <c r="AH798" s="58"/>
      <c r="AI798" s="58"/>
      <c r="AJ798" s="58"/>
      <c r="AK798" s="58"/>
      <c r="AL798" s="58"/>
    </row>
    <row r="799" spans="1:38" ht="15.75" customHeight="1" x14ac:dyDescent="0.2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  <c r="AC799" s="58"/>
      <c r="AD799" s="58"/>
      <c r="AE799" s="58"/>
      <c r="AF799" s="58"/>
      <c r="AG799" s="58"/>
      <c r="AH799" s="58"/>
      <c r="AI799" s="58"/>
      <c r="AJ799" s="58"/>
      <c r="AK799" s="58"/>
      <c r="AL799" s="58"/>
    </row>
    <row r="800" spans="1:38" ht="15.75" customHeight="1" x14ac:dyDescent="0.2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  <c r="AC800" s="58"/>
      <c r="AD800" s="58"/>
      <c r="AE800" s="58"/>
      <c r="AF800" s="58"/>
      <c r="AG800" s="58"/>
      <c r="AH800" s="58"/>
      <c r="AI800" s="58"/>
      <c r="AJ800" s="58"/>
      <c r="AK800" s="58"/>
      <c r="AL800" s="58"/>
    </row>
    <row r="801" spans="1:38" ht="15.75" customHeight="1" x14ac:dyDescent="0.2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  <c r="AC801" s="58"/>
      <c r="AD801" s="58"/>
      <c r="AE801" s="58"/>
      <c r="AF801" s="58"/>
      <c r="AG801" s="58"/>
      <c r="AH801" s="58"/>
      <c r="AI801" s="58"/>
      <c r="AJ801" s="58"/>
      <c r="AK801" s="58"/>
      <c r="AL801" s="58"/>
    </row>
    <row r="802" spans="1:38" ht="15.75" customHeight="1" x14ac:dyDescent="0.2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  <c r="AC802" s="58"/>
      <c r="AD802" s="58"/>
      <c r="AE802" s="58"/>
      <c r="AF802" s="58"/>
      <c r="AG802" s="58"/>
      <c r="AH802" s="58"/>
      <c r="AI802" s="58"/>
      <c r="AJ802" s="58"/>
      <c r="AK802" s="58"/>
      <c r="AL802" s="58"/>
    </row>
    <row r="803" spans="1:38" ht="15.75" customHeight="1" x14ac:dyDescent="0.2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  <c r="AC803" s="58"/>
      <c r="AD803" s="58"/>
      <c r="AE803" s="58"/>
      <c r="AF803" s="58"/>
      <c r="AG803" s="58"/>
      <c r="AH803" s="58"/>
      <c r="AI803" s="58"/>
      <c r="AJ803" s="58"/>
      <c r="AK803" s="58"/>
      <c r="AL803" s="58"/>
    </row>
    <row r="804" spans="1:38" ht="15.75" customHeight="1" x14ac:dyDescent="0.2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  <c r="AC804" s="58"/>
      <c r="AD804" s="58"/>
      <c r="AE804" s="58"/>
      <c r="AF804" s="58"/>
      <c r="AG804" s="58"/>
      <c r="AH804" s="58"/>
      <c r="AI804" s="58"/>
      <c r="AJ804" s="58"/>
      <c r="AK804" s="58"/>
      <c r="AL804" s="58"/>
    </row>
    <row r="805" spans="1:38" ht="15.75" customHeight="1" x14ac:dyDescent="0.2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  <c r="AC805" s="58"/>
      <c r="AD805" s="58"/>
      <c r="AE805" s="58"/>
      <c r="AF805" s="58"/>
      <c r="AG805" s="58"/>
      <c r="AH805" s="58"/>
      <c r="AI805" s="58"/>
      <c r="AJ805" s="58"/>
      <c r="AK805" s="58"/>
      <c r="AL805" s="58"/>
    </row>
    <row r="806" spans="1:38" ht="15.75" customHeight="1" x14ac:dyDescent="0.2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  <c r="AC806" s="58"/>
      <c r="AD806" s="58"/>
      <c r="AE806" s="58"/>
      <c r="AF806" s="58"/>
      <c r="AG806" s="58"/>
      <c r="AH806" s="58"/>
      <c r="AI806" s="58"/>
      <c r="AJ806" s="58"/>
      <c r="AK806" s="58"/>
      <c r="AL806" s="58"/>
    </row>
    <row r="807" spans="1:38" ht="15.75" customHeight="1" x14ac:dyDescent="0.2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  <c r="AC807" s="58"/>
      <c r="AD807" s="58"/>
      <c r="AE807" s="58"/>
      <c r="AF807" s="58"/>
      <c r="AG807" s="58"/>
      <c r="AH807" s="58"/>
      <c r="AI807" s="58"/>
      <c r="AJ807" s="58"/>
      <c r="AK807" s="58"/>
      <c r="AL807" s="58"/>
    </row>
    <row r="808" spans="1:38" ht="15.75" customHeight="1" x14ac:dyDescent="0.2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  <c r="AC808" s="58"/>
      <c r="AD808" s="58"/>
      <c r="AE808" s="58"/>
      <c r="AF808" s="58"/>
      <c r="AG808" s="58"/>
      <c r="AH808" s="58"/>
      <c r="AI808" s="58"/>
      <c r="AJ808" s="58"/>
      <c r="AK808" s="58"/>
      <c r="AL808" s="58"/>
    </row>
    <row r="809" spans="1:38" ht="15.75" customHeight="1" x14ac:dyDescent="0.2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  <c r="AC809" s="58"/>
      <c r="AD809" s="58"/>
      <c r="AE809" s="58"/>
      <c r="AF809" s="58"/>
      <c r="AG809" s="58"/>
      <c r="AH809" s="58"/>
      <c r="AI809" s="58"/>
      <c r="AJ809" s="58"/>
      <c r="AK809" s="58"/>
      <c r="AL809" s="58"/>
    </row>
    <row r="810" spans="1:38" ht="15.75" customHeight="1" x14ac:dyDescent="0.2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  <c r="AC810" s="58"/>
      <c r="AD810" s="58"/>
      <c r="AE810" s="58"/>
      <c r="AF810" s="58"/>
      <c r="AG810" s="58"/>
      <c r="AH810" s="58"/>
      <c r="AI810" s="58"/>
      <c r="AJ810" s="58"/>
      <c r="AK810" s="58"/>
      <c r="AL810" s="58"/>
    </row>
    <row r="811" spans="1:38" ht="15.75" customHeight="1" x14ac:dyDescent="0.2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  <c r="AC811" s="58"/>
      <c r="AD811" s="58"/>
      <c r="AE811" s="58"/>
      <c r="AF811" s="58"/>
      <c r="AG811" s="58"/>
      <c r="AH811" s="58"/>
      <c r="AI811" s="58"/>
      <c r="AJ811" s="58"/>
      <c r="AK811" s="58"/>
      <c r="AL811" s="58"/>
    </row>
    <row r="812" spans="1:38" ht="15.75" customHeight="1" x14ac:dyDescent="0.2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  <c r="AC812" s="58"/>
      <c r="AD812" s="58"/>
      <c r="AE812" s="58"/>
      <c r="AF812" s="58"/>
      <c r="AG812" s="58"/>
      <c r="AH812" s="58"/>
      <c r="AI812" s="58"/>
      <c r="AJ812" s="58"/>
      <c r="AK812" s="58"/>
      <c r="AL812" s="58"/>
    </row>
    <row r="813" spans="1:38" ht="15.75" customHeight="1" x14ac:dyDescent="0.2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  <c r="AC813" s="58"/>
      <c r="AD813" s="58"/>
      <c r="AE813" s="58"/>
      <c r="AF813" s="58"/>
      <c r="AG813" s="58"/>
      <c r="AH813" s="58"/>
      <c r="AI813" s="58"/>
      <c r="AJ813" s="58"/>
      <c r="AK813" s="58"/>
      <c r="AL813" s="58"/>
    </row>
    <row r="814" spans="1:38" ht="15.75" customHeight="1" x14ac:dyDescent="0.2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  <c r="AC814" s="58"/>
      <c r="AD814" s="58"/>
      <c r="AE814" s="58"/>
      <c r="AF814" s="58"/>
      <c r="AG814" s="58"/>
      <c r="AH814" s="58"/>
      <c r="AI814" s="58"/>
      <c r="AJ814" s="58"/>
      <c r="AK814" s="58"/>
      <c r="AL814" s="58"/>
    </row>
    <row r="815" spans="1:38" ht="15.75" customHeight="1" x14ac:dyDescent="0.2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  <c r="AC815" s="58"/>
      <c r="AD815" s="58"/>
      <c r="AE815" s="58"/>
      <c r="AF815" s="58"/>
      <c r="AG815" s="58"/>
      <c r="AH815" s="58"/>
      <c r="AI815" s="58"/>
      <c r="AJ815" s="58"/>
      <c r="AK815" s="58"/>
      <c r="AL815" s="58"/>
    </row>
    <row r="816" spans="1:38" ht="15.75" customHeight="1" x14ac:dyDescent="0.2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  <c r="AC816" s="58"/>
      <c r="AD816" s="58"/>
      <c r="AE816" s="58"/>
      <c r="AF816" s="58"/>
      <c r="AG816" s="58"/>
      <c r="AH816" s="58"/>
      <c r="AI816" s="58"/>
      <c r="AJ816" s="58"/>
      <c r="AK816" s="58"/>
      <c r="AL816" s="58"/>
    </row>
    <row r="817" spans="1:38" ht="15.75" customHeight="1" x14ac:dyDescent="0.2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  <c r="AC817" s="58"/>
      <c r="AD817" s="58"/>
      <c r="AE817" s="58"/>
      <c r="AF817" s="58"/>
      <c r="AG817" s="58"/>
      <c r="AH817" s="58"/>
      <c r="AI817" s="58"/>
      <c r="AJ817" s="58"/>
      <c r="AK817" s="58"/>
      <c r="AL817" s="58"/>
    </row>
    <row r="818" spans="1:38" ht="15.75" customHeight="1" x14ac:dyDescent="0.2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  <c r="AC818" s="58"/>
      <c r="AD818" s="58"/>
      <c r="AE818" s="58"/>
      <c r="AF818" s="58"/>
      <c r="AG818" s="58"/>
      <c r="AH818" s="58"/>
      <c r="AI818" s="58"/>
      <c r="AJ818" s="58"/>
      <c r="AK818" s="58"/>
      <c r="AL818" s="58"/>
    </row>
    <row r="819" spans="1:38" ht="15.75" customHeight="1" x14ac:dyDescent="0.2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  <c r="AC819" s="58"/>
      <c r="AD819" s="58"/>
      <c r="AE819" s="58"/>
      <c r="AF819" s="58"/>
      <c r="AG819" s="58"/>
      <c r="AH819" s="58"/>
      <c r="AI819" s="58"/>
      <c r="AJ819" s="58"/>
      <c r="AK819" s="58"/>
      <c r="AL819" s="58"/>
    </row>
    <row r="820" spans="1:38" ht="15.75" customHeight="1" x14ac:dyDescent="0.2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  <c r="AC820" s="58"/>
      <c r="AD820" s="58"/>
      <c r="AE820" s="58"/>
      <c r="AF820" s="58"/>
      <c r="AG820" s="58"/>
      <c r="AH820" s="58"/>
      <c r="AI820" s="58"/>
      <c r="AJ820" s="58"/>
      <c r="AK820" s="58"/>
      <c r="AL820" s="58"/>
    </row>
    <row r="821" spans="1:38" ht="15.75" customHeight="1" x14ac:dyDescent="0.2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  <c r="AC821" s="58"/>
      <c r="AD821" s="58"/>
      <c r="AE821" s="58"/>
      <c r="AF821" s="58"/>
      <c r="AG821" s="58"/>
      <c r="AH821" s="58"/>
      <c r="AI821" s="58"/>
      <c r="AJ821" s="58"/>
      <c r="AK821" s="58"/>
      <c r="AL821" s="58"/>
    </row>
    <row r="822" spans="1:38" ht="15.75" customHeight="1" x14ac:dyDescent="0.2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  <c r="AC822" s="58"/>
      <c r="AD822" s="58"/>
      <c r="AE822" s="58"/>
      <c r="AF822" s="58"/>
      <c r="AG822" s="58"/>
      <c r="AH822" s="58"/>
      <c r="AI822" s="58"/>
      <c r="AJ822" s="58"/>
      <c r="AK822" s="58"/>
      <c r="AL822" s="58"/>
    </row>
    <row r="823" spans="1:38" ht="15.75" customHeight="1" x14ac:dyDescent="0.2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  <c r="AC823" s="58"/>
      <c r="AD823" s="58"/>
      <c r="AE823" s="58"/>
      <c r="AF823" s="58"/>
      <c r="AG823" s="58"/>
      <c r="AH823" s="58"/>
      <c r="AI823" s="58"/>
      <c r="AJ823" s="58"/>
      <c r="AK823" s="58"/>
      <c r="AL823" s="58"/>
    </row>
    <row r="824" spans="1:38" ht="15.75" customHeight="1" x14ac:dyDescent="0.2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  <c r="AC824" s="58"/>
      <c r="AD824" s="58"/>
      <c r="AE824" s="58"/>
      <c r="AF824" s="58"/>
      <c r="AG824" s="58"/>
      <c r="AH824" s="58"/>
      <c r="AI824" s="58"/>
      <c r="AJ824" s="58"/>
      <c r="AK824" s="58"/>
      <c r="AL824" s="58"/>
    </row>
    <row r="825" spans="1:38" ht="15.75" customHeight="1" x14ac:dyDescent="0.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  <c r="AC825" s="58"/>
      <c r="AD825" s="58"/>
      <c r="AE825" s="58"/>
      <c r="AF825" s="58"/>
      <c r="AG825" s="58"/>
      <c r="AH825" s="58"/>
      <c r="AI825" s="58"/>
      <c r="AJ825" s="58"/>
      <c r="AK825" s="58"/>
      <c r="AL825" s="58"/>
    </row>
    <row r="826" spans="1:38" ht="15.75" customHeight="1" x14ac:dyDescent="0.2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  <c r="AC826" s="58"/>
      <c r="AD826" s="58"/>
      <c r="AE826" s="58"/>
      <c r="AF826" s="58"/>
      <c r="AG826" s="58"/>
      <c r="AH826" s="58"/>
      <c r="AI826" s="58"/>
      <c r="AJ826" s="58"/>
      <c r="AK826" s="58"/>
      <c r="AL826" s="58"/>
    </row>
    <row r="827" spans="1:38" ht="15.75" customHeight="1" x14ac:dyDescent="0.2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  <c r="AC827" s="58"/>
      <c r="AD827" s="58"/>
      <c r="AE827" s="58"/>
      <c r="AF827" s="58"/>
      <c r="AG827" s="58"/>
      <c r="AH827" s="58"/>
      <c r="AI827" s="58"/>
      <c r="AJ827" s="58"/>
      <c r="AK827" s="58"/>
      <c r="AL827" s="58"/>
    </row>
    <row r="828" spans="1:38" ht="15.75" customHeight="1" x14ac:dyDescent="0.2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  <c r="AC828" s="58"/>
      <c r="AD828" s="58"/>
      <c r="AE828" s="58"/>
      <c r="AF828" s="58"/>
      <c r="AG828" s="58"/>
      <c r="AH828" s="58"/>
      <c r="AI828" s="58"/>
      <c r="AJ828" s="58"/>
      <c r="AK828" s="58"/>
      <c r="AL828" s="58"/>
    </row>
    <row r="829" spans="1:38" ht="15.75" customHeight="1" x14ac:dyDescent="0.2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  <c r="AC829" s="58"/>
      <c r="AD829" s="58"/>
      <c r="AE829" s="58"/>
      <c r="AF829" s="58"/>
      <c r="AG829" s="58"/>
      <c r="AH829" s="58"/>
      <c r="AI829" s="58"/>
      <c r="AJ829" s="58"/>
      <c r="AK829" s="58"/>
      <c r="AL829" s="58"/>
    </row>
    <row r="830" spans="1:38" ht="15.75" customHeight="1" x14ac:dyDescent="0.2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  <c r="AC830" s="58"/>
      <c r="AD830" s="58"/>
      <c r="AE830" s="58"/>
      <c r="AF830" s="58"/>
      <c r="AG830" s="58"/>
      <c r="AH830" s="58"/>
      <c r="AI830" s="58"/>
      <c r="AJ830" s="58"/>
      <c r="AK830" s="58"/>
      <c r="AL830" s="58"/>
    </row>
    <row r="831" spans="1:38" ht="15.75" customHeight="1" x14ac:dyDescent="0.2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  <c r="AC831" s="58"/>
      <c r="AD831" s="58"/>
      <c r="AE831" s="58"/>
      <c r="AF831" s="58"/>
      <c r="AG831" s="58"/>
      <c r="AH831" s="58"/>
      <c r="AI831" s="58"/>
      <c r="AJ831" s="58"/>
      <c r="AK831" s="58"/>
      <c r="AL831" s="58"/>
    </row>
    <row r="832" spans="1:38" ht="15.75" customHeight="1" x14ac:dyDescent="0.2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  <c r="AC832" s="58"/>
      <c r="AD832" s="58"/>
      <c r="AE832" s="58"/>
      <c r="AF832" s="58"/>
      <c r="AG832" s="58"/>
      <c r="AH832" s="58"/>
      <c r="AI832" s="58"/>
      <c r="AJ832" s="58"/>
      <c r="AK832" s="58"/>
      <c r="AL832" s="58"/>
    </row>
    <row r="833" spans="1:38" ht="15.75" customHeight="1" x14ac:dyDescent="0.2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  <c r="AC833" s="58"/>
      <c r="AD833" s="58"/>
      <c r="AE833" s="58"/>
      <c r="AF833" s="58"/>
      <c r="AG833" s="58"/>
      <c r="AH833" s="58"/>
      <c r="AI833" s="58"/>
      <c r="AJ833" s="58"/>
      <c r="AK833" s="58"/>
      <c r="AL833" s="58"/>
    </row>
    <row r="834" spans="1:38" ht="15.75" customHeight="1" x14ac:dyDescent="0.2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  <c r="AC834" s="58"/>
      <c r="AD834" s="58"/>
      <c r="AE834" s="58"/>
      <c r="AF834" s="58"/>
      <c r="AG834" s="58"/>
      <c r="AH834" s="58"/>
      <c r="AI834" s="58"/>
      <c r="AJ834" s="58"/>
      <c r="AK834" s="58"/>
      <c r="AL834" s="58"/>
    </row>
    <row r="835" spans="1:38" ht="15.75" customHeight="1" x14ac:dyDescent="0.2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  <c r="AC835" s="58"/>
      <c r="AD835" s="58"/>
      <c r="AE835" s="58"/>
      <c r="AF835" s="58"/>
      <c r="AG835" s="58"/>
      <c r="AH835" s="58"/>
      <c r="AI835" s="58"/>
      <c r="AJ835" s="58"/>
      <c r="AK835" s="58"/>
      <c r="AL835" s="58"/>
    </row>
    <row r="836" spans="1:38" ht="15.75" customHeight="1" x14ac:dyDescent="0.2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  <c r="AC836" s="58"/>
      <c r="AD836" s="58"/>
      <c r="AE836" s="58"/>
      <c r="AF836" s="58"/>
      <c r="AG836" s="58"/>
      <c r="AH836" s="58"/>
      <c r="AI836" s="58"/>
      <c r="AJ836" s="58"/>
      <c r="AK836" s="58"/>
      <c r="AL836" s="58"/>
    </row>
    <row r="837" spans="1:38" ht="15.75" customHeight="1" x14ac:dyDescent="0.2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  <c r="AG837" s="58"/>
      <c r="AH837" s="58"/>
      <c r="AI837" s="58"/>
      <c r="AJ837" s="58"/>
      <c r="AK837" s="58"/>
      <c r="AL837" s="58"/>
    </row>
    <row r="838" spans="1:38" ht="15.75" customHeight="1" x14ac:dyDescent="0.2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  <c r="AG838" s="58"/>
      <c r="AH838" s="58"/>
      <c r="AI838" s="58"/>
      <c r="AJ838" s="58"/>
      <c r="AK838" s="58"/>
      <c r="AL838" s="58"/>
    </row>
    <row r="839" spans="1:38" ht="15.75" customHeight="1" x14ac:dyDescent="0.2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  <c r="AG839" s="58"/>
      <c r="AH839" s="58"/>
      <c r="AI839" s="58"/>
      <c r="AJ839" s="58"/>
      <c r="AK839" s="58"/>
      <c r="AL839" s="58"/>
    </row>
    <row r="840" spans="1:38" ht="15.75" customHeight="1" x14ac:dyDescent="0.2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  <c r="AC840" s="58"/>
      <c r="AD840" s="58"/>
      <c r="AE840" s="58"/>
      <c r="AF840" s="58"/>
      <c r="AG840" s="58"/>
      <c r="AH840" s="58"/>
      <c r="AI840" s="58"/>
      <c r="AJ840" s="58"/>
      <c r="AK840" s="58"/>
      <c r="AL840" s="58"/>
    </row>
    <row r="841" spans="1:38" ht="15.75" customHeight="1" x14ac:dyDescent="0.2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  <c r="AC841" s="58"/>
      <c r="AD841" s="58"/>
      <c r="AE841" s="58"/>
      <c r="AF841" s="58"/>
      <c r="AG841" s="58"/>
      <c r="AH841" s="58"/>
      <c r="AI841" s="58"/>
      <c r="AJ841" s="58"/>
      <c r="AK841" s="58"/>
      <c r="AL841" s="58"/>
    </row>
    <row r="842" spans="1:38" ht="15.75" customHeight="1" x14ac:dyDescent="0.2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  <c r="AC842" s="58"/>
      <c r="AD842" s="58"/>
      <c r="AE842" s="58"/>
      <c r="AF842" s="58"/>
      <c r="AG842" s="58"/>
      <c r="AH842" s="58"/>
      <c r="AI842" s="58"/>
      <c r="AJ842" s="58"/>
      <c r="AK842" s="58"/>
      <c r="AL842" s="58"/>
    </row>
    <row r="843" spans="1:38" ht="15.75" customHeight="1" x14ac:dyDescent="0.2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  <c r="AC843" s="58"/>
      <c r="AD843" s="58"/>
      <c r="AE843" s="58"/>
      <c r="AF843" s="58"/>
      <c r="AG843" s="58"/>
      <c r="AH843" s="58"/>
      <c r="AI843" s="58"/>
      <c r="AJ843" s="58"/>
      <c r="AK843" s="58"/>
      <c r="AL843" s="58"/>
    </row>
    <row r="844" spans="1:38" ht="15.75" customHeight="1" x14ac:dyDescent="0.2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  <c r="AC844" s="58"/>
      <c r="AD844" s="58"/>
      <c r="AE844" s="58"/>
      <c r="AF844" s="58"/>
      <c r="AG844" s="58"/>
      <c r="AH844" s="58"/>
      <c r="AI844" s="58"/>
      <c r="AJ844" s="58"/>
      <c r="AK844" s="58"/>
      <c r="AL844" s="58"/>
    </row>
    <row r="845" spans="1:38" ht="15.75" customHeight="1" x14ac:dyDescent="0.2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  <c r="AC845" s="58"/>
      <c r="AD845" s="58"/>
      <c r="AE845" s="58"/>
      <c r="AF845" s="58"/>
      <c r="AG845" s="58"/>
      <c r="AH845" s="58"/>
      <c r="AI845" s="58"/>
      <c r="AJ845" s="58"/>
      <c r="AK845" s="58"/>
      <c r="AL845" s="58"/>
    </row>
    <row r="846" spans="1:38" ht="15.75" customHeight="1" x14ac:dyDescent="0.2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  <c r="AC846" s="58"/>
      <c r="AD846" s="58"/>
      <c r="AE846" s="58"/>
      <c r="AF846" s="58"/>
      <c r="AG846" s="58"/>
      <c r="AH846" s="58"/>
      <c r="AI846" s="58"/>
      <c r="AJ846" s="58"/>
      <c r="AK846" s="58"/>
      <c r="AL846" s="58"/>
    </row>
    <row r="847" spans="1:38" ht="15.75" customHeight="1" x14ac:dyDescent="0.2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  <c r="AC847" s="58"/>
      <c r="AD847" s="58"/>
      <c r="AE847" s="58"/>
      <c r="AF847" s="58"/>
      <c r="AG847" s="58"/>
      <c r="AH847" s="58"/>
      <c r="AI847" s="58"/>
      <c r="AJ847" s="58"/>
      <c r="AK847" s="58"/>
      <c r="AL847" s="58"/>
    </row>
    <row r="848" spans="1:38" ht="15.75" customHeight="1" x14ac:dyDescent="0.2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  <c r="AC848" s="58"/>
      <c r="AD848" s="58"/>
      <c r="AE848" s="58"/>
      <c r="AF848" s="58"/>
      <c r="AG848" s="58"/>
      <c r="AH848" s="58"/>
      <c r="AI848" s="58"/>
      <c r="AJ848" s="58"/>
      <c r="AK848" s="58"/>
      <c r="AL848" s="58"/>
    </row>
    <row r="849" spans="1:38" ht="15.75" customHeight="1" x14ac:dyDescent="0.2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  <c r="AC849" s="58"/>
      <c r="AD849" s="58"/>
      <c r="AE849" s="58"/>
      <c r="AF849" s="58"/>
      <c r="AG849" s="58"/>
      <c r="AH849" s="58"/>
      <c r="AI849" s="58"/>
      <c r="AJ849" s="58"/>
      <c r="AK849" s="58"/>
      <c r="AL849" s="58"/>
    </row>
    <row r="850" spans="1:38" ht="15.75" customHeight="1" x14ac:dyDescent="0.2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  <c r="AG850" s="58"/>
      <c r="AH850" s="58"/>
      <c r="AI850" s="58"/>
      <c r="AJ850" s="58"/>
      <c r="AK850" s="58"/>
      <c r="AL850" s="58"/>
    </row>
    <row r="851" spans="1:38" ht="15.75" customHeight="1" x14ac:dyDescent="0.2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  <c r="AC851" s="58"/>
      <c r="AD851" s="58"/>
      <c r="AE851" s="58"/>
      <c r="AF851" s="58"/>
      <c r="AG851" s="58"/>
      <c r="AH851" s="58"/>
      <c r="AI851" s="58"/>
      <c r="AJ851" s="58"/>
      <c r="AK851" s="58"/>
      <c r="AL851" s="58"/>
    </row>
    <row r="852" spans="1:38" ht="15.75" customHeight="1" x14ac:dyDescent="0.2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  <c r="AC852" s="58"/>
      <c r="AD852" s="58"/>
      <c r="AE852" s="58"/>
      <c r="AF852" s="58"/>
      <c r="AG852" s="58"/>
      <c r="AH852" s="58"/>
      <c r="AI852" s="58"/>
      <c r="AJ852" s="58"/>
      <c r="AK852" s="58"/>
      <c r="AL852" s="58"/>
    </row>
    <row r="853" spans="1:38" ht="15.75" customHeight="1" x14ac:dyDescent="0.2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  <c r="AC853" s="58"/>
      <c r="AD853" s="58"/>
      <c r="AE853" s="58"/>
      <c r="AF853" s="58"/>
      <c r="AG853" s="58"/>
      <c r="AH853" s="58"/>
      <c r="AI853" s="58"/>
      <c r="AJ853" s="58"/>
      <c r="AK853" s="58"/>
      <c r="AL853" s="58"/>
    </row>
    <row r="854" spans="1:38" ht="15.75" customHeight="1" x14ac:dyDescent="0.2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  <c r="AC854" s="58"/>
      <c r="AD854" s="58"/>
      <c r="AE854" s="58"/>
      <c r="AF854" s="58"/>
      <c r="AG854" s="58"/>
      <c r="AH854" s="58"/>
      <c r="AI854" s="58"/>
      <c r="AJ854" s="58"/>
      <c r="AK854" s="58"/>
      <c r="AL854" s="58"/>
    </row>
    <row r="855" spans="1:38" ht="15.75" customHeight="1" x14ac:dyDescent="0.2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  <c r="AC855" s="58"/>
      <c r="AD855" s="58"/>
      <c r="AE855" s="58"/>
      <c r="AF855" s="58"/>
      <c r="AG855" s="58"/>
      <c r="AH855" s="58"/>
      <c r="AI855" s="58"/>
      <c r="AJ855" s="58"/>
      <c r="AK855" s="58"/>
      <c r="AL855" s="58"/>
    </row>
    <row r="856" spans="1:38" ht="15.75" customHeight="1" x14ac:dyDescent="0.2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  <c r="AC856" s="58"/>
      <c r="AD856" s="58"/>
      <c r="AE856" s="58"/>
      <c r="AF856" s="58"/>
      <c r="AG856" s="58"/>
      <c r="AH856" s="58"/>
      <c r="AI856" s="58"/>
      <c r="AJ856" s="58"/>
      <c r="AK856" s="58"/>
      <c r="AL856" s="58"/>
    </row>
    <row r="857" spans="1:38" ht="15.75" customHeight="1" x14ac:dyDescent="0.2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  <c r="AC857" s="58"/>
      <c r="AD857" s="58"/>
      <c r="AE857" s="58"/>
      <c r="AF857" s="58"/>
      <c r="AG857" s="58"/>
      <c r="AH857" s="58"/>
      <c r="AI857" s="58"/>
      <c r="AJ857" s="58"/>
      <c r="AK857" s="58"/>
      <c r="AL857" s="58"/>
    </row>
    <row r="858" spans="1:38" ht="15.75" customHeight="1" x14ac:dyDescent="0.2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  <c r="AC858" s="58"/>
      <c r="AD858" s="58"/>
      <c r="AE858" s="58"/>
      <c r="AF858" s="58"/>
      <c r="AG858" s="58"/>
      <c r="AH858" s="58"/>
      <c r="AI858" s="58"/>
      <c r="AJ858" s="58"/>
      <c r="AK858" s="58"/>
      <c r="AL858" s="58"/>
    </row>
    <row r="859" spans="1:38" ht="15.75" customHeight="1" x14ac:dyDescent="0.2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  <c r="AC859" s="58"/>
      <c r="AD859" s="58"/>
      <c r="AE859" s="58"/>
      <c r="AF859" s="58"/>
      <c r="AG859" s="58"/>
      <c r="AH859" s="58"/>
      <c r="AI859" s="58"/>
      <c r="AJ859" s="58"/>
      <c r="AK859" s="58"/>
      <c r="AL859" s="58"/>
    </row>
    <row r="860" spans="1:38" ht="15.75" customHeight="1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  <c r="AC860" s="58"/>
      <c r="AD860" s="58"/>
      <c r="AE860" s="58"/>
      <c r="AF860" s="58"/>
      <c r="AG860" s="58"/>
      <c r="AH860" s="58"/>
      <c r="AI860" s="58"/>
      <c r="AJ860" s="58"/>
      <c r="AK860" s="58"/>
      <c r="AL860" s="58"/>
    </row>
    <row r="861" spans="1:38" ht="15.75" customHeight="1" x14ac:dyDescent="0.2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  <c r="AC861" s="58"/>
      <c r="AD861" s="58"/>
      <c r="AE861" s="58"/>
      <c r="AF861" s="58"/>
      <c r="AG861" s="58"/>
      <c r="AH861" s="58"/>
      <c r="AI861" s="58"/>
      <c r="AJ861" s="58"/>
      <c r="AK861" s="58"/>
      <c r="AL861" s="58"/>
    </row>
    <row r="862" spans="1:38" ht="15.75" customHeight="1" x14ac:dyDescent="0.2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  <c r="AC862" s="58"/>
      <c r="AD862" s="58"/>
      <c r="AE862" s="58"/>
      <c r="AF862" s="58"/>
      <c r="AG862" s="58"/>
      <c r="AH862" s="58"/>
      <c r="AI862" s="58"/>
      <c r="AJ862" s="58"/>
      <c r="AK862" s="58"/>
      <c r="AL862" s="58"/>
    </row>
    <row r="863" spans="1:38" ht="15.75" customHeight="1" x14ac:dyDescent="0.2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  <c r="AC863" s="58"/>
      <c r="AD863" s="58"/>
      <c r="AE863" s="58"/>
      <c r="AF863" s="58"/>
      <c r="AG863" s="58"/>
      <c r="AH863" s="58"/>
      <c r="AI863" s="58"/>
      <c r="AJ863" s="58"/>
      <c r="AK863" s="58"/>
      <c r="AL863" s="58"/>
    </row>
    <row r="864" spans="1:38" ht="15.75" customHeight="1" x14ac:dyDescent="0.2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  <c r="AC864" s="58"/>
      <c r="AD864" s="58"/>
      <c r="AE864" s="58"/>
      <c r="AF864" s="58"/>
      <c r="AG864" s="58"/>
      <c r="AH864" s="58"/>
      <c r="AI864" s="58"/>
      <c r="AJ864" s="58"/>
      <c r="AK864" s="58"/>
      <c r="AL864" s="58"/>
    </row>
    <row r="865" spans="1:38" ht="15.75" customHeight="1" x14ac:dyDescent="0.2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  <c r="AC865" s="58"/>
      <c r="AD865" s="58"/>
      <c r="AE865" s="58"/>
      <c r="AF865" s="58"/>
      <c r="AG865" s="58"/>
      <c r="AH865" s="58"/>
      <c r="AI865" s="58"/>
      <c r="AJ865" s="58"/>
      <c r="AK865" s="58"/>
      <c r="AL865" s="58"/>
    </row>
    <row r="866" spans="1:38" ht="15.75" customHeight="1" x14ac:dyDescent="0.2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  <c r="AC866" s="58"/>
      <c r="AD866" s="58"/>
      <c r="AE866" s="58"/>
      <c r="AF866" s="58"/>
      <c r="AG866" s="58"/>
      <c r="AH866" s="58"/>
      <c r="AI866" s="58"/>
      <c r="AJ866" s="58"/>
      <c r="AK866" s="58"/>
      <c r="AL866" s="58"/>
    </row>
    <row r="867" spans="1:38" ht="15.75" customHeight="1" x14ac:dyDescent="0.2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  <c r="AC867" s="58"/>
      <c r="AD867" s="58"/>
      <c r="AE867" s="58"/>
      <c r="AF867" s="58"/>
      <c r="AG867" s="58"/>
      <c r="AH867" s="58"/>
      <c r="AI867" s="58"/>
      <c r="AJ867" s="58"/>
      <c r="AK867" s="58"/>
      <c r="AL867" s="58"/>
    </row>
    <row r="868" spans="1:38" ht="15.75" customHeight="1" x14ac:dyDescent="0.2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  <c r="AC868" s="58"/>
      <c r="AD868" s="58"/>
      <c r="AE868" s="58"/>
      <c r="AF868" s="58"/>
      <c r="AG868" s="58"/>
      <c r="AH868" s="58"/>
      <c r="AI868" s="58"/>
      <c r="AJ868" s="58"/>
      <c r="AK868" s="58"/>
      <c r="AL868" s="58"/>
    </row>
    <row r="869" spans="1:38" ht="15.75" customHeight="1" x14ac:dyDescent="0.2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  <c r="AC869" s="58"/>
      <c r="AD869" s="58"/>
      <c r="AE869" s="58"/>
      <c r="AF869" s="58"/>
      <c r="AG869" s="58"/>
      <c r="AH869" s="58"/>
      <c r="AI869" s="58"/>
      <c r="AJ869" s="58"/>
      <c r="AK869" s="58"/>
      <c r="AL869" s="58"/>
    </row>
    <row r="870" spans="1:38" ht="15.75" customHeight="1" x14ac:dyDescent="0.2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  <c r="AC870" s="58"/>
      <c r="AD870" s="58"/>
      <c r="AE870" s="58"/>
      <c r="AF870" s="58"/>
      <c r="AG870" s="58"/>
      <c r="AH870" s="58"/>
      <c r="AI870" s="58"/>
      <c r="AJ870" s="58"/>
      <c r="AK870" s="58"/>
      <c r="AL870" s="58"/>
    </row>
    <row r="871" spans="1:38" ht="15.75" customHeight="1" x14ac:dyDescent="0.2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  <c r="AC871" s="58"/>
      <c r="AD871" s="58"/>
      <c r="AE871" s="58"/>
      <c r="AF871" s="58"/>
      <c r="AG871" s="58"/>
      <c r="AH871" s="58"/>
      <c r="AI871" s="58"/>
      <c r="AJ871" s="58"/>
      <c r="AK871" s="58"/>
      <c r="AL871" s="58"/>
    </row>
    <row r="872" spans="1:38" ht="15.75" customHeight="1" x14ac:dyDescent="0.2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  <c r="AC872" s="58"/>
      <c r="AD872" s="58"/>
      <c r="AE872" s="58"/>
      <c r="AF872" s="58"/>
      <c r="AG872" s="58"/>
      <c r="AH872" s="58"/>
      <c r="AI872" s="58"/>
      <c r="AJ872" s="58"/>
      <c r="AK872" s="58"/>
      <c r="AL872" s="58"/>
    </row>
    <row r="873" spans="1:38" ht="15.75" customHeight="1" x14ac:dyDescent="0.2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  <c r="AC873" s="58"/>
      <c r="AD873" s="58"/>
      <c r="AE873" s="58"/>
      <c r="AF873" s="58"/>
      <c r="AG873" s="58"/>
      <c r="AH873" s="58"/>
      <c r="AI873" s="58"/>
      <c r="AJ873" s="58"/>
      <c r="AK873" s="58"/>
      <c r="AL873" s="58"/>
    </row>
    <row r="874" spans="1:38" ht="15.75" customHeight="1" x14ac:dyDescent="0.2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  <c r="AC874" s="58"/>
      <c r="AD874" s="58"/>
      <c r="AE874" s="58"/>
      <c r="AF874" s="58"/>
      <c r="AG874" s="58"/>
      <c r="AH874" s="58"/>
      <c r="AI874" s="58"/>
      <c r="AJ874" s="58"/>
      <c r="AK874" s="58"/>
      <c r="AL874" s="58"/>
    </row>
    <row r="875" spans="1:38" ht="15.75" customHeight="1" x14ac:dyDescent="0.2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  <c r="AC875" s="58"/>
      <c r="AD875" s="58"/>
      <c r="AE875" s="58"/>
      <c r="AF875" s="58"/>
      <c r="AG875" s="58"/>
      <c r="AH875" s="58"/>
      <c r="AI875" s="58"/>
      <c r="AJ875" s="58"/>
      <c r="AK875" s="58"/>
      <c r="AL875" s="58"/>
    </row>
    <row r="876" spans="1:38" ht="15.75" customHeight="1" x14ac:dyDescent="0.2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  <c r="AC876" s="58"/>
      <c r="AD876" s="58"/>
      <c r="AE876" s="58"/>
      <c r="AF876" s="58"/>
      <c r="AG876" s="58"/>
      <c r="AH876" s="58"/>
      <c r="AI876" s="58"/>
      <c r="AJ876" s="58"/>
      <c r="AK876" s="58"/>
      <c r="AL876" s="58"/>
    </row>
    <row r="877" spans="1:38" ht="15.75" customHeight="1" x14ac:dyDescent="0.2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  <c r="AC877" s="58"/>
      <c r="AD877" s="58"/>
      <c r="AE877" s="58"/>
      <c r="AF877" s="58"/>
      <c r="AG877" s="58"/>
      <c r="AH877" s="58"/>
      <c r="AI877" s="58"/>
      <c r="AJ877" s="58"/>
      <c r="AK877" s="58"/>
      <c r="AL877" s="58"/>
    </row>
    <row r="878" spans="1:38" ht="15.75" customHeight="1" x14ac:dyDescent="0.2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  <c r="AC878" s="58"/>
      <c r="AD878" s="58"/>
      <c r="AE878" s="58"/>
      <c r="AF878" s="58"/>
      <c r="AG878" s="58"/>
      <c r="AH878" s="58"/>
      <c r="AI878" s="58"/>
      <c r="AJ878" s="58"/>
      <c r="AK878" s="58"/>
      <c r="AL878" s="58"/>
    </row>
    <row r="879" spans="1:38" ht="15.75" customHeight="1" x14ac:dyDescent="0.2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  <c r="AC879" s="58"/>
      <c r="AD879" s="58"/>
      <c r="AE879" s="58"/>
      <c r="AF879" s="58"/>
      <c r="AG879" s="58"/>
      <c r="AH879" s="58"/>
      <c r="AI879" s="58"/>
      <c r="AJ879" s="58"/>
      <c r="AK879" s="58"/>
      <c r="AL879" s="58"/>
    </row>
    <row r="880" spans="1:38" ht="15.75" customHeight="1" x14ac:dyDescent="0.2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  <c r="AC880" s="58"/>
      <c r="AD880" s="58"/>
      <c r="AE880" s="58"/>
      <c r="AF880" s="58"/>
      <c r="AG880" s="58"/>
      <c r="AH880" s="58"/>
      <c r="AI880" s="58"/>
      <c r="AJ880" s="58"/>
      <c r="AK880" s="58"/>
      <c r="AL880" s="58"/>
    </row>
    <row r="881" spans="1:38" ht="15.75" customHeight="1" x14ac:dyDescent="0.2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  <c r="AC881" s="58"/>
      <c r="AD881" s="58"/>
      <c r="AE881" s="58"/>
      <c r="AF881" s="58"/>
      <c r="AG881" s="58"/>
      <c r="AH881" s="58"/>
      <c r="AI881" s="58"/>
      <c r="AJ881" s="58"/>
      <c r="AK881" s="58"/>
      <c r="AL881" s="58"/>
    </row>
    <row r="882" spans="1:38" ht="15.75" customHeight="1" x14ac:dyDescent="0.2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  <c r="AC882" s="58"/>
      <c r="AD882" s="58"/>
      <c r="AE882" s="58"/>
      <c r="AF882" s="58"/>
      <c r="AG882" s="58"/>
      <c r="AH882" s="58"/>
      <c r="AI882" s="58"/>
      <c r="AJ882" s="58"/>
      <c r="AK882" s="58"/>
      <c r="AL882" s="58"/>
    </row>
    <row r="883" spans="1:38" ht="15.75" customHeight="1" x14ac:dyDescent="0.2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  <c r="AC883" s="58"/>
      <c r="AD883" s="58"/>
      <c r="AE883" s="58"/>
      <c r="AF883" s="58"/>
      <c r="AG883" s="58"/>
      <c r="AH883" s="58"/>
      <c r="AI883" s="58"/>
      <c r="AJ883" s="58"/>
      <c r="AK883" s="58"/>
      <c r="AL883" s="58"/>
    </row>
    <row r="884" spans="1:38" ht="15.75" customHeight="1" x14ac:dyDescent="0.2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  <c r="AC884" s="58"/>
      <c r="AD884" s="58"/>
      <c r="AE884" s="58"/>
      <c r="AF884" s="58"/>
      <c r="AG884" s="58"/>
      <c r="AH884" s="58"/>
      <c r="AI884" s="58"/>
      <c r="AJ884" s="58"/>
      <c r="AK884" s="58"/>
      <c r="AL884" s="58"/>
    </row>
    <row r="885" spans="1:38" ht="15.75" customHeight="1" x14ac:dyDescent="0.2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  <c r="AC885" s="58"/>
      <c r="AD885" s="58"/>
      <c r="AE885" s="58"/>
      <c r="AF885" s="58"/>
      <c r="AG885" s="58"/>
      <c r="AH885" s="58"/>
      <c r="AI885" s="58"/>
      <c r="AJ885" s="58"/>
      <c r="AK885" s="58"/>
      <c r="AL885" s="58"/>
    </row>
    <row r="886" spans="1:38" ht="15.75" customHeight="1" x14ac:dyDescent="0.2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  <c r="AC886" s="58"/>
      <c r="AD886" s="58"/>
      <c r="AE886" s="58"/>
      <c r="AF886" s="58"/>
      <c r="AG886" s="58"/>
      <c r="AH886" s="58"/>
      <c r="AI886" s="58"/>
      <c r="AJ886" s="58"/>
      <c r="AK886" s="58"/>
      <c r="AL886" s="58"/>
    </row>
    <row r="887" spans="1:38" ht="15.75" customHeight="1" x14ac:dyDescent="0.2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  <c r="AC887" s="58"/>
      <c r="AD887" s="58"/>
      <c r="AE887" s="58"/>
      <c r="AF887" s="58"/>
      <c r="AG887" s="58"/>
      <c r="AH887" s="58"/>
      <c r="AI887" s="58"/>
      <c r="AJ887" s="58"/>
      <c r="AK887" s="58"/>
      <c r="AL887" s="58"/>
    </row>
    <row r="888" spans="1:38" ht="15.75" customHeight="1" x14ac:dyDescent="0.2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  <c r="AC888" s="58"/>
      <c r="AD888" s="58"/>
      <c r="AE888" s="58"/>
      <c r="AF888" s="58"/>
      <c r="AG888" s="58"/>
      <c r="AH888" s="58"/>
      <c r="AI888" s="58"/>
      <c r="AJ888" s="58"/>
      <c r="AK888" s="58"/>
      <c r="AL888" s="58"/>
    </row>
    <row r="889" spans="1:38" ht="15.75" customHeight="1" x14ac:dyDescent="0.2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  <c r="AC889" s="58"/>
      <c r="AD889" s="58"/>
      <c r="AE889" s="58"/>
      <c r="AF889" s="58"/>
      <c r="AG889" s="58"/>
      <c r="AH889" s="58"/>
      <c r="AI889" s="58"/>
      <c r="AJ889" s="58"/>
      <c r="AK889" s="58"/>
      <c r="AL889" s="58"/>
    </row>
    <row r="890" spans="1:38" ht="15.75" customHeight="1" x14ac:dyDescent="0.2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  <c r="AC890" s="58"/>
      <c r="AD890" s="58"/>
      <c r="AE890" s="58"/>
      <c r="AF890" s="58"/>
      <c r="AG890" s="58"/>
      <c r="AH890" s="58"/>
      <c r="AI890" s="58"/>
      <c r="AJ890" s="58"/>
      <c r="AK890" s="58"/>
      <c r="AL890" s="58"/>
    </row>
    <row r="891" spans="1:38" ht="15.75" customHeight="1" x14ac:dyDescent="0.2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  <c r="AC891" s="58"/>
      <c r="AD891" s="58"/>
      <c r="AE891" s="58"/>
      <c r="AF891" s="58"/>
      <c r="AG891" s="58"/>
      <c r="AH891" s="58"/>
      <c r="AI891" s="58"/>
      <c r="AJ891" s="58"/>
      <c r="AK891" s="58"/>
      <c r="AL891" s="58"/>
    </row>
    <row r="892" spans="1:38" ht="15.75" customHeight="1" x14ac:dyDescent="0.2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  <c r="AC892" s="58"/>
      <c r="AD892" s="58"/>
      <c r="AE892" s="58"/>
      <c r="AF892" s="58"/>
      <c r="AG892" s="58"/>
      <c r="AH892" s="58"/>
      <c r="AI892" s="58"/>
      <c r="AJ892" s="58"/>
      <c r="AK892" s="58"/>
      <c r="AL892" s="58"/>
    </row>
    <row r="893" spans="1:38" ht="15.75" customHeight="1" x14ac:dyDescent="0.2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  <c r="AC893" s="58"/>
      <c r="AD893" s="58"/>
      <c r="AE893" s="58"/>
      <c r="AF893" s="58"/>
      <c r="AG893" s="58"/>
      <c r="AH893" s="58"/>
      <c r="AI893" s="58"/>
      <c r="AJ893" s="58"/>
      <c r="AK893" s="58"/>
      <c r="AL893" s="58"/>
    </row>
    <row r="894" spans="1:38" ht="15.75" customHeight="1" x14ac:dyDescent="0.2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  <c r="AC894" s="58"/>
      <c r="AD894" s="58"/>
      <c r="AE894" s="58"/>
      <c r="AF894" s="58"/>
      <c r="AG894" s="58"/>
      <c r="AH894" s="58"/>
      <c r="AI894" s="58"/>
      <c r="AJ894" s="58"/>
      <c r="AK894" s="58"/>
      <c r="AL894" s="58"/>
    </row>
    <row r="895" spans="1:38" ht="15.75" customHeight="1" x14ac:dyDescent="0.2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  <c r="AC895" s="58"/>
      <c r="AD895" s="58"/>
      <c r="AE895" s="58"/>
      <c r="AF895" s="58"/>
      <c r="AG895" s="58"/>
      <c r="AH895" s="58"/>
      <c r="AI895" s="58"/>
      <c r="AJ895" s="58"/>
      <c r="AK895" s="58"/>
      <c r="AL895" s="58"/>
    </row>
    <row r="896" spans="1:38" ht="15.75" customHeight="1" x14ac:dyDescent="0.2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  <c r="AC896" s="58"/>
      <c r="AD896" s="58"/>
      <c r="AE896" s="58"/>
      <c r="AF896" s="58"/>
      <c r="AG896" s="58"/>
      <c r="AH896" s="58"/>
      <c r="AI896" s="58"/>
      <c r="AJ896" s="58"/>
      <c r="AK896" s="58"/>
      <c r="AL896" s="58"/>
    </row>
    <row r="897" spans="1:38" ht="15.75" customHeight="1" x14ac:dyDescent="0.2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  <c r="AC897" s="58"/>
      <c r="AD897" s="58"/>
      <c r="AE897" s="58"/>
      <c r="AF897" s="58"/>
      <c r="AG897" s="58"/>
      <c r="AH897" s="58"/>
      <c r="AI897" s="58"/>
      <c r="AJ897" s="58"/>
      <c r="AK897" s="58"/>
      <c r="AL897" s="58"/>
    </row>
    <row r="898" spans="1:38" ht="15.75" customHeight="1" x14ac:dyDescent="0.2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  <c r="AC898" s="58"/>
      <c r="AD898" s="58"/>
      <c r="AE898" s="58"/>
      <c r="AF898" s="58"/>
      <c r="AG898" s="58"/>
      <c r="AH898" s="58"/>
      <c r="AI898" s="58"/>
      <c r="AJ898" s="58"/>
      <c r="AK898" s="58"/>
      <c r="AL898" s="58"/>
    </row>
    <row r="899" spans="1:38" ht="15.75" customHeight="1" x14ac:dyDescent="0.2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  <c r="AG899" s="58"/>
      <c r="AH899" s="58"/>
      <c r="AI899" s="58"/>
      <c r="AJ899" s="58"/>
      <c r="AK899" s="58"/>
      <c r="AL899" s="58"/>
    </row>
    <row r="900" spans="1:38" ht="15.75" customHeight="1" x14ac:dyDescent="0.2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  <c r="AC900" s="58"/>
      <c r="AD900" s="58"/>
      <c r="AE900" s="58"/>
      <c r="AF900" s="58"/>
      <c r="AG900" s="58"/>
      <c r="AH900" s="58"/>
      <c r="AI900" s="58"/>
      <c r="AJ900" s="58"/>
      <c r="AK900" s="58"/>
      <c r="AL900" s="58"/>
    </row>
    <row r="901" spans="1:38" ht="15.75" customHeight="1" x14ac:dyDescent="0.2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  <c r="AC901" s="58"/>
      <c r="AD901" s="58"/>
      <c r="AE901" s="58"/>
      <c r="AF901" s="58"/>
      <c r="AG901" s="58"/>
      <c r="AH901" s="58"/>
      <c r="AI901" s="58"/>
      <c r="AJ901" s="58"/>
      <c r="AK901" s="58"/>
      <c r="AL901" s="58"/>
    </row>
    <row r="902" spans="1:38" ht="15.75" customHeight="1" x14ac:dyDescent="0.2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  <c r="AC902" s="58"/>
      <c r="AD902" s="58"/>
      <c r="AE902" s="58"/>
      <c r="AF902" s="58"/>
      <c r="AG902" s="58"/>
      <c r="AH902" s="58"/>
      <c r="AI902" s="58"/>
      <c r="AJ902" s="58"/>
      <c r="AK902" s="58"/>
      <c r="AL902" s="58"/>
    </row>
    <row r="903" spans="1:38" ht="15.75" customHeight="1" x14ac:dyDescent="0.2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  <c r="AG903" s="58"/>
      <c r="AH903" s="58"/>
      <c r="AI903" s="58"/>
      <c r="AJ903" s="58"/>
      <c r="AK903" s="58"/>
      <c r="AL903" s="58"/>
    </row>
    <row r="904" spans="1:38" ht="15.75" customHeight="1" x14ac:dyDescent="0.2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  <c r="AG904" s="58"/>
      <c r="AH904" s="58"/>
      <c r="AI904" s="58"/>
      <c r="AJ904" s="58"/>
      <c r="AK904" s="58"/>
      <c r="AL904" s="58"/>
    </row>
    <row r="905" spans="1:38" ht="15.75" customHeight="1" x14ac:dyDescent="0.2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  <c r="AG905" s="58"/>
      <c r="AH905" s="58"/>
      <c r="AI905" s="58"/>
      <c r="AJ905" s="58"/>
      <c r="AK905" s="58"/>
      <c r="AL905" s="58"/>
    </row>
    <row r="906" spans="1:38" ht="15.75" customHeight="1" x14ac:dyDescent="0.2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  <c r="AG906" s="58"/>
      <c r="AH906" s="58"/>
      <c r="AI906" s="58"/>
      <c r="AJ906" s="58"/>
      <c r="AK906" s="58"/>
      <c r="AL906" s="58"/>
    </row>
    <row r="907" spans="1:38" ht="15.75" customHeight="1" x14ac:dyDescent="0.2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  <c r="AC907" s="58"/>
      <c r="AD907" s="58"/>
      <c r="AE907" s="58"/>
      <c r="AF907" s="58"/>
      <c r="AG907" s="58"/>
      <c r="AH907" s="58"/>
      <c r="AI907" s="58"/>
      <c r="AJ907" s="58"/>
      <c r="AK907" s="58"/>
      <c r="AL907" s="58"/>
    </row>
    <row r="908" spans="1:38" ht="15.75" customHeight="1" x14ac:dyDescent="0.2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  <c r="AG908" s="58"/>
      <c r="AH908" s="58"/>
      <c r="AI908" s="58"/>
      <c r="AJ908" s="58"/>
      <c r="AK908" s="58"/>
      <c r="AL908" s="58"/>
    </row>
    <row r="909" spans="1:38" ht="15.75" customHeight="1" x14ac:dyDescent="0.2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  <c r="AG909" s="58"/>
      <c r="AH909" s="58"/>
      <c r="AI909" s="58"/>
      <c r="AJ909" s="58"/>
      <c r="AK909" s="58"/>
      <c r="AL909" s="58"/>
    </row>
    <row r="910" spans="1:38" ht="15.75" customHeight="1" x14ac:dyDescent="0.2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  <c r="AC910" s="58"/>
      <c r="AD910" s="58"/>
      <c r="AE910" s="58"/>
      <c r="AF910" s="58"/>
      <c r="AG910" s="58"/>
      <c r="AH910" s="58"/>
      <c r="AI910" s="58"/>
      <c r="AJ910" s="58"/>
      <c r="AK910" s="58"/>
      <c r="AL910" s="58"/>
    </row>
    <row r="911" spans="1:38" ht="15.75" customHeight="1" x14ac:dyDescent="0.2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  <c r="AC911" s="58"/>
      <c r="AD911" s="58"/>
      <c r="AE911" s="58"/>
      <c r="AF911" s="58"/>
      <c r="AG911" s="58"/>
      <c r="AH911" s="58"/>
      <c r="AI911" s="58"/>
      <c r="AJ911" s="58"/>
      <c r="AK911" s="58"/>
      <c r="AL911" s="58"/>
    </row>
    <row r="912" spans="1:38" ht="15.75" customHeight="1" x14ac:dyDescent="0.2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  <c r="AC912" s="58"/>
      <c r="AD912" s="58"/>
      <c r="AE912" s="58"/>
      <c r="AF912" s="58"/>
      <c r="AG912" s="58"/>
      <c r="AH912" s="58"/>
      <c r="AI912" s="58"/>
      <c r="AJ912" s="58"/>
      <c r="AK912" s="58"/>
      <c r="AL912" s="58"/>
    </row>
    <row r="913" spans="1:38" ht="15.75" customHeight="1" x14ac:dyDescent="0.2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  <c r="AC913" s="58"/>
      <c r="AD913" s="58"/>
      <c r="AE913" s="58"/>
      <c r="AF913" s="58"/>
      <c r="AG913" s="58"/>
      <c r="AH913" s="58"/>
      <c r="AI913" s="58"/>
      <c r="AJ913" s="58"/>
      <c r="AK913" s="58"/>
      <c r="AL913" s="58"/>
    </row>
    <row r="914" spans="1:38" ht="15.75" customHeight="1" x14ac:dyDescent="0.2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  <c r="AC914" s="58"/>
      <c r="AD914" s="58"/>
      <c r="AE914" s="58"/>
      <c r="AF914" s="58"/>
      <c r="AG914" s="58"/>
      <c r="AH914" s="58"/>
      <c r="AI914" s="58"/>
      <c r="AJ914" s="58"/>
      <c r="AK914" s="58"/>
      <c r="AL914" s="58"/>
    </row>
    <row r="915" spans="1:38" ht="15.75" customHeight="1" x14ac:dyDescent="0.2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  <c r="AC915" s="58"/>
      <c r="AD915" s="58"/>
      <c r="AE915" s="58"/>
      <c r="AF915" s="58"/>
      <c r="AG915" s="58"/>
      <c r="AH915" s="58"/>
      <c r="AI915" s="58"/>
      <c r="AJ915" s="58"/>
      <c r="AK915" s="58"/>
      <c r="AL915" s="58"/>
    </row>
    <row r="916" spans="1:38" ht="15.75" customHeight="1" x14ac:dyDescent="0.2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  <c r="AG916" s="58"/>
      <c r="AH916" s="58"/>
      <c r="AI916" s="58"/>
      <c r="AJ916" s="58"/>
      <c r="AK916" s="58"/>
      <c r="AL916" s="58"/>
    </row>
    <row r="917" spans="1:38" ht="15.75" customHeight="1" x14ac:dyDescent="0.2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  <c r="AG917" s="58"/>
      <c r="AH917" s="58"/>
      <c r="AI917" s="58"/>
      <c r="AJ917" s="58"/>
      <c r="AK917" s="58"/>
      <c r="AL917" s="58"/>
    </row>
    <row r="918" spans="1:38" ht="15.75" customHeight="1" x14ac:dyDescent="0.2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  <c r="AG918" s="58"/>
      <c r="AH918" s="58"/>
      <c r="AI918" s="58"/>
      <c r="AJ918" s="58"/>
      <c r="AK918" s="58"/>
      <c r="AL918" s="58"/>
    </row>
    <row r="919" spans="1:38" ht="15.75" customHeight="1" x14ac:dyDescent="0.2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  <c r="AG919" s="58"/>
      <c r="AH919" s="58"/>
      <c r="AI919" s="58"/>
      <c r="AJ919" s="58"/>
      <c r="AK919" s="58"/>
      <c r="AL919" s="58"/>
    </row>
    <row r="920" spans="1:38" ht="15.75" customHeight="1" x14ac:dyDescent="0.2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  <c r="AG920" s="58"/>
      <c r="AH920" s="58"/>
      <c r="AI920" s="58"/>
      <c r="AJ920" s="58"/>
      <c r="AK920" s="58"/>
      <c r="AL920" s="58"/>
    </row>
    <row r="921" spans="1:38" ht="15.75" customHeight="1" x14ac:dyDescent="0.2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  <c r="AG921" s="58"/>
      <c r="AH921" s="58"/>
      <c r="AI921" s="58"/>
      <c r="AJ921" s="58"/>
      <c r="AK921" s="58"/>
      <c r="AL921" s="58"/>
    </row>
    <row r="922" spans="1:38" ht="15.75" customHeight="1" x14ac:dyDescent="0.2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  <c r="AG922" s="58"/>
      <c r="AH922" s="58"/>
      <c r="AI922" s="58"/>
      <c r="AJ922" s="58"/>
      <c r="AK922" s="58"/>
      <c r="AL922" s="58"/>
    </row>
    <row r="923" spans="1:38" ht="15.75" customHeight="1" x14ac:dyDescent="0.2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  <c r="AG923" s="58"/>
      <c r="AH923" s="58"/>
      <c r="AI923" s="58"/>
      <c r="AJ923" s="58"/>
      <c r="AK923" s="58"/>
      <c r="AL923" s="58"/>
    </row>
    <row r="924" spans="1:38" ht="15.75" customHeight="1" x14ac:dyDescent="0.2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  <c r="AG924" s="58"/>
      <c r="AH924" s="58"/>
      <c r="AI924" s="58"/>
      <c r="AJ924" s="58"/>
      <c r="AK924" s="58"/>
      <c r="AL924" s="58"/>
    </row>
    <row r="925" spans="1:38" ht="15.75" customHeight="1" x14ac:dyDescent="0.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  <c r="AG925" s="58"/>
      <c r="AH925" s="58"/>
      <c r="AI925" s="58"/>
      <c r="AJ925" s="58"/>
      <c r="AK925" s="58"/>
      <c r="AL925" s="58"/>
    </row>
    <row r="926" spans="1:38" ht="15.75" customHeight="1" x14ac:dyDescent="0.2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  <c r="AG926" s="58"/>
      <c r="AH926" s="58"/>
      <c r="AI926" s="58"/>
      <c r="AJ926" s="58"/>
      <c r="AK926" s="58"/>
      <c r="AL926" s="58"/>
    </row>
    <row r="927" spans="1:38" ht="15.75" customHeight="1" x14ac:dyDescent="0.2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  <c r="AG927" s="58"/>
      <c r="AH927" s="58"/>
      <c r="AI927" s="58"/>
      <c r="AJ927" s="58"/>
      <c r="AK927" s="58"/>
      <c r="AL927" s="58"/>
    </row>
    <row r="928" spans="1:38" ht="15.75" customHeight="1" x14ac:dyDescent="0.2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  <c r="AG928" s="58"/>
      <c r="AH928" s="58"/>
      <c r="AI928" s="58"/>
      <c r="AJ928" s="58"/>
      <c r="AK928" s="58"/>
      <c r="AL928" s="58"/>
    </row>
    <row r="929" spans="1:38" ht="15.75" customHeight="1" x14ac:dyDescent="0.2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  <c r="AG929" s="58"/>
      <c r="AH929" s="58"/>
      <c r="AI929" s="58"/>
      <c r="AJ929" s="58"/>
      <c r="AK929" s="58"/>
      <c r="AL929" s="58"/>
    </row>
    <row r="930" spans="1:38" ht="15.75" customHeight="1" x14ac:dyDescent="0.2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  <c r="AG930" s="58"/>
      <c r="AH930" s="58"/>
      <c r="AI930" s="58"/>
      <c r="AJ930" s="58"/>
      <c r="AK930" s="58"/>
      <c r="AL930" s="58"/>
    </row>
    <row r="931" spans="1:38" ht="15.75" customHeight="1" x14ac:dyDescent="0.2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  <c r="AC931" s="58"/>
      <c r="AD931" s="58"/>
      <c r="AE931" s="58"/>
      <c r="AF931" s="58"/>
      <c r="AG931" s="58"/>
      <c r="AH931" s="58"/>
      <c r="AI931" s="58"/>
      <c r="AJ931" s="58"/>
      <c r="AK931" s="58"/>
      <c r="AL931" s="58"/>
    </row>
    <row r="932" spans="1:38" ht="15.75" customHeight="1" x14ac:dyDescent="0.2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  <c r="AC932" s="58"/>
      <c r="AD932" s="58"/>
      <c r="AE932" s="58"/>
      <c r="AF932" s="58"/>
      <c r="AG932" s="58"/>
      <c r="AH932" s="58"/>
      <c r="AI932" s="58"/>
      <c r="AJ932" s="58"/>
      <c r="AK932" s="58"/>
      <c r="AL932" s="58"/>
    </row>
    <row r="933" spans="1:38" ht="15.75" customHeight="1" x14ac:dyDescent="0.2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  <c r="AC933" s="58"/>
      <c r="AD933" s="58"/>
      <c r="AE933" s="58"/>
      <c r="AF933" s="58"/>
      <c r="AG933" s="58"/>
      <c r="AH933" s="58"/>
      <c r="AI933" s="58"/>
      <c r="AJ933" s="58"/>
      <c r="AK933" s="58"/>
      <c r="AL933" s="58"/>
    </row>
    <row r="934" spans="1:38" ht="15.75" customHeight="1" x14ac:dyDescent="0.2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  <c r="AC934" s="58"/>
      <c r="AD934" s="58"/>
      <c r="AE934" s="58"/>
      <c r="AF934" s="58"/>
      <c r="AG934" s="58"/>
      <c r="AH934" s="58"/>
      <c r="AI934" s="58"/>
      <c r="AJ934" s="58"/>
      <c r="AK934" s="58"/>
      <c r="AL934" s="58"/>
    </row>
    <row r="935" spans="1:38" ht="15.75" customHeight="1" x14ac:dyDescent="0.2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  <c r="AC935" s="58"/>
      <c r="AD935" s="58"/>
      <c r="AE935" s="58"/>
      <c r="AF935" s="58"/>
      <c r="AG935" s="58"/>
      <c r="AH935" s="58"/>
      <c r="AI935" s="58"/>
      <c r="AJ935" s="58"/>
      <c r="AK935" s="58"/>
      <c r="AL935" s="58"/>
    </row>
    <row r="936" spans="1:38" ht="15.75" customHeight="1" x14ac:dyDescent="0.2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  <c r="AC936" s="58"/>
      <c r="AD936" s="58"/>
      <c r="AE936" s="58"/>
      <c r="AF936" s="58"/>
      <c r="AG936" s="58"/>
      <c r="AH936" s="58"/>
      <c r="AI936" s="58"/>
      <c r="AJ936" s="58"/>
      <c r="AK936" s="58"/>
      <c r="AL936" s="58"/>
    </row>
    <row r="937" spans="1:38" ht="15.75" customHeight="1" x14ac:dyDescent="0.2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  <c r="AC937" s="58"/>
      <c r="AD937" s="58"/>
      <c r="AE937" s="58"/>
      <c r="AF937" s="58"/>
      <c r="AG937" s="58"/>
      <c r="AH937" s="58"/>
      <c r="AI937" s="58"/>
      <c r="AJ937" s="58"/>
      <c r="AK937" s="58"/>
      <c r="AL937" s="58"/>
    </row>
    <row r="938" spans="1:38" ht="15.75" customHeight="1" x14ac:dyDescent="0.2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  <c r="AC938" s="58"/>
      <c r="AD938" s="58"/>
      <c r="AE938" s="58"/>
      <c r="AF938" s="58"/>
      <c r="AG938" s="58"/>
      <c r="AH938" s="58"/>
      <c r="AI938" s="58"/>
      <c r="AJ938" s="58"/>
      <c r="AK938" s="58"/>
      <c r="AL938" s="58"/>
    </row>
    <row r="939" spans="1:38" ht="15.75" customHeight="1" x14ac:dyDescent="0.2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  <c r="AC939" s="58"/>
      <c r="AD939" s="58"/>
      <c r="AE939" s="58"/>
      <c r="AF939" s="58"/>
      <c r="AG939" s="58"/>
      <c r="AH939" s="58"/>
      <c r="AI939" s="58"/>
      <c r="AJ939" s="58"/>
      <c r="AK939" s="58"/>
      <c r="AL939" s="58"/>
    </row>
    <row r="940" spans="1:38" ht="15.75" customHeight="1" x14ac:dyDescent="0.2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  <c r="AC940" s="58"/>
      <c r="AD940" s="58"/>
      <c r="AE940" s="58"/>
      <c r="AF940" s="58"/>
      <c r="AG940" s="58"/>
      <c r="AH940" s="58"/>
      <c r="AI940" s="58"/>
      <c r="AJ940" s="58"/>
      <c r="AK940" s="58"/>
      <c r="AL940" s="58"/>
    </row>
    <row r="941" spans="1:38" ht="15.75" customHeight="1" x14ac:dyDescent="0.2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  <c r="AC941" s="58"/>
      <c r="AD941" s="58"/>
      <c r="AE941" s="58"/>
      <c r="AF941" s="58"/>
      <c r="AG941" s="58"/>
      <c r="AH941" s="58"/>
      <c r="AI941" s="58"/>
      <c r="AJ941" s="58"/>
      <c r="AK941" s="58"/>
      <c r="AL941" s="58"/>
    </row>
    <row r="942" spans="1:38" ht="15.75" customHeight="1" x14ac:dyDescent="0.2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  <c r="AC942" s="58"/>
      <c r="AD942" s="58"/>
      <c r="AE942" s="58"/>
      <c r="AF942" s="58"/>
      <c r="AG942" s="58"/>
      <c r="AH942" s="58"/>
      <c r="AI942" s="58"/>
      <c r="AJ942" s="58"/>
      <c r="AK942" s="58"/>
      <c r="AL942" s="58"/>
    </row>
    <row r="943" spans="1:38" ht="15.75" customHeight="1" x14ac:dyDescent="0.2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  <c r="AC943" s="58"/>
      <c r="AD943" s="58"/>
      <c r="AE943" s="58"/>
      <c r="AF943" s="58"/>
      <c r="AG943" s="58"/>
      <c r="AH943" s="58"/>
      <c r="AI943" s="58"/>
      <c r="AJ943" s="58"/>
      <c r="AK943" s="58"/>
      <c r="AL943" s="58"/>
    </row>
    <row r="944" spans="1:38" ht="15.75" customHeight="1" x14ac:dyDescent="0.2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  <c r="AC944" s="58"/>
      <c r="AD944" s="58"/>
      <c r="AE944" s="58"/>
      <c r="AF944" s="58"/>
      <c r="AG944" s="58"/>
      <c r="AH944" s="58"/>
      <c r="AI944" s="58"/>
      <c r="AJ944" s="58"/>
      <c r="AK944" s="58"/>
      <c r="AL944" s="58"/>
    </row>
    <row r="945" spans="1:38" ht="15.75" customHeight="1" x14ac:dyDescent="0.2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  <c r="AC945" s="58"/>
      <c r="AD945" s="58"/>
      <c r="AE945" s="58"/>
      <c r="AF945" s="58"/>
      <c r="AG945" s="58"/>
      <c r="AH945" s="58"/>
      <c r="AI945" s="58"/>
      <c r="AJ945" s="58"/>
      <c r="AK945" s="58"/>
      <c r="AL945" s="58"/>
    </row>
    <row r="946" spans="1:38" ht="15.75" customHeight="1" x14ac:dyDescent="0.2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  <c r="AC946" s="58"/>
      <c r="AD946" s="58"/>
      <c r="AE946" s="58"/>
      <c r="AF946" s="58"/>
      <c r="AG946" s="58"/>
      <c r="AH946" s="58"/>
      <c r="AI946" s="58"/>
      <c r="AJ946" s="58"/>
      <c r="AK946" s="58"/>
      <c r="AL946" s="58"/>
    </row>
    <row r="947" spans="1:38" ht="15.75" customHeight="1" x14ac:dyDescent="0.2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  <c r="AC947" s="58"/>
      <c r="AD947" s="58"/>
      <c r="AE947" s="58"/>
      <c r="AF947" s="58"/>
      <c r="AG947" s="58"/>
      <c r="AH947" s="58"/>
      <c r="AI947" s="58"/>
      <c r="AJ947" s="58"/>
      <c r="AK947" s="58"/>
      <c r="AL947" s="58"/>
    </row>
    <row r="948" spans="1:38" ht="15.75" customHeight="1" x14ac:dyDescent="0.2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  <c r="AC948" s="58"/>
      <c r="AD948" s="58"/>
      <c r="AE948" s="58"/>
      <c r="AF948" s="58"/>
      <c r="AG948" s="58"/>
      <c r="AH948" s="58"/>
      <c r="AI948" s="58"/>
      <c r="AJ948" s="58"/>
      <c r="AK948" s="58"/>
      <c r="AL948" s="58"/>
    </row>
    <row r="949" spans="1:38" ht="15.75" customHeight="1" x14ac:dyDescent="0.2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  <c r="AC949" s="58"/>
      <c r="AD949" s="58"/>
      <c r="AE949" s="58"/>
      <c r="AF949" s="58"/>
      <c r="AG949" s="58"/>
      <c r="AH949" s="58"/>
      <c r="AI949" s="58"/>
      <c r="AJ949" s="58"/>
      <c r="AK949" s="58"/>
      <c r="AL949" s="58"/>
    </row>
    <row r="950" spans="1:38" ht="15.75" customHeight="1" x14ac:dyDescent="0.2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  <c r="AC950" s="58"/>
      <c r="AD950" s="58"/>
      <c r="AE950" s="58"/>
      <c r="AF950" s="58"/>
      <c r="AG950" s="58"/>
      <c r="AH950" s="58"/>
      <c r="AI950" s="58"/>
      <c r="AJ950" s="58"/>
      <c r="AK950" s="58"/>
      <c r="AL950" s="58"/>
    </row>
    <row r="951" spans="1:38" ht="15.75" customHeight="1" x14ac:dyDescent="0.2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  <c r="AC951" s="58"/>
      <c r="AD951" s="58"/>
      <c r="AE951" s="58"/>
      <c r="AF951" s="58"/>
      <c r="AG951" s="58"/>
      <c r="AH951" s="58"/>
      <c r="AI951" s="58"/>
      <c r="AJ951" s="58"/>
      <c r="AK951" s="58"/>
      <c r="AL951" s="58"/>
    </row>
    <row r="952" spans="1:38" ht="15.75" customHeight="1" x14ac:dyDescent="0.2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  <c r="AC952" s="58"/>
      <c r="AD952" s="58"/>
      <c r="AE952" s="58"/>
      <c r="AF952" s="58"/>
      <c r="AG952" s="58"/>
      <c r="AH952" s="58"/>
      <c r="AI952" s="58"/>
      <c r="AJ952" s="58"/>
      <c r="AK952" s="58"/>
      <c r="AL952" s="58"/>
    </row>
    <row r="953" spans="1:38" ht="15.75" customHeight="1" x14ac:dyDescent="0.2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  <c r="AC953" s="58"/>
      <c r="AD953" s="58"/>
      <c r="AE953" s="58"/>
      <c r="AF953" s="58"/>
      <c r="AG953" s="58"/>
      <c r="AH953" s="58"/>
      <c r="AI953" s="58"/>
      <c r="AJ953" s="58"/>
      <c r="AK953" s="58"/>
      <c r="AL953" s="58"/>
    </row>
    <row r="954" spans="1:38" ht="15.75" customHeight="1" x14ac:dyDescent="0.2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  <c r="AC954" s="58"/>
      <c r="AD954" s="58"/>
      <c r="AE954" s="58"/>
      <c r="AF954" s="58"/>
      <c r="AG954" s="58"/>
      <c r="AH954" s="58"/>
      <c r="AI954" s="58"/>
      <c r="AJ954" s="58"/>
      <c r="AK954" s="58"/>
      <c r="AL954" s="58"/>
    </row>
    <row r="955" spans="1:38" ht="15.75" customHeight="1" x14ac:dyDescent="0.2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  <c r="AC955" s="58"/>
      <c r="AD955" s="58"/>
      <c r="AE955" s="58"/>
      <c r="AF955" s="58"/>
      <c r="AG955" s="58"/>
      <c r="AH955" s="58"/>
      <c r="AI955" s="58"/>
      <c r="AJ955" s="58"/>
      <c r="AK955" s="58"/>
      <c r="AL955" s="58"/>
    </row>
    <row r="956" spans="1:38" ht="15.75" customHeight="1" x14ac:dyDescent="0.2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  <c r="AC956" s="58"/>
      <c r="AD956" s="58"/>
      <c r="AE956" s="58"/>
      <c r="AF956" s="58"/>
      <c r="AG956" s="58"/>
      <c r="AH956" s="58"/>
      <c r="AI956" s="58"/>
      <c r="AJ956" s="58"/>
      <c r="AK956" s="58"/>
      <c r="AL956" s="58"/>
    </row>
    <row r="957" spans="1:38" ht="15.75" customHeight="1" x14ac:dyDescent="0.2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  <c r="AC957" s="58"/>
      <c r="AD957" s="58"/>
      <c r="AE957" s="58"/>
      <c r="AF957" s="58"/>
      <c r="AG957" s="58"/>
      <c r="AH957" s="58"/>
      <c r="AI957" s="58"/>
      <c r="AJ957" s="58"/>
      <c r="AK957" s="58"/>
      <c r="AL957" s="58"/>
    </row>
    <row r="958" spans="1:38" ht="15.75" customHeight="1" x14ac:dyDescent="0.2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  <c r="AC958" s="58"/>
      <c r="AD958" s="58"/>
      <c r="AE958" s="58"/>
      <c r="AF958" s="58"/>
      <c r="AG958" s="58"/>
      <c r="AH958" s="58"/>
      <c r="AI958" s="58"/>
      <c r="AJ958" s="58"/>
      <c r="AK958" s="58"/>
      <c r="AL958" s="58"/>
    </row>
    <row r="959" spans="1:38" ht="15.75" customHeight="1" x14ac:dyDescent="0.2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  <c r="AC959" s="58"/>
      <c r="AD959" s="58"/>
      <c r="AE959" s="58"/>
      <c r="AF959" s="58"/>
      <c r="AG959" s="58"/>
      <c r="AH959" s="58"/>
      <c r="AI959" s="58"/>
      <c r="AJ959" s="58"/>
      <c r="AK959" s="58"/>
      <c r="AL959" s="58"/>
    </row>
    <row r="960" spans="1:38" ht="15.75" customHeight="1" x14ac:dyDescent="0.2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  <c r="AC960" s="58"/>
      <c r="AD960" s="58"/>
      <c r="AE960" s="58"/>
      <c r="AF960" s="58"/>
      <c r="AG960" s="58"/>
      <c r="AH960" s="58"/>
      <c r="AI960" s="58"/>
      <c r="AJ960" s="58"/>
      <c r="AK960" s="58"/>
      <c r="AL960" s="58"/>
    </row>
    <row r="961" spans="1:38" ht="15.75" customHeight="1" x14ac:dyDescent="0.2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  <c r="AC961" s="58"/>
      <c r="AD961" s="58"/>
      <c r="AE961" s="58"/>
      <c r="AF961" s="58"/>
      <c r="AG961" s="58"/>
      <c r="AH961" s="58"/>
      <c r="AI961" s="58"/>
      <c r="AJ961" s="58"/>
      <c r="AK961" s="58"/>
      <c r="AL961" s="58"/>
    </row>
    <row r="962" spans="1:38" ht="15.75" customHeight="1" x14ac:dyDescent="0.2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  <c r="AC962" s="58"/>
      <c r="AD962" s="58"/>
      <c r="AE962" s="58"/>
      <c r="AF962" s="58"/>
      <c r="AG962" s="58"/>
      <c r="AH962" s="58"/>
      <c r="AI962" s="58"/>
      <c r="AJ962" s="58"/>
      <c r="AK962" s="58"/>
      <c r="AL962" s="58"/>
    </row>
    <row r="963" spans="1:38" ht="15.75" customHeight="1" x14ac:dyDescent="0.2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  <c r="AC963" s="58"/>
      <c r="AD963" s="58"/>
      <c r="AE963" s="58"/>
      <c r="AF963" s="58"/>
      <c r="AG963" s="58"/>
      <c r="AH963" s="58"/>
      <c r="AI963" s="58"/>
      <c r="AJ963" s="58"/>
      <c r="AK963" s="58"/>
      <c r="AL963" s="58"/>
    </row>
    <row r="964" spans="1:38" ht="15.75" customHeight="1" x14ac:dyDescent="0.2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  <c r="AC964" s="58"/>
      <c r="AD964" s="58"/>
      <c r="AE964" s="58"/>
      <c r="AF964" s="58"/>
      <c r="AG964" s="58"/>
      <c r="AH964" s="58"/>
      <c r="AI964" s="58"/>
      <c r="AJ964" s="58"/>
      <c r="AK964" s="58"/>
      <c r="AL964" s="58"/>
    </row>
    <row r="965" spans="1:38" ht="15.75" customHeight="1" x14ac:dyDescent="0.2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  <c r="AC965" s="58"/>
      <c r="AD965" s="58"/>
      <c r="AE965" s="58"/>
      <c r="AF965" s="58"/>
      <c r="AG965" s="58"/>
      <c r="AH965" s="58"/>
      <c r="AI965" s="58"/>
      <c r="AJ965" s="58"/>
      <c r="AK965" s="58"/>
      <c r="AL965" s="58"/>
    </row>
    <row r="966" spans="1:38" ht="15.75" customHeight="1" x14ac:dyDescent="0.2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  <c r="AC966" s="58"/>
      <c r="AD966" s="58"/>
      <c r="AE966" s="58"/>
      <c r="AF966" s="58"/>
      <c r="AG966" s="58"/>
      <c r="AH966" s="58"/>
      <c r="AI966" s="58"/>
      <c r="AJ966" s="58"/>
      <c r="AK966" s="58"/>
      <c r="AL966" s="58"/>
    </row>
    <row r="967" spans="1:38" ht="15.75" customHeight="1" x14ac:dyDescent="0.2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  <c r="AC967" s="58"/>
      <c r="AD967" s="58"/>
      <c r="AE967" s="58"/>
      <c r="AF967" s="58"/>
      <c r="AG967" s="58"/>
      <c r="AH967" s="58"/>
      <c r="AI967" s="58"/>
      <c r="AJ967" s="58"/>
      <c r="AK967" s="58"/>
      <c r="AL967" s="58"/>
    </row>
    <row r="968" spans="1:38" ht="15.75" customHeight="1" x14ac:dyDescent="0.2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  <c r="AC968" s="58"/>
      <c r="AD968" s="58"/>
      <c r="AE968" s="58"/>
      <c r="AF968" s="58"/>
      <c r="AG968" s="58"/>
      <c r="AH968" s="58"/>
      <c r="AI968" s="58"/>
      <c r="AJ968" s="58"/>
      <c r="AK968" s="58"/>
      <c r="AL968" s="58"/>
    </row>
    <row r="969" spans="1:38" ht="15.75" customHeight="1" x14ac:dyDescent="0.2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  <c r="AC969" s="58"/>
      <c r="AD969" s="58"/>
      <c r="AE969" s="58"/>
      <c r="AF969" s="58"/>
      <c r="AG969" s="58"/>
      <c r="AH969" s="58"/>
      <c r="AI969" s="58"/>
      <c r="AJ969" s="58"/>
      <c r="AK969" s="58"/>
      <c r="AL969" s="58"/>
    </row>
    <row r="970" spans="1:38" ht="15.75" customHeight="1" x14ac:dyDescent="0.2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  <c r="AC970" s="58"/>
      <c r="AD970" s="58"/>
      <c r="AE970" s="58"/>
      <c r="AF970" s="58"/>
      <c r="AG970" s="58"/>
      <c r="AH970" s="58"/>
      <c r="AI970" s="58"/>
      <c r="AJ970" s="58"/>
      <c r="AK970" s="58"/>
      <c r="AL970" s="58"/>
    </row>
    <row r="971" spans="1:38" ht="15.75" customHeight="1" x14ac:dyDescent="0.2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  <c r="AC971" s="58"/>
      <c r="AD971" s="58"/>
      <c r="AE971" s="58"/>
      <c r="AF971" s="58"/>
      <c r="AG971" s="58"/>
      <c r="AH971" s="58"/>
      <c r="AI971" s="58"/>
      <c r="AJ971" s="58"/>
      <c r="AK971" s="58"/>
      <c r="AL971" s="58"/>
    </row>
    <row r="972" spans="1:38" ht="15.75" customHeight="1" x14ac:dyDescent="0.2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  <c r="AC972" s="58"/>
      <c r="AD972" s="58"/>
      <c r="AE972" s="58"/>
      <c r="AF972" s="58"/>
      <c r="AG972" s="58"/>
      <c r="AH972" s="58"/>
      <c r="AI972" s="58"/>
      <c r="AJ972" s="58"/>
      <c r="AK972" s="58"/>
      <c r="AL972" s="58"/>
    </row>
    <row r="973" spans="1:38" ht="15.75" customHeight="1" x14ac:dyDescent="0.2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  <c r="AC973" s="58"/>
      <c r="AD973" s="58"/>
      <c r="AE973" s="58"/>
      <c r="AF973" s="58"/>
      <c r="AG973" s="58"/>
      <c r="AH973" s="58"/>
      <c r="AI973" s="58"/>
      <c r="AJ973" s="58"/>
      <c r="AK973" s="58"/>
      <c r="AL973" s="58"/>
    </row>
    <row r="974" spans="1:38" ht="15.75" customHeight="1" x14ac:dyDescent="0.2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  <c r="AC974" s="58"/>
      <c r="AD974" s="58"/>
      <c r="AE974" s="58"/>
      <c r="AF974" s="58"/>
      <c r="AG974" s="58"/>
      <c r="AH974" s="58"/>
      <c r="AI974" s="58"/>
      <c r="AJ974" s="58"/>
      <c r="AK974" s="58"/>
      <c r="AL974" s="58"/>
    </row>
    <row r="975" spans="1:38" ht="15.75" customHeight="1" x14ac:dyDescent="0.2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  <c r="AC975" s="58"/>
      <c r="AD975" s="58"/>
      <c r="AE975" s="58"/>
      <c r="AF975" s="58"/>
      <c r="AG975" s="58"/>
      <c r="AH975" s="58"/>
      <c r="AI975" s="58"/>
      <c r="AJ975" s="58"/>
      <c r="AK975" s="58"/>
      <c r="AL975" s="58"/>
    </row>
    <row r="976" spans="1:38" ht="15.75" customHeight="1" x14ac:dyDescent="0.2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  <c r="AC976" s="58"/>
      <c r="AD976" s="58"/>
      <c r="AE976" s="58"/>
      <c r="AF976" s="58"/>
      <c r="AG976" s="58"/>
      <c r="AH976" s="58"/>
      <c r="AI976" s="58"/>
      <c r="AJ976" s="58"/>
      <c r="AK976" s="58"/>
      <c r="AL976" s="58"/>
    </row>
    <row r="977" spans="1:38" ht="15.75" customHeight="1" x14ac:dyDescent="0.2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  <c r="AC977" s="58"/>
      <c r="AD977" s="58"/>
      <c r="AE977" s="58"/>
      <c r="AF977" s="58"/>
      <c r="AG977" s="58"/>
      <c r="AH977" s="58"/>
      <c r="AI977" s="58"/>
      <c r="AJ977" s="58"/>
      <c r="AK977" s="58"/>
      <c r="AL977" s="58"/>
    </row>
    <row r="978" spans="1:38" ht="15.75" customHeight="1" x14ac:dyDescent="0.2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  <c r="AC978" s="58"/>
      <c r="AD978" s="58"/>
      <c r="AE978" s="58"/>
      <c r="AF978" s="58"/>
      <c r="AG978" s="58"/>
      <c r="AH978" s="58"/>
      <c r="AI978" s="58"/>
      <c r="AJ978" s="58"/>
      <c r="AK978" s="58"/>
      <c r="AL978" s="58"/>
    </row>
    <row r="979" spans="1:38" ht="15.75" customHeight="1" x14ac:dyDescent="0.2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  <c r="AC979" s="58"/>
      <c r="AD979" s="58"/>
      <c r="AE979" s="58"/>
      <c r="AF979" s="58"/>
      <c r="AG979" s="58"/>
      <c r="AH979" s="58"/>
      <c r="AI979" s="58"/>
      <c r="AJ979" s="58"/>
      <c r="AK979" s="58"/>
      <c r="AL979" s="58"/>
    </row>
    <row r="980" spans="1:38" ht="15.75" customHeight="1" x14ac:dyDescent="0.2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  <c r="AC980" s="58"/>
      <c r="AD980" s="58"/>
      <c r="AE980" s="58"/>
      <c r="AF980" s="58"/>
      <c r="AG980" s="58"/>
      <c r="AH980" s="58"/>
      <c r="AI980" s="58"/>
      <c r="AJ980" s="58"/>
      <c r="AK980" s="58"/>
      <c r="AL980" s="58"/>
    </row>
    <row r="981" spans="1:38" ht="15.75" customHeight="1" x14ac:dyDescent="0.2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  <c r="AC981" s="58"/>
      <c r="AD981" s="58"/>
      <c r="AE981" s="58"/>
      <c r="AF981" s="58"/>
      <c r="AG981" s="58"/>
      <c r="AH981" s="58"/>
      <c r="AI981" s="58"/>
      <c r="AJ981" s="58"/>
      <c r="AK981" s="58"/>
      <c r="AL981" s="58"/>
    </row>
    <row r="982" spans="1:38" ht="15.75" customHeight="1" x14ac:dyDescent="0.2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  <c r="AC982" s="58"/>
      <c r="AD982" s="58"/>
      <c r="AE982" s="58"/>
      <c r="AF982" s="58"/>
      <c r="AG982" s="58"/>
      <c r="AH982" s="58"/>
      <c r="AI982" s="58"/>
      <c r="AJ982" s="58"/>
      <c r="AK982" s="58"/>
      <c r="AL982" s="58"/>
    </row>
    <row r="983" spans="1:38" ht="15.75" customHeight="1" x14ac:dyDescent="0.2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  <c r="AC983" s="58"/>
      <c r="AD983" s="58"/>
      <c r="AE983" s="58"/>
      <c r="AF983" s="58"/>
      <c r="AG983" s="58"/>
      <c r="AH983" s="58"/>
      <c r="AI983" s="58"/>
      <c r="AJ983" s="58"/>
      <c r="AK983" s="58"/>
      <c r="AL983" s="58"/>
    </row>
    <row r="984" spans="1:38" ht="15.75" customHeight="1" x14ac:dyDescent="0.2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  <c r="AC984" s="58"/>
      <c r="AD984" s="58"/>
      <c r="AE984" s="58"/>
      <c r="AF984" s="58"/>
      <c r="AG984" s="58"/>
      <c r="AH984" s="58"/>
      <c r="AI984" s="58"/>
      <c r="AJ984" s="58"/>
      <c r="AK984" s="58"/>
      <c r="AL984" s="58"/>
    </row>
    <row r="985" spans="1:38" ht="15.75" customHeight="1" x14ac:dyDescent="0.2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  <c r="AC985" s="58"/>
      <c r="AD985" s="58"/>
      <c r="AE985" s="58"/>
      <c r="AF985" s="58"/>
      <c r="AG985" s="58"/>
      <c r="AH985" s="58"/>
      <c r="AI985" s="58"/>
      <c r="AJ985" s="58"/>
      <c r="AK985" s="58"/>
      <c r="AL985" s="58"/>
    </row>
    <row r="986" spans="1:38" ht="15.75" customHeight="1" x14ac:dyDescent="0.2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  <c r="AC986" s="58"/>
      <c r="AD986" s="58"/>
      <c r="AE986" s="58"/>
      <c r="AF986" s="58"/>
      <c r="AG986" s="58"/>
      <c r="AH986" s="58"/>
      <c r="AI986" s="58"/>
      <c r="AJ986" s="58"/>
      <c r="AK986" s="58"/>
      <c r="AL986" s="58"/>
    </row>
    <row r="987" spans="1:38" ht="15.75" customHeight="1" x14ac:dyDescent="0.2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  <c r="AG987" s="58"/>
      <c r="AH987" s="58"/>
      <c r="AI987" s="58"/>
      <c r="AJ987" s="58"/>
      <c r="AK987" s="58"/>
      <c r="AL987" s="58"/>
    </row>
    <row r="988" spans="1:38" ht="15.75" customHeight="1" x14ac:dyDescent="0.2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  <c r="AC988" s="58"/>
      <c r="AD988" s="58"/>
      <c r="AE988" s="58"/>
      <c r="AF988" s="58"/>
      <c r="AG988" s="58"/>
      <c r="AH988" s="58"/>
      <c r="AI988" s="58"/>
      <c r="AJ988" s="58"/>
      <c r="AK988" s="58"/>
      <c r="AL988" s="58"/>
    </row>
    <row r="989" spans="1:38" ht="15.75" customHeight="1" x14ac:dyDescent="0.2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  <c r="AC989" s="58"/>
      <c r="AD989" s="58"/>
      <c r="AE989" s="58"/>
      <c r="AF989" s="58"/>
      <c r="AG989" s="58"/>
      <c r="AH989" s="58"/>
      <c r="AI989" s="58"/>
      <c r="AJ989" s="58"/>
      <c r="AK989" s="58"/>
      <c r="AL989" s="58"/>
    </row>
    <row r="990" spans="1:38" ht="15.75" customHeight="1" x14ac:dyDescent="0.2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  <c r="AC990" s="58"/>
      <c r="AD990" s="58"/>
      <c r="AE990" s="58"/>
      <c r="AF990" s="58"/>
      <c r="AG990" s="58"/>
      <c r="AH990" s="58"/>
      <c r="AI990" s="58"/>
      <c r="AJ990" s="58"/>
      <c r="AK990" s="58"/>
      <c r="AL990" s="58"/>
    </row>
    <row r="991" spans="1:38" ht="15.75" customHeight="1" x14ac:dyDescent="0.2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  <c r="AC991" s="58"/>
      <c r="AD991" s="58"/>
      <c r="AE991" s="58"/>
      <c r="AF991" s="58"/>
      <c r="AG991" s="58"/>
      <c r="AH991" s="58"/>
      <c r="AI991" s="58"/>
      <c r="AJ991" s="58"/>
      <c r="AK991" s="58"/>
      <c r="AL991" s="58"/>
    </row>
    <row r="992" spans="1:38" ht="15.75" customHeight="1" x14ac:dyDescent="0.25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  <c r="AC992" s="58"/>
      <c r="AD992" s="58"/>
      <c r="AE992" s="58"/>
      <c r="AF992" s="58"/>
      <c r="AG992" s="58"/>
      <c r="AH992" s="58"/>
      <c r="AI992" s="58"/>
      <c r="AJ992" s="58"/>
      <c r="AK992" s="58"/>
      <c r="AL992" s="58"/>
    </row>
    <row r="993" spans="1:38" ht="15.75" customHeight="1" x14ac:dyDescent="0.25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  <c r="AC993" s="58"/>
      <c r="AD993" s="58"/>
      <c r="AE993" s="58"/>
      <c r="AF993" s="58"/>
      <c r="AG993" s="58"/>
      <c r="AH993" s="58"/>
      <c r="AI993" s="58"/>
      <c r="AJ993" s="58"/>
      <c r="AK993" s="58"/>
      <c r="AL993" s="58"/>
    </row>
    <row r="994" spans="1:38" ht="15.75" customHeight="1" x14ac:dyDescent="0.25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  <c r="AC994" s="58"/>
      <c r="AD994" s="58"/>
      <c r="AE994" s="58"/>
      <c r="AF994" s="58"/>
      <c r="AG994" s="58"/>
      <c r="AH994" s="58"/>
      <c r="AI994" s="58"/>
      <c r="AJ994" s="58"/>
      <c r="AK994" s="58"/>
      <c r="AL994" s="58"/>
    </row>
    <row r="995" spans="1:38" ht="15.75" customHeight="1" x14ac:dyDescent="0.25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  <c r="AC995" s="58"/>
      <c r="AD995" s="58"/>
      <c r="AE995" s="58"/>
      <c r="AF995" s="58"/>
      <c r="AG995" s="58"/>
      <c r="AH995" s="58"/>
      <c r="AI995" s="58"/>
      <c r="AJ995" s="58"/>
      <c r="AK995" s="58"/>
      <c r="AL995" s="58"/>
    </row>
  </sheetData>
  <mergeCells count="111">
    <mergeCell ref="A9:A10"/>
    <mergeCell ref="B9:B10"/>
    <mergeCell ref="N9:N10"/>
    <mergeCell ref="A7:A8"/>
    <mergeCell ref="B7:B8"/>
    <mergeCell ref="C7:C8"/>
    <mergeCell ref="A4:F4"/>
    <mergeCell ref="H4:O4"/>
    <mergeCell ref="P4:R4"/>
    <mergeCell ref="H9:H14"/>
    <mergeCell ref="J9:J10"/>
    <mergeCell ref="K9:K10"/>
    <mergeCell ref="L9:L10"/>
    <mergeCell ref="M9:M10"/>
    <mergeCell ref="O9:O10"/>
    <mergeCell ref="I9:I10"/>
    <mergeCell ref="U4:AK4"/>
    <mergeCell ref="A5:F6"/>
    <mergeCell ref="L7:O7"/>
    <mergeCell ref="G6:G8"/>
    <mergeCell ref="D7:D8"/>
    <mergeCell ref="AA5:AH5"/>
    <mergeCell ref="AA7:AB8"/>
    <mergeCell ref="AC7:AD8"/>
    <mergeCell ref="AE7:AF8"/>
    <mergeCell ref="AG7:AH8"/>
    <mergeCell ref="AI5:AI8"/>
    <mergeCell ref="U5:Z5"/>
    <mergeCell ref="AJ5:AJ8"/>
    <mergeCell ref="AK5:AK8"/>
    <mergeCell ref="J7:J8"/>
    <mergeCell ref="K7:K8"/>
    <mergeCell ref="H15:H17"/>
    <mergeCell ref="I22:I23"/>
    <mergeCell ref="H18:H23"/>
    <mergeCell ref="I11:I14"/>
    <mergeCell ref="I15:I17"/>
    <mergeCell ref="J24:J25"/>
    <mergeCell ref="K24:K25"/>
    <mergeCell ref="M11:M14"/>
    <mergeCell ref="J15:J17"/>
    <mergeCell ref="K15:K17"/>
    <mergeCell ref="L15:L17"/>
    <mergeCell ref="M15:M17"/>
    <mergeCell ref="L24:L25"/>
    <mergeCell ref="M24:M25"/>
    <mergeCell ref="I18:I21"/>
    <mergeCell ref="AC19:AC21"/>
    <mergeCell ref="AA19:AA21"/>
    <mergeCell ref="AB19:AB21"/>
    <mergeCell ref="O11:O14"/>
    <mergeCell ref="O15:O17"/>
    <mergeCell ref="J11:J14"/>
    <mergeCell ref="K11:K14"/>
    <mergeCell ref="L11:L14"/>
    <mergeCell ref="AL9:AL10"/>
    <mergeCell ref="AL5:AL8"/>
    <mergeCell ref="H5:O5"/>
    <mergeCell ref="P5:R5"/>
    <mergeCell ref="S5:S8"/>
    <mergeCell ref="T5:T8"/>
    <mergeCell ref="H6:H8"/>
    <mergeCell ref="I6:I8"/>
    <mergeCell ref="J6:K6"/>
    <mergeCell ref="L6:O6"/>
    <mergeCell ref="P6:P8"/>
    <mergeCell ref="Q6:Q8"/>
    <mergeCell ref="R6:R8"/>
    <mergeCell ref="U6:U8"/>
    <mergeCell ref="V6:V8"/>
    <mergeCell ref="W6:Z6"/>
    <mergeCell ref="W7:W8"/>
    <mergeCell ref="X7:X8"/>
    <mergeCell ref="Y7:Y8"/>
    <mergeCell ref="Z7:Z8"/>
    <mergeCell ref="F21:F22"/>
    <mergeCell ref="G9:G14"/>
    <mergeCell ref="G15:G23"/>
    <mergeCell ref="C21:C22"/>
    <mergeCell ref="D21:D22"/>
    <mergeCell ref="E21:E22"/>
    <mergeCell ref="N18:N21"/>
    <mergeCell ref="O18:O21"/>
    <mergeCell ref="J22:J23"/>
    <mergeCell ref="K22:K23"/>
    <mergeCell ref="L22:L23"/>
    <mergeCell ref="M22:M23"/>
    <mergeCell ref="N22:N23"/>
    <mergeCell ref="O22:O23"/>
    <mergeCell ref="J18:J21"/>
    <mergeCell ref="K18:K21"/>
    <mergeCell ref="L18:L21"/>
    <mergeCell ref="M18:M21"/>
    <mergeCell ref="N11:N14"/>
    <mergeCell ref="C9:C10"/>
    <mergeCell ref="D9:D10"/>
    <mergeCell ref="E9:E10"/>
    <mergeCell ref="F9:F10"/>
    <mergeCell ref="N15:N17"/>
    <mergeCell ref="A17:A18"/>
    <mergeCell ref="B17:B18"/>
    <mergeCell ref="A19:A20"/>
    <mergeCell ref="B19:B20"/>
    <mergeCell ref="A21:A22"/>
    <mergeCell ref="B21:B22"/>
    <mergeCell ref="A11:A12"/>
    <mergeCell ref="B11:B12"/>
    <mergeCell ref="A13:A14"/>
    <mergeCell ref="B13:B14"/>
    <mergeCell ref="A15:A16"/>
    <mergeCell ref="B15:B16"/>
  </mergeCells>
  <pageMargins left="0.7" right="0.7" top="0.75" bottom="0.75" header="0" footer="0"/>
  <pageSetup paperSize="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03"/>
  <sheetViews>
    <sheetView topLeftCell="AC5" zoomScale="70" zoomScaleNormal="70" workbookViewId="0">
      <selection activeCell="U10" sqref="U10"/>
    </sheetView>
  </sheetViews>
  <sheetFormatPr baseColWidth="10" defaultColWidth="12.625" defaultRowHeight="15" customHeight="1" x14ac:dyDescent="0.25"/>
  <cols>
    <col min="1" max="3" width="24.625" style="2" customWidth="1"/>
    <col min="4" max="4" width="12.25" style="2" bestFit="1" customWidth="1"/>
    <col min="5" max="5" width="11.125" style="2" bestFit="1" customWidth="1"/>
    <col min="6" max="6" width="10.75" style="2" bestFit="1" customWidth="1"/>
    <col min="7" max="7" width="15.5" style="2" customWidth="1"/>
    <col min="8" max="9" width="24.625" style="2" customWidth="1"/>
    <col min="10" max="10" width="5.75" style="2" customWidth="1"/>
    <col min="11" max="12" width="6" style="2" customWidth="1"/>
    <col min="13" max="13" width="5.5" style="2" customWidth="1"/>
    <col min="14" max="14" width="6" style="2" customWidth="1"/>
    <col min="15" max="15" width="5.5" style="2" customWidth="1"/>
    <col min="16" max="16" width="15.125" style="2" customWidth="1"/>
    <col min="17" max="17" width="14.875" style="2" customWidth="1"/>
    <col min="18" max="18" width="14.5" style="2" customWidth="1"/>
    <col min="19" max="19" width="16.25" style="2" customWidth="1"/>
    <col min="20" max="20" width="25.5" style="2" customWidth="1"/>
    <col min="21" max="21" width="31" style="2" customWidth="1"/>
    <col min="22" max="22" width="19.25" style="2" customWidth="1"/>
    <col min="23" max="24" width="9.375" style="2" customWidth="1"/>
    <col min="25" max="25" width="9.75" style="2" customWidth="1"/>
    <col min="26" max="26" width="10.125" style="2" customWidth="1"/>
    <col min="27" max="27" width="12.75" style="2" customWidth="1"/>
    <col min="28" max="28" width="19.75" style="2" customWidth="1"/>
    <col min="29" max="29" width="13.125" style="2" customWidth="1"/>
    <col min="30" max="30" width="24.625" style="2" customWidth="1"/>
    <col min="31" max="31" width="13.125" style="2" customWidth="1"/>
    <col min="32" max="32" width="19.75" style="2" customWidth="1"/>
    <col min="33" max="33" width="13.125" style="2" customWidth="1"/>
    <col min="34" max="34" width="19.75" style="2" customWidth="1"/>
    <col min="35" max="35" width="23.125" style="2" customWidth="1"/>
    <col min="36" max="36" width="18.25" style="2" customWidth="1"/>
    <col min="37" max="37" width="26" style="2" customWidth="1"/>
    <col min="38" max="41" width="24.625" style="2" customWidth="1"/>
    <col min="42" max="16384" width="12.625" style="2"/>
  </cols>
  <sheetData>
    <row r="1" spans="1:41" s="114" customFormat="1" ht="15" customHeight="1" x14ac:dyDescent="0.25"/>
    <row r="2" spans="1:41" s="114" customFormat="1" ht="21" customHeight="1" x14ac:dyDescent="0.25">
      <c r="A2" s="128" t="s">
        <v>533</v>
      </c>
    </row>
    <row r="3" spans="1:41" s="114" customFormat="1" ht="24.75" customHeight="1" x14ac:dyDescent="0.25">
      <c r="A3" s="128" t="s">
        <v>534</v>
      </c>
    </row>
    <row r="4" spans="1:41" ht="15.75" customHeight="1" x14ac:dyDescent="0.25">
      <c r="A4" s="228">
        <v>1</v>
      </c>
      <c r="B4" s="226"/>
      <c r="C4" s="226"/>
      <c r="D4" s="226"/>
      <c r="E4" s="226"/>
      <c r="F4" s="226"/>
      <c r="G4" s="129"/>
      <c r="H4" s="228">
        <v>2</v>
      </c>
      <c r="I4" s="226"/>
      <c r="J4" s="226"/>
      <c r="K4" s="226"/>
      <c r="L4" s="226"/>
      <c r="M4" s="226"/>
      <c r="N4" s="226"/>
      <c r="O4" s="226"/>
      <c r="P4" s="228">
        <v>3</v>
      </c>
      <c r="Q4" s="226"/>
      <c r="R4" s="226"/>
      <c r="S4" s="129">
        <v>4</v>
      </c>
      <c r="T4" s="129">
        <v>5</v>
      </c>
      <c r="U4" s="228">
        <v>6</v>
      </c>
      <c r="V4" s="226"/>
      <c r="W4" s="226"/>
      <c r="X4" s="226"/>
      <c r="Y4" s="226"/>
      <c r="Z4" s="226"/>
      <c r="AA4" s="228">
        <v>7</v>
      </c>
      <c r="AB4" s="226"/>
      <c r="AC4" s="226"/>
      <c r="AD4" s="226"/>
      <c r="AE4" s="226"/>
      <c r="AF4" s="226"/>
      <c r="AG4" s="226"/>
      <c r="AH4" s="226"/>
      <c r="AI4" s="129">
        <v>8</v>
      </c>
      <c r="AJ4" s="129">
        <v>9</v>
      </c>
      <c r="AK4" s="129">
        <v>10</v>
      </c>
      <c r="AL4" s="129">
        <v>11</v>
      </c>
      <c r="AM4" s="11"/>
      <c r="AN4" s="11"/>
      <c r="AO4" s="11"/>
    </row>
    <row r="5" spans="1:41" ht="15.75" customHeight="1" x14ac:dyDescent="0.25">
      <c r="A5" s="225" t="s">
        <v>9</v>
      </c>
      <c r="B5" s="226"/>
      <c r="C5" s="226"/>
      <c r="D5" s="226"/>
      <c r="E5" s="226"/>
      <c r="F5" s="226"/>
      <c r="G5" s="116"/>
      <c r="H5" s="225" t="s">
        <v>10</v>
      </c>
      <c r="I5" s="226"/>
      <c r="J5" s="226"/>
      <c r="K5" s="226"/>
      <c r="L5" s="226"/>
      <c r="M5" s="226"/>
      <c r="N5" s="226"/>
      <c r="O5" s="226"/>
      <c r="P5" s="225" t="s">
        <v>11</v>
      </c>
      <c r="Q5" s="226"/>
      <c r="R5" s="226"/>
      <c r="S5" s="225" t="s">
        <v>12</v>
      </c>
      <c r="T5" s="225" t="s">
        <v>13</v>
      </c>
      <c r="U5" s="225" t="s">
        <v>14</v>
      </c>
      <c r="V5" s="226"/>
      <c r="W5" s="226"/>
      <c r="X5" s="226"/>
      <c r="Y5" s="226"/>
      <c r="Z5" s="226"/>
      <c r="AA5" s="225" t="s">
        <v>15</v>
      </c>
      <c r="AB5" s="226"/>
      <c r="AC5" s="226"/>
      <c r="AD5" s="226"/>
      <c r="AE5" s="226"/>
      <c r="AF5" s="226"/>
      <c r="AG5" s="226"/>
      <c r="AH5" s="226"/>
      <c r="AI5" s="225" t="s">
        <v>16</v>
      </c>
      <c r="AJ5" s="225" t="s">
        <v>17</v>
      </c>
      <c r="AK5" s="225" t="s">
        <v>18</v>
      </c>
      <c r="AL5" s="225" t="s">
        <v>19</v>
      </c>
      <c r="AM5" s="11"/>
      <c r="AN5" s="11"/>
      <c r="AO5" s="11"/>
    </row>
    <row r="6" spans="1:41" ht="10.5" customHeight="1" x14ac:dyDescent="0.25">
      <c r="A6" s="226"/>
      <c r="B6" s="226"/>
      <c r="C6" s="226"/>
      <c r="D6" s="226"/>
      <c r="E6" s="226"/>
      <c r="F6" s="226"/>
      <c r="G6" s="227" t="s">
        <v>248</v>
      </c>
      <c r="H6" s="225" t="s">
        <v>20</v>
      </c>
      <c r="I6" s="225" t="s">
        <v>21</v>
      </c>
      <c r="J6" s="225" t="s">
        <v>22</v>
      </c>
      <c r="K6" s="226"/>
      <c r="L6" s="225" t="s">
        <v>23</v>
      </c>
      <c r="M6" s="226"/>
      <c r="N6" s="226"/>
      <c r="O6" s="226"/>
      <c r="P6" s="225" t="s">
        <v>24</v>
      </c>
      <c r="Q6" s="225" t="s">
        <v>25</v>
      </c>
      <c r="R6" s="225" t="s">
        <v>26</v>
      </c>
      <c r="S6" s="226"/>
      <c r="T6" s="226"/>
      <c r="U6" s="225" t="s">
        <v>20</v>
      </c>
      <c r="V6" s="225" t="s">
        <v>27</v>
      </c>
      <c r="W6" s="225" t="s">
        <v>28</v>
      </c>
      <c r="X6" s="226"/>
      <c r="Y6" s="226"/>
      <c r="Z6" s="226"/>
      <c r="AA6" s="116" t="s">
        <v>29</v>
      </c>
      <c r="AB6" s="116" t="s">
        <v>30</v>
      </c>
      <c r="AC6" s="116" t="s">
        <v>29</v>
      </c>
      <c r="AD6" s="116" t="s">
        <v>30</v>
      </c>
      <c r="AE6" s="116" t="s">
        <v>29</v>
      </c>
      <c r="AF6" s="116" t="s">
        <v>30</v>
      </c>
      <c r="AG6" s="116" t="s">
        <v>29</v>
      </c>
      <c r="AH6" s="116" t="s">
        <v>30</v>
      </c>
      <c r="AI6" s="226"/>
      <c r="AJ6" s="226"/>
      <c r="AK6" s="226"/>
      <c r="AL6" s="226"/>
      <c r="AM6" s="11"/>
      <c r="AN6" s="11"/>
      <c r="AO6" s="11"/>
    </row>
    <row r="7" spans="1:41" ht="25.5" customHeight="1" x14ac:dyDescent="0.25">
      <c r="A7" s="225" t="s">
        <v>31</v>
      </c>
      <c r="B7" s="225" t="s">
        <v>32</v>
      </c>
      <c r="C7" s="225" t="s">
        <v>33</v>
      </c>
      <c r="D7" s="225" t="s">
        <v>21</v>
      </c>
      <c r="E7" s="118" t="s">
        <v>34</v>
      </c>
      <c r="F7" s="116" t="s">
        <v>35</v>
      </c>
      <c r="G7" s="226"/>
      <c r="H7" s="226"/>
      <c r="I7" s="226"/>
      <c r="J7" s="225" t="s">
        <v>37</v>
      </c>
      <c r="K7" s="225" t="s">
        <v>38</v>
      </c>
      <c r="L7" s="225" t="s">
        <v>39</v>
      </c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5" t="s">
        <v>40</v>
      </c>
      <c r="X7" s="225" t="s">
        <v>41</v>
      </c>
      <c r="Y7" s="225" t="s">
        <v>42</v>
      </c>
      <c r="Z7" s="225" t="s">
        <v>43</v>
      </c>
      <c r="AA7" s="225">
        <v>2021</v>
      </c>
      <c r="AB7" s="226"/>
      <c r="AC7" s="225">
        <v>2022</v>
      </c>
      <c r="AD7" s="226"/>
      <c r="AE7" s="225">
        <v>2023</v>
      </c>
      <c r="AF7" s="226"/>
      <c r="AG7" s="225">
        <v>2024</v>
      </c>
      <c r="AH7" s="226"/>
      <c r="AI7" s="226"/>
      <c r="AJ7" s="226"/>
      <c r="AK7" s="226"/>
      <c r="AL7" s="226"/>
      <c r="AM7" s="11"/>
      <c r="AN7" s="11"/>
      <c r="AO7" s="11"/>
    </row>
    <row r="8" spans="1:41" ht="19.5" customHeight="1" x14ac:dyDescent="0.25">
      <c r="A8" s="226"/>
      <c r="B8" s="226"/>
      <c r="C8" s="226"/>
      <c r="D8" s="226"/>
      <c r="E8" s="116">
        <v>2019</v>
      </c>
      <c r="F8" s="116">
        <v>2024</v>
      </c>
      <c r="G8" s="226"/>
      <c r="H8" s="226"/>
      <c r="I8" s="226"/>
      <c r="J8" s="226"/>
      <c r="K8" s="226"/>
      <c r="L8" s="116">
        <v>2021</v>
      </c>
      <c r="M8" s="116">
        <v>2022</v>
      </c>
      <c r="N8" s="116">
        <v>2023</v>
      </c>
      <c r="O8" s="116">
        <v>2024</v>
      </c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11"/>
      <c r="AN8" s="11"/>
      <c r="AO8" s="11"/>
    </row>
    <row r="9" spans="1:41" ht="92.25" customHeight="1" x14ac:dyDescent="0.25">
      <c r="A9" s="195" t="s">
        <v>272</v>
      </c>
      <c r="B9" s="195" t="s">
        <v>273</v>
      </c>
      <c r="C9" s="195" t="s">
        <v>274</v>
      </c>
      <c r="D9" s="138"/>
      <c r="E9" s="138"/>
      <c r="F9" s="138"/>
      <c r="G9" s="308" t="s">
        <v>275</v>
      </c>
      <c r="H9" s="308" t="s">
        <v>276</v>
      </c>
      <c r="I9" s="138" t="s">
        <v>501</v>
      </c>
      <c r="J9" s="138">
        <v>2020</v>
      </c>
      <c r="K9" s="140">
        <v>0.92</v>
      </c>
      <c r="L9" s="138">
        <v>90</v>
      </c>
      <c r="M9" s="138">
        <v>95</v>
      </c>
      <c r="N9" s="138">
        <v>95</v>
      </c>
      <c r="O9" s="138">
        <v>95</v>
      </c>
      <c r="P9" s="138">
        <v>1.1000000000000001</v>
      </c>
      <c r="Q9" s="138" t="s">
        <v>277</v>
      </c>
      <c r="R9" s="138" t="s">
        <v>278</v>
      </c>
      <c r="S9" s="138">
        <v>16.600000000000001</v>
      </c>
      <c r="T9" s="138"/>
      <c r="U9" s="181" t="s">
        <v>609</v>
      </c>
      <c r="V9" s="138" t="s">
        <v>491</v>
      </c>
      <c r="W9" s="138" t="s">
        <v>83</v>
      </c>
      <c r="X9" s="138" t="s">
        <v>83</v>
      </c>
      <c r="Y9" s="138" t="s">
        <v>83</v>
      </c>
      <c r="Z9" s="138" t="s">
        <v>83</v>
      </c>
      <c r="AA9" s="141">
        <v>1000000</v>
      </c>
      <c r="AB9" s="138"/>
      <c r="AC9" s="141">
        <v>1000000</v>
      </c>
      <c r="AD9" s="142"/>
      <c r="AE9" s="143">
        <v>1000000</v>
      </c>
      <c r="AF9" s="142"/>
      <c r="AG9" s="143">
        <v>1000000</v>
      </c>
      <c r="AH9" s="138"/>
      <c r="AI9" s="138" t="s">
        <v>279</v>
      </c>
      <c r="AJ9" s="138" t="s">
        <v>280</v>
      </c>
      <c r="AK9" s="138" t="s">
        <v>281</v>
      </c>
      <c r="AL9" s="138" t="s">
        <v>282</v>
      </c>
      <c r="AM9" s="15"/>
      <c r="AN9" s="11"/>
      <c r="AO9" s="11"/>
    </row>
    <row r="10" spans="1:41" ht="90" customHeight="1" x14ac:dyDescent="0.25">
      <c r="A10" s="195" t="s">
        <v>272</v>
      </c>
      <c r="B10" s="195" t="s">
        <v>273</v>
      </c>
      <c r="C10" s="195" t="s">
        <v>283</v>
      </c>
      <c r="D10" s="138"/>
      <c r="E10" s="138"/>
      <c r="F10" s="138"/>
      <c r="G10" s="380"/>
      <c r="H10" s="380"/>
      <c r="I10" s="138" t="s">
        <v>284</v>
      </c>
      <c r="J10" s="138">
        <v>2020</v>
      </c>
      <c r="K10" s="138"/>
      <c r="L10" s="138">
        <v>80</v>
      </c>
      <c r="M10" s="138">
        <v>83</v>
      </c>
      <c r="N10" s="138">
        <v>84</v>
      </c>
      <c r="O10" s="138">
        <v>85</v>
      </c>
      <c r="P10" s="138">
        <v>1.1000000000000001</v>
      </c>
      <c r="Q10" s="138" t="s">
        <v>277</v>
      </c>
      <c r="R10" s="138" t="s">
        <v>285</v>
      </c>
      <c r="S10" s="138">
        <v>16.600000000000001</v>
      </c>
      <c r="T10" s="138"/>
      <c r="U10" s="138" t="s">
        <v>492</v>
      </c>
      <c r="V10" s="138" t="s">
        <v>493</v>
      </c>
      <c r="W10" s="138"/>
      <c r="X10" s="138" t="s">
        <v>83</v>
      </c>
      <c r="Y10" s="138"/>
      <c r="Z10" s="138"/>
      <c r="AA10" s="138"/>
      <c r="AB10" s="138"/>
      <c r="AC10" s="138"/>
      <c r="AD10" s="142"/>
      <c r="AE10" s="142"/>
      <c r="AF10" s="142"/>
      <c r="AG10" s="142"/>
      <c r="AH10" s="138"/>
      <c r="AI10" s="138" t="s">
        <v>286</v>
      </c>
      <c r="AJ10" s="181" t="s">
        <v>610</v>
      </c>
      <c r="AK10" s="181" t="s">
        <v>611</v>
      </c>
      <c r="AL10" s="138" t="s">
        <v>287</v>
      </c>
      <c r="AM10" s="15"/>
      <c r="AN10" s="11"/>
      <c r="AO10" s="11"/>
    </row>
    <row r="11" spans="1:41" ht="86.25" customHeight="1" x14ac:dyDescent="0.25">
      <c r="A11" s="195" t="s">
        <v>272</v>
      </c>
      <c r="B11" s="195" t="s">
        <v>273</v>
      </c>
      <c r="C11" s="195" t="s">
        <v>283</v>
      </c>
      <c r="D11" s="138"/>
      <c r="E11" s="138"/>
      <c r="F11" s="138"/>
      <c r="G11" s="380"/>
      <c r="H11" s="380"/>
      <c r="I11" s="308" t="s">
        <v>288</v>
      </c>
      <c r="J11" s="138">
        <v>2020</v>
      </c>
      <c r="K11" s="138">
        <v>6</v>
      </c>
      <c r="L11" s="138">
        <v>3</v>
      </c>
      <c r="M11" s="138">
        <v>3</v>
      </c>
      <c r="N11" s="138">
        <v>3</v>
      </c>
      <c r="O11" s="138">
        <v>3</v>
      </c>
      <c r="P11" s="138">
        <v>1.1000000000000001</v>
      </c>
      <c r="Q11" s="138" t="s">
        <v>277</v>
      </c>
      <c r="R11" s="138" t="s">
        <v>289</v>
      </c>
      <c r="S11" s="138">
        <v>16.600000000000001</v>
      </c>
      <c r="T11" s="138"/>
      <c r="U11" s="138" t="s">
        <v>290</v>
      </c>
      <c r="V11" s="138" t="s">
        <v>494</v>
      </c>
      <c r="W11" s="138" t="s">
        <v>83</v>
      </c>
      <c r="X11" s="138" t="s">
        <v>83</v>
      </c>
      <c r="Y11" s="138" t="s">
        <v>83</v>
      </c>
      <c r="Z11" s="138" t="s">
        <v>83</v>
      </c>
      <c r="AA11" s="141">
        <v>1000000</v>
      </c>
      <c r="AB11" s="138"/>
      <c r="AC11" s="141">
        <v>1000000</v>
      </c>
      <c r="AD11" s="142"/>
      <c r="AE11" s="143">
        <v>1000000</v>
      </c>
      <c r="AF11" s="142"/>
      <c r="AG11" s="143">
        <v>1000000</v>
      </c>
      <c r="AH11" s="138"/>
      <c r="AI11" s="308" t="s">
        <v>291</v>
      </c>
      <c r="AJ11" s="173" t="s">
        <v>296</v>
      </c>
      <c r="AK11" s="138" t="s">
        <v>292</v>
      </c>
      <c r="AL11" s="138" t="s">
        <v>293</v>
      </c>
      <c r="AM11" s="15"/>
      <c r="AN11" s="11"/>
      <c r="AO11" s="11"/>
    </row>
    <row r="12" spans="1:41" ht="69" customHeight="1" x14ac:dyDescent="0.25">
      <c r="A12" s="195" t="s">
        <v>272</v>
      </c>
      <c r="B12" s="195" t="s">
        <v>273</v>
      </c>
      <c r="C12" s="195" t="s">
        <v>294</v>
      </c>
      <c r="D12" s="138"/>
      <c r="E12" s="138"/>
      <c r="F12" s="138"/>
      <c r="G12" s="380"/>
      <c r="H12" s="380"/>
      <c r="I12" s="380"/>
      <c r="J12" s="138">
        <v>2020</v>
      </c>
      <c r="K12" s="138" t="s">
        <v>67</v>
      </c>
      <c r="L12" s="138">
        <v>90</v>
      </c>
      <c r="M12" s="138">
        <v>95</v>
      </c>
      <c r="N12" s="138">
        <v>95</v>
      </c>
      <c r="O12" s="138">
        <v>95</v>
      </c>
      <c r="P12" s="138">
        <v>1.1000000000000001</v>
      </c>
      <c r="Q12" s="138" t="s">
        <v>277</v>
      </c>
      <c r="R12" s="138" t="s">
        <v>295</v>
      </c>
      <c r="S12" s="138">
        <v>16.600000000000001</v>
      </c>
      <c r="T12" s="138"/>
      <c r="U12" s="138" t="s">
        <v>495</v>
      </c>
      <c r="V12" s="138" t="s">
        <v>496</v>
      </c>
      <c r="W12" s="138"/>
      <c r="X12" s="138" t="s">
        <v>83</v>
      </c>
      <c r="Y12" s="138"/>
      <c r="Z12" s="138"/>
      <c r="AA12" s="138"/>
      <c r="AB12" s="138"/>
      <c r="AC12" s="138"/>
      <c r="AD12" s="142"/>
      <c r="AE12" s="142"/>
      <c r="AF12" s="142"/>
      <c r="AG12" s="142"/>
      <c r="AH12" s="138"/>
      <c r="AI12" s="308"/>
      <c r="AJ12" s="173" t="s">
        <v>296</v>
      </c>
      <c r="AK12" s="138"/>
      <c r="AL12" s="308" t="s">
        <v>297</v>
      </c>
      <c r="AM12" s="15"/>
      <c r="AN12" s="11"/>
      <c r="AO12" s="11"/>
    </row>
    <row r="13" spans="1:41" ht="60" x14ac:dyDescent="0.25">
      <c r="A13" s="195" t="s">
        <v>272</v>
      </c>
      <c r="B13" s="195" t="s">
        <v>273</v>
      </c>
      <c r="C13" s="195" t="s">
        <v>294</v>
      </c>
      <c r="D13" s="139"/>
      <c r="E13" s="139"/>
      <c r="F13" s="139"/>
      <c r="G13" s="380"/>
      <c r="H13" s="308" t="s">
        <v>547</v>
      </c>
      <c r="I13" s="308" t="s">
        <v>545</v>
      </c>
      <c r="J13" s="378"/>
      <c r="K13" s="378"/>
      <c r="L13" s="378"/>
      <c r="M13" s="378"/>
      <c r="N13" s="378"/>
      <c r="O13" s="378"/>
      <c r="P13" s="378"/>
      <c r="Q13" s="378"/>
      <c r="R13" s="378"/>
      <c r="S13" s="378"/>
      <c r="T13" s="378"/>
      <c r="U13" s="138" t="s">
        <v>299</v>
      </c>
      <c r="V13" s="138" t="s">
        <v>497</v>
      </c>
      <c r="W13" s="140">
        <v>0.91</v>
      </c>
      <c r="X13" s="140">
        <v>0.95</v>
      </c>
      <c r="Y13" s="140">
        <v>0.98</v>
      </c>
      <c r="Z13" s="140">
        <v>0.98</v>
      </c>
      <c r="AA13" s="138"/>
      <c r="AB13" s="138"/>
      <c r="AC13" s="138"/>
      <c r="AD13" s="142"/>
      <c r="AE13" s="142"/>
      <c r="AF13" s="142"/>
      <c r="AG13" s="142"/>
      <c r="AH13" s="138"/>
      <c r="AI13" s="138" t="s">
        <v>300</v>
      </c>
      <c r="AJ13" s="138" t="s">
        <v>301</v>
      </c>
      <c r="AK13" s="139"/>
      <c r="AL13" s="308"/>
      <c r="AM13" s="15"/>
      <c r="AN13" s="11"/>
      <c r="AO13" s="11"/>
    </row>
    <row r="14" spans="1:41" s="114" customFormat="1" ht="60" x14ac:dyDescent="0.25">
      <c r="A14" s="195" t="s">
        <v>272</v>
      </c>
      <c r="B14" s="195" t="s">
        <v>273</v>
      </c>
      <c r="C14" s="195" t="s">
        <v>294</v>
      </c>
      <c r="D14" s="139"/>
      <c r="E14" s="139"/>
      <c r="F14" s="139"/>
      <c r="G14" s="380"/>
      <c r="H14" s="308"/>
      <c r="I14" s="308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138" t="s">
        <v>106</v>
      </c>
      <c r="V14" s="138" t="s">
        <v>548</v>
      </c>
      <c r="W14" s="132">
        <v>3000</v>
      </c>
      <c r="X14" s="132">
        <v>9000</v>
      </c>
      <c r="Y14" s="132">
        <v>11000</v>
      </c>
      <c r="Z14" s="132">
        <v>12000</v>
      </c>
      <c r="AA14" s="132">
        <v>1452000</v>
      </c>
      <c r="AB14" s="120"/>
      <c r="AC14" s="132">
        <v>4356000</v>
      </c>
      <c r="AD14" s="120"/>
      <c r="AE14" s="132">
        <v>5324000</v>
      </c>
      <c r="AF14" s="120"/>
      <c r="AG14" s="132">
        <v>5808000</v>
      </c>
      <c r="AH14" s="120"/>
      <c r="AI14" s="120" t="s">
        <v>107</v>
      </c>
      <c r="AJ14" s="120" t="s">
        <v>108</v>
      </c>
      <c r="AK14" s="120" t="s">
        <v>70</v>
      </c>
      <c r="AL14" s="308"/>
      <c r="AM14" s="15"/>
      <c r="AN14" s="15"/>
      <c r="AO14" s="15"/>
    </row>
    <row r="15" spans="1:41" ht="75" x14ac:dyDescent="0.25">
      <c r="A15" s="195" t="s">
        <v>272</v>
      </c>
      <c r="B15" s="195" t="s">
        <v>273</v>
      </c>
      <c r="C15" s="195" t="s">
        <v>294</v>
      </c>
      <c r="D15" s="138"/>
      <c r="E15" s="138"/>
      <c r="F15" s="138"/>
      <c r="G15" s="380"/>
      <c r="H15" s="308"/>
      <c r="I15" s="138" t="s">
        <v>302</v>
      </c>
      <c r="J15" s="138">
        <v>2019</v>
      </c>
      <c r="K15" s="138">
        <v>67</v>
      </c>
      <c r="L15" s="138">
        <v>70.250000000000014</v>
      </c>
      <c r="M15" s="138">
        <v>73.500000000000014</v>
      </c>
      <c r="N15" s="138">
        <v>76.75</v>
      </c>
      <c r="O15" s="138">
        <v>80</v>
      </c>
      <c r="P15" s="138">
        <v>1.1000000000000001</v>
      </c>
      <c r="Q15" s="138" t="s">
        <v>277</v>
      </c>
      <c r="R15" s="138" t="s">
        <v>295</v>
      </c>
      <c r="S15" s="138">
        <v>16.600000000000001</v>
      </c>
      <c r="T15" s="138"/>
      <c r="U15" s="174" t="s">
        <v>303</v>
      </c>
      <c r="V15" s="189" t="s">
        <v>627</v>
      </c>
      <c r="W15" s="140">
        <v>0.95</v>
      </c>
      <c r="X15" s="140">
        <v>0.95</v>
      </c>
      <c r="Y15" s="140">
        <v>0.95</v>
      </c>
      <c r="Z15" s="140">
        <v>0.95</v>
      </c>
      <c r="AA15" s="141">
        <v>1250000</v>
      </c>
      <c r="AB15" s="138"/>
      <c r="AC15" s="141">
        <v>1250000</v>
      </c>
      <c r="AD15" s="142"/>
      <c r="AE15" s="143">
        <v>1250000</v>
      </c>
      <c r="AF15" s="142"/>
      <c r="AG15" s="143">
        <v>1250000</v>
      </c>
      <c r="AH15" s="138"/>
      <c r="AI15" s="138" t="s">
        <v>304</v>
      </c>
      <c r="AJ15" s="138" t="s">
        <v>305</v>
      </c>
      <c r="AK15" s="138"/>
      <c r="AL15" s="138" t="s">
        <v>306</v>
      </c>
      <c r="AM15" s="15"/>
      <c r="AN15" s="11"/>
      <c r="AO15" s="11"/>
    </row>
    <row r="16" spans="1:41" ht="57.75" customHeight="1" x14ac:dyDescent="0.25">
      <c r="A16" s="308" t="s">
        <v>272</v>
      </c>
      <c r="B16" s="308" t="s">
        <v>273</v>
      </c>
      <c r="C16" s="308" t="s">
        <v>294</v>
      </c>
      <c r="D16" s="308"/>
      <c r="E16" s="308"/>
      <c r="F16" s="308"/>
      <c r="G16" s="380"/>
      <c r="H16" s="308" t="s">
        <v>307</v>
      </c>
      <c r="I16" s="308" t="s">
        <v>308</v>
      </c>
      <c r="J16" s="308">
        <v>2020</v>
      </c>
      <c r="K16" s="308">
        <v>2</v>
      </c>
      <c r="L16" s="308">
        <v>4</v>
      </c>
      <c r="M16" s="308">
        <v>7</v>
      </c>
      <c r="N16" s="308">
        <v>7</v>
      </c>
      <c r="O16" s="308">
        <v>8</v>
      </c>
      <c r="P16" s="308">
        <v>1.1000000000000001</v>
      </c>
      <c r="Q16" s="308" t="s">
        <v>277</v>
      </c>
      <c r="R16" s="308" t="s">
        <v>285</v>
      </c>
      <c r="S16" s="308">
        <v>16.600000000000001</v>
      </c>
      <c r="T16" s="138"/>
      <c r="U16" s="138" t="s">
        <v>309</v>
      </c>
      <c r="V16" s="138" t="s">
        <v>310</v>
      </c>
      <c r="W16" s="138"/>
      <c r="X16" s="138">
        <v>1</v>
      </c>
      <c r="Y16" s="138"/>
      <c r="Z16" s="138">
        <v>1</v>
      </c>
      <c r="AA16" s="138"/>
      <c r="AB16" s="138"/>
      <c r="AC16" s="141">
        <v>16100</v>
      </c>
      <c r="AD16" s="142"/>
      <c r="AE16" s="142"/>
      <c r="AF16" s="142"/>
      <c r="AG16" s="143">
        <v>16100</v>
      </c>
      <c r="AH16" s="138"/>
      <c r="AI16" s="138" t="s">
        <v>311</v>
      </c>
      <c r="AJ16" s="138" t="s">
        <v>255</v>
      </c>
      <c r="AK16" s="308" t="s">
        <v>312</v>
      </c>
      <c r="AL16" s="138" t="s">
        <v>313</v>
      </c>
      <c r="AM16" s="15"/>
      <c r="AN16" s="11"/>
      <c r="AO16" s="11"/>
    </row>
    <row r="17" spans="1:41" ht="80.25" customHeight="1" x14ac:dyDescent="0.25">
      <c r="A17" s="380"/>
      <c r="B17" s="380"/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380"/>
      <c r="O17" s="380"/>
      <c r="P17" s="380"/>
      <c r="Q17" s="380"/>
      <c r="R17" s="380"/>
      <c r="S17" s="380"/>
      <c r="T17" s="138"/>
      <c r="U17" s="195" t="s">
        <v>612</v>
      </c>
      <c r="V17" s="138" t="s">
        <v>314</v>
      </c>
      <c r="W17" s="138">
        <v>1</v>
      </c>
      <c r="X17" s="138">
        <v>2</v>
      </c>
      <c r="Y17" s="138">
        <v>4</v>
      </c>
      <c r="Z17" s="138">
        <v>4</v>
      </c>
      <c r="AA17" s="138">
        <v>15090</v>
      </c>
      <c r="AB17" s="138"/>
      <c r="AC17" s="141">
        <v>30180</v>
      </c>
      <c r="AD17" s="142"/>
      <c r="AE17" s="143">
        <v>60360</v>
      </c>
      <c r="AF17" s="142"/>
      <c r="AG17" s="143">
        <v>60360</v>
      </c>
      <c r="AH17" s="138"/>
      <c r="AI17" s="138" t="s">
        <v>315</v>
      </c>
      <c r="AJ17" s="138" t="s">
        <v>255</v>
      </c>
      <c r="AK17" s="380"/>
      <c r="AL17" s="138" t="s">
        <v>316</v>
      </c>
      <c r="AM17" s="15"/>
      <c r="AN17" s="11"/>
      <c r="AO17" s="11"/>
    </row>
    <row r="18" spans="1:41" ht="69" customHeight="1" x14ac:dyDescent="0.25">
      <c r="A18" s="380"/>
      <c r="B18" s="380"/>
      <c r="C18" s="380"/>
      <c r="D18" s="380"/>
      <c r="E18" s="380"/>
      <c r="F18" s="380"/>
      <c r="G18" s="380"/>
      <c r="H18" s="380"/>
      <c r="I18" s="380"/>
      <c r="J18" s="380"/>
      <c r="K18" s="380"/>
      <c r="L18" s="380"/>
      <c r="M18" s="380"/>
      <c r="N18" s="380"/>
      <c r="O18" s="380"/>
      <c r="P18" s="380"/>
      <c r="Q18" s="380"/>
      <c r="R18" s="380"/>
      <c r="S18" s="380"/>
      <c r="T18" s="138"/>
      <c r="U18" s="138" t="s">
        <v>317</v>
      </c>
      <c r="V18" s="138" t="s">
        <v>318</v>
      </c>
      <c r="W18" s="141">
        <v>99</v>
      </c>
      <c r="X18" s="141">
        <v>119</v>
      </c>
      <c r="Y18" s="141">
        <v>164</v>
      </c>
      <c r="Z18" s="141">
        <v>214</v>
      </c>
      <c r="AA18" s="141">
        <v>100584</v>
      </c>
      <c r="AB18" s="138"/>
      <c r="AC18" s="144">
        <v>120904</v>
      </c>
      <c r="AD18" s="142"/>
      <c r="AE18" s="145">
        <v>217424</v>
      </c>
      <c r="AF18" s="142"/>
      <c r="AG18" s="142"/>
      <c r="AH18" s="138"/>
      <c r="AI18" s="138" t="s">
        <v>319</v>
      </c>
      <c r="AJ18" s="138" t="s">
        <v>58</v>
      </c>
      <c r="AK18" s="380"/>
      <c r="AL18" s="138" t="s">
        <v>320</v>
      </c>
      <c r="AM18" s="15"/>
      <c r="AN18" s="11"/>
      <c r="AO18" s="11"/>
    </row>
    <row r="19" spans="1:41" ht="63.75" customHeight="1" x14ac:dyDescent="0.25">
      <c r="A19" s="380"/>
      <c r="B19" s="380"/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138"/>
      <c r="U19" s="138" t="s">
        <v>321</v>
      </c>
      <c r="V19" s="138" t="s">
        <v>498</v>
      </c>
      <c r="W19" s="141">
        <v>1</v>
      </c>
      <c r="X19" s="141">
        <v>3</v>
      </c>
      <c r="Y19" s="141">
        <v>3</v>
      </c>
      <c r="Z19" s="141">
        <v>3</v>
      </c>
      <c r="AA19" s="141">
        <v>16100</v>
      </c>
      <c r="AB19" s="138"/>
      <c r="AC19" s="141">
        <v>48300</v>
      </c>
      <c r="AD19" s="142"/>
      <c r="AE19" s="143">
        <v>48300</v>
      </c>
      <c r="AF19" s="142"/>
      <c r="AG19" s="143">
        <v>48300</v>
      </c>
      <c r="AH19" s="138"/>
      <c r="AI19" s="138" t="s">
        <v>322</v>
      </c>
      <c r="AJ19" s="181" t="s">
        <v>95</v>
      </c>
      <c r="AK19" s="380"/>
      <c r="AL19" s="138" t="s">
        <v>323</v>
      </c>
      <c r="AM19" s="15"/>
      <c r="AN19" s="11"/>
      <c r="AO19" s="11"/>
    </row>
    <row r="20" spans="1:41" ht="96" customHeight="1" x14ac:dyDescent="0.25">
      <c r="A20" s="308" t="s">
        <v>272</v>
      </c>
      <c r="B20" s="308" t="s">
        <v>273</v>
      </c>
      <c r="C20" s="308" t="s">
        <v>274</v>
      </c>
      <c r="D20" s="308"/>
      <c r="E20" s="308"/>
      <c r="F20" s="308"/>
      <c r="G20" s="380"/>
      <c r="H20" s="380"/>
      <c r="I20" s="308" t="s">
        <v>324</v>
      </c>
      <c r="J20" s="308">
        <v>2020</v>
      </c>
      <c r="K20" s="308">
        <v>0</v>
      </c>
      <c r="L20" s="308"/>
      <c r="M20" s="308">
        <v>1</v>
      </c>
      <c r="N20" s="308">
        <v>2</v>
      </c>
      <c r="O20" s="308">
        <v>2</v>
      </c>
      <c r="P20" s="308">
        <v>1.1000000000000001</v>
      </c>
      <c r="Q20" s="308" t="s">
        <v>277</v>
      </c>
      <c r="R20" s="308" t="s">
        <v>325</v>
      </c>
      <c r="S20" s="308">
        <v>16.600000000000001</v>
      </c>
      <c r="T20" s="138"/>
      <c r="U20" s="120" t="s">
        <v>542</v>
      </c>
      <c r="V20" s="138" t="s">
        <v>543</v>
      </c>
      <c r="W20" s="138" t="s">
        <v>83</v>
      </c>
      <c r="X20" s="138" t="s">
        <v>83</v>
      </c>
      <c r="Y20" s="138" t="s">
        <v>83</v>
      </c>
      <c r="Z20" s="138" t="s">
        <v>83</v>
      </c>
      <c r="AA20" s="138"/>
      <c r="AB20" s="138"/>
      <c r="AC20" s="138"/>
      <c r="AD20" s="142"/>
      <c r="AE20" s="142"/>
      <c r="AF20" s="142"/>
      <c r="AG20" s="142"/>
      <c r="AH20" s="138"/>
      <c r="AI20" s="138" t="s">
        <v>326</v>
      </c>
      <c r="AJ20" s="138" t="s">
        <v>296</v>
      </c>
      <c r="AK20" s="138" t="s">
        <v>327</v>
      </c>
      <c r="AL20" s="138" t="s">
        <v>328</v>
      </c>
      <c r="AM20" s="15"/>
      <c r="AN20" s="11"/>
      <c r="AO20" s="11"/>
    </row>
    <row r="21" spans="1:41" ht="76.5" customHeight="1" x14ac:dyDescent="0.25">
      <c r="A21" s="380"/>
      <c r="B21" s="380"/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138"/>
      <c r="U21" s="138" t="s">
        <v>499</v>
      </c>
      <c r="V21" s="138" t="s">
        <v>544</v>
      </c>
      <c r="W21" s="138"/>
      <c r="X21" s="138" t="s">
        <v>83</v>
      </c>
      <c r="Y21" s="138"/>
      <c r="Z21" s="138"/>
      <c r="AA21" s="141">
        <v>114285.71428571429</v>
      </c>
      <c r="AB21" s="138"/>
      <c r="AC21" s="138"/>
      <c r="AD21" s="142"/>
      <c r="AE21" s="142"/>
      <c r="AF21" s="142"/>
      <c r="AG21" s="142"/>
      <c r="AH21" s="138"/>
      <c r="AI21" s="138" t="s">
        <v>329</v>
      </c>
      <c r="AJ21" s="138" t="s">
        <v>59</v>
      </c>
      <c r="AK21" s="138" t="s">
        <v>330</v>
      </c>
      <c r="AL21" s="308" t="s">
        <v>331</v>
      </c>
      <c r="AM21" s="15"/>
      <c r="AN21" s="11"/>
      <c r="AO21" s="11"/>
    </row>
    <row r="22" spans="1:41" ht="58.5" customHeight="1" x14ac:dyDescent="0.25">
      <c r="A22" s="380"/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138"/>
      <c r="U22" s="120" t="s">
        <v>546</v>
      </c>
      <c r="V22" s="138" t="s">
        <v>500</v>
      </c>
      <c r="W22" s="138"/>
      <c r="X22" s="138" t="s">
        <v>83</v>
      </c>
      <c r="Y22" s="138"/>
      <c r="Z22" s="138"/>
      <c r="AA22" s="138"/>
      <c r="AB22" s="138"/>
      <c r="AC22" s="141">
        <v>74285.71428571429</v>
      </c>
      <c r="AD22" s="142"/>
      <c r="AE22" s="142"/>
      <c r="AF22" s="142"/>
      <c r="AG22" s="142"/>
      <c r="AH22" s="138"/>
      <c r="AI22" s="138" t="s">
        <v>332</v>
      </c>
      <c r="AJ22" s="138" t="s">
        <v>296</v>
      </c>
      <c r="AK22" s="173" t="s">
        <v>59</v>
      </c>
      <c r="AL22" s="308"/>
      <c r="AM22" s="15"/>
      <c r="AN22" s="11"/>
      <c r="AO22" s="11"/>
    </row>
    <row r="23" spans="1:41" ht="82.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7"/>
      <c r="AJ23" s="6"/>
      <c r="AK23" s="6"/>
      <c r="AL23" s="6"/>
      <c r="AM23" s="11"/>
      <c r="AN23" s="11"/>
      <c r="AO23" s="11"/>
    </row>
    <row r="24" spans="1:41" ht="15.75" customHeigh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11"/>
      <c r="AN24" s="11"/>
      <c r="AO24" s="11"/>
    </row>
    <row r="25" spans="1:41" ht="15.7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11"/>
      <c r="AN25" s="11"/>
      <c r="AO25" s="11"/>
    </row>
    <row r="26" spans="1:41" ht="15.7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346"/>
      <c r="K26" s="346"/>
      <c r="L26" s="346"/>
      <c r="M26" s="346"/>
      <c r="N26" s="5"/>
      <c r="O26" s="5"/>
      <c r="P26" s="5"/>
      <c r="Q26" s="5"/>
      <c r="R26" s="5"/>
      <c r="S26" s="5"/>
      <c r="T26" s="5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11"/>
      <c r="AN26" s="11"/>
      <c r="AO26" s="11"/>
    </row>
    <row r="27" spans="1:41" ht="15.7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236"/>
      <c r="K27" s="236"/>
      <c r="L27" s="236"/>
      <c r="M27" s="236"/>
      <c r="N27" s="5"/>
      <c r="O27" s="5"/>
      <c r="P27" s="5"/>
      <c r="Q27" s="5"/>
      <c r="R27" s="5"/>
      <c r="S27" s="5"/>
      <c r="T27" s="5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11"/>
      <c r="AN27" s="11"/>
      <c r="AO27" s="11"/>
    </row>
    <row r="28" spans="1:41" ht="15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11"/>
      <c r="AN28" s="11"/>
      <c r="AO28" s="11"/>
    </row>
    <row r="29" spans="1:41" ht="15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11"/>
      <c r="AN29" s="11"/>
      <c r="AO29" s="11"/>
    </row>
    <row r="30" spans="1:41" ht="15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11"/>
      <c r="AN30" s="11"/>
      <c r="AO30" s="11"/>
    </row>
    <row r="31" spans="1:41" ht="15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11"/>
      <c r="AN31" s="11"/>
      <c r="AO31" s="11"/>
    </row>
    <row r="32" spans="1:41" ht="15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11"/>
      <c r="AN32" s="11"/>
      <c r="AO32" s="11"/>
    </row>
    <row r="33" spans="1:41" ht="15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11"/>
      <c r="AN33" s="11"/>
      <c r="AO33" s="11"/>
    </row>
    <row r="34" spans="1:41" ht="15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11"/>
      <c r="AN34" s="11"/>
      <c r="AO34" s="11"/>
    </row>
    <row r="35" spans="1:41" ht="15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11"/>
      <c r="AN35" s="11"/>
      <c r="AO35" s="11"/>
    </row>
    <row r="36" spans="1:41" ht="15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11"/>
      <c r="AN36" s="11"/>
      <c r="AO36" s="11"/>
    </row>
    <row r="37" spans="1:41" ht="15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11"/>
      <c r="AN37" s="11"/>
      <c r="AO37" s="11"/>
    </row>
    <row r="38" spans="1:41" ht="15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11"/>
      <c r="AN38" s="11"/>
      <c r="AO38" s="11"/>
    </row>
    <row r="39" spans="1:41" ht="15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11"/>
      <c r="AN39" s="11"/>
      <c r="AO39" s="11"/>
    </row>
    <row r="40" spans="1:41" ht="15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11"/>
      <c r="AN40" s="11"/>
      <c r="AO40" s="11"/>
    </row>
    <row r="41" spans="1:41" ht="15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11"/>
      <c r="AN41" s="11"/>
      <c r="AO41" s="11"/>
    </row>
    <row r="42" spans="1:41" ht="15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11"/>
      <c r="AN42" s="11"/>
      <c r="AO42" s="11"/>
    </row>
    <row r="43" spans="1:41" ht="15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11"/>
      <c r="AN43" s="11"/>
      <c r="AO43" s="11"/>
    </row>
    <row r="44" spans="1:41" ht="15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11"/>
      <c r="AN44" s="11"/>
      <c r="AO44" s="11"/>
    </row>
    <row r="45" spans="1:41" ht="15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11"/>
      <c r="AN45" s="11"/>
      <c r="AO45" s="11"/>
    </row>
    <row r="46" spans="1:41" ht="15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11"/>
      <c r="AN46" s="11"/>
      <c r="AO46" s="11"/>
    </row>
    <row r="47" spans="1:41" ht="15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11"/>
      <c r="AN47" s="11"/>
      <c r="AO47" s="11"/>
    </row>
    <row r="48" spans="1:41" ht="15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11"/>
      <c r="AN48" s="11"/>
      <c r="AO48" s="11"/>
    </row>
    <row r="49" spans="1:41" ht="15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11"/>
      <c r="AN49" s="11"/>
      <c r="AO49" s="11"/>
    </row>
    <row r="50" spans="1:41" ht="15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11"/>
      <c r="AN50" s="11"/>
      <c r="AO50" s="11"/>
    </row>
    <row r="51" spans="1:41" ht="15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11"/>
      <c r="AN51" s="11"/>
      <c r="AO51" s="11"/>
    </row>
    <row r="52" spans="1:41" ht="15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11"/>
      <c r="AN52" s="11"/>
      <c r="AO52" s="11"/>
    </row>
    <row r="53" spans="1:41" ht="15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11"/>
      <c r="AN53" s="11"/>
      <c r="AO53" s="11"/>
    </row>
    <row r="54" spans="1:41" ht="15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11"/>
      <c r="AN54" s="11"/>
      <c r="AO54" s="11"/>
    </row>
    <row r="55" spans="1:41" ht="15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11"/>
      <c r="AN55" s="11"/>
      <c r="AO55" s="11"/>
    </row>
    <row r="56" spans="1:41" ht="15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11"/>
      <c r="AN56" s="11"/>
      <c r="AO56" s="11"/>
    </row>
    <row r="57" spans="1:41" ht="15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11"/>
      <c r="AN57" s="11"/>
      <c r="AO57" s="11"/>
    </row>
    <row r="58" spans="1:41" ht="15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11"/>
      <c r="AN58" s="11"/>
      <c r="AO58" s="11"/>
    </row>
    <row r="59" spans="1:41" ht="15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11"/>
      <c r="AN59" s="11"/>
      <c r="AO59" s="11"/>
    </row>
    <row r="60" spans="1:41" ht="15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11"/>
      <c r="AN60" s="11"/>
      <c r="AO60" s="11"/>
    </row>
    <row r="61" spans="1:41" ht="15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11"/>
      <c r="AN61" s="11"/>
      <c r="AO61" s="11"/>
    </row>
    <row r="62" spans="1:41" ht="15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11"/>
      <c r="AN62" s="11"/>
      <c r="AO62" s="11"/>
    </row>
    <row r="63" spans="1:41" ht="15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11"/>
      <c r="AN63" s="11"/>
      <c r="AO63" s="11"/>
    </row>
    <row r="64" spans="1:41" ht="15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11"/>
      <c r="AN64" s="11"/>
      <c r="AO64" s="11"/>
    </row>
    <row r="65" spans="1:41" ht="15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11"/>
      <c r="AN65" s="11"/>
      <c r="AO65" s="11"/>
    </row>
    <row r="66" spans="1:41" ht="15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11"/>
      <c r="AN66" s="11"/>
      <c r="AO66" s="11"/>
    </row>
    <row r="67" spans="1:41" ht="15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11"/>
      <c r="AN67" s="11"/>
      <c r="AO67" s="11"/>
    </row>
    <row r="68" spans="1:41" ht="15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11"/>
      <c r="AN68" s="11"/>
      <c r="AO68" s="11"/>
    </row>
    <row r="69" spans="1:41" ht="15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11"/>
      <c r="AN69" s="11"/>
      <c r="AO69" s="11"/>
    </row>
    <row r="70" spans="1:41" ht="15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11"/>
      <c r="AN70" s="11"/>
      <c r="AO70" s="11"/>
    </row>
    <row r="71" spans="1:41" ht="15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11"/>
      <c r="AN71" s="11"/>
      <c r="AO71" s="11"/>
    </row>
    <row r="72" spans="1:41" ht="15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11"/>
      <c r="AN72" s="11"/>
      <c r="AO72" s="11"/>
    </row>
    <row r="73" spans="1:41" ht="15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11"/>
      <c r="AN73" s="11"/>
      <c r="AO73" s="11"/>
    </row>
    <row r="74" spans="1:41" ht="15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11"/>
      <c r="AN74" s="11"/>
      <c r="AO74" s="11"/>
    </row>
    <row r="75" spans="1:41" ht="15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11"/>
      <c r="AN75" s="11"/>
      <c r="AO75" s="11"/>
    </row>
    <row r="76" spans="1:41" ht="15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11"/>
      <c r="AN76" s="11"/>
      <c r="AO76" s="11"/>
    </row>
    <row r="77" spans="1:41" ht="15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11"/>
      <c r="AN77" s="11"/>
      <c r="AO77" s="11"/>
    </row>
    <row r="78" spans="1:41" ht="15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11"/>
      <c r="AN78" s="11"/>
      <c r="AO78" s="11"/>
    </row>
    <row r="79" spans="1:41" ht="15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11"/>
      <c r="AN79" s="11"/>
      <c r="AO79" s="11"/>
    </row>
    <row r="80" spans="1:41" ht="15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11"/>
      <c r="AN80" s="11"/>
      <c r="AO80" s="11"/>
    </row>
    <row r="81" spans="1:41" ht="15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11"/>
      <c r="AN81" s="11"/>
      <c r="AO81" s="11"/>
    </row>
    <row r="82" spans="1:41" ht="15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11"/>
      <c r="AN82" s="11"/>
      <c r="AO82" s="11"/>
    </row>
    <row r="83" spans="1:41" ht="15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11"/>
      <c r="AN83" s="11"/>
      <c r="AO83" s="11"/>
    </row>
    <row r="84" spans="1:41" ht="15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11"/>
      <c r="AN84" s="11"/>
      <c r="AO84" s="11"/>
    </row>
    <row r="85" spans="1:41" ht="15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11"/>
      <c r="AN85" s="11"/>
      <c r="AO85" s="11"/>
    </row>
    <row r="86" spans="1:41" ht="15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11"/>
      <c r="AN86" s="11"/>
      <c r="AO86" s="11"/>
    </row>
    <row r="87" spans="1:41" ht="15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11"/>
      <c r="AN87" s="11"/>
      <c r="AO87" s="11"/>
    </row>
    <row r="88" spans="1:41" ht="15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11"/>
      <c r="AN88" s="11"/>
      <c r="AO88" s="11"/>
    </row>
    <row r="89" spans="1:41" ht="15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11"/>
      <c r="AN89" s="11"/>
      <c r="AO89" s="11"/>
    </row>
    <row r="90" spans="1:41" ht="15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11"/>
      <c r="AN90" s="11"/>
      <c r="AO90" s="11"/>
    </row>
    <row r="91" spans="1:41" ht="15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11"/>
      <c r="AN91" s="11"/>
      <c r="AO91" s="11"/>
    </row>
    <row r="92" spans="1:41" ht="15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11"/>
      <c r="AN92" s="11"/>
      <c r="AO92" s="11"/>
    </row>
    <row r="93" spans="1:41" ht="15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11"/>
      <c r="AN93" s="11"/>
      <c r="AO93" s="11"/>
    </row>
    <row r="94" spans="1:41" ht="15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11"/>
      <c r="AN94" s="11"/>
      <c r="AO94" s="11"/>
    </row>
    <row r="95" spans="1:41" ht="15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11"/>
      <c r="AN95" s="11"/>
      <c r="AO95" s="11"/>
    </row>
    <row r="96" spans="1:41" ht="15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11"/>
      <c r="AN96" s="11"/>
      <c r="AO96" s="11"/>
    </row>
    <row r="97" spans="1:41" ht="15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11"/>
      <c r="AN97" s="11"/>
      <c r="AO97" s="11"/>
    </row>
    <row r="98" spans="1:41" ht="15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11"/>
      <c r="AN98" s="11"/>
      <c r="AO98" s="11"/>
    </row>
    <row r="99" spans="1:41" ht="15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11"/>
      <c r="AN99" s="11"/>
      <c r="AO99" s="11"/>
    </row>
    <row r="100" spans="1:41" ht="15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11"/>
      <c r="AN100" s="11"/>
      <c r="AO100" s="11"/>
    </row>
    <row r="101" spans="1:41" ht="15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11"/>
      <c r="AN101" s="11"/>
      <c r="AO101" s="11"/>
    </row>
    <row r="102" spans="1:41" ht="15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11"/>
      <c r="AN102" s="11"/>
      <c r="AO102" s="11"/>
    </row>
    <row r="103" spans="1:41" ht="15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11"/>
      <c r="AN103" s="11"/>
      <c r="AO103" s="11"/>
    </row>
    <row r="104" spans="1:41" ht="15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11"/>
      <c r="AN104" s="11"/>
      <c r="AO104" s="11"/>
    </row>
    <row r="105" spans="1:41" ht="15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11"/>
      <c r="AN105" s="11"/>
      <c r="AO105" s="11"/>
    </row>
    <row r="106" spans="1:41" ht="15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11"/>
      <c r="AN106" s="11"/>
      <c r="AO106" s="11"/>
    </row>
    <row r="107" spans="1:41" ht="15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11"/>
      <c r="AN107" s="11"/>
      <c r="AO107" s="11"/>
    </row>
    <row r="108" spans="1:41" ht="15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11"/>
      <c r="AN108" s="11"/>
      <c r="AO108" s="11"/>
    </row>
    <row r="109" spans="1:41" ht="15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11"/>
      <c r="AN109" s="11"/>
      <c r="AO109" s="11"/>
    </row>
    <row r="110" spans="1:41" ht="15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11"/>
      <c r="AN110" s="11"/>
      <c r="AO110" s="11"/>
    </row>
    <row r="111" spans="1:41" ht="15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11"/>
      <c r="AN111" s="11"/>
      <c r="AO111" s="11"/>
    </row>
    <row r="112" spans="1:41" ht="15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11"/>
      <c r="AN112" s="11"/>
      <c r="AO112" s="11"/>
    </row>
    <row r="113" spans="1:41" ht="15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11"/>
      <c r="AN113" s="11"/>
      <c r="AO113" s="11"/>
    </row>
    <row r="114" spans="1:41" ht="15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11"/>
      <c r="AN114" s="11"/>
      <c r="AO114" s="11"/>
    </row>
    <row r="115" spans="1:41" ht="15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11"/>
      <c r="AN115" s="11"/>
      <c r="AO115" s="11"/>
    </row>
    <row r="116" spans="1:41" ht="15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11"/>
      <c r="AN116" s="11"/>
      <c r="AO116" s="11"/>
    </row>
    <row r="117" spans="1:41" ht="15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11"/>
      <c r="AN117" s="11"/>
      <c r="AO117" s="11"/>
    </row>
    <row r="118" spans="1:41" ht="15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11"/>
      <c r="AN118" s="11"/>
      <c r="AO118" s="11"/>
    </row>
    <row r="119" spans="1:41" ht="15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11"/>
      <c r="AN119" s="11"/>
      <c r="AO119" s="11"/>
    </row>
    <row r="120" spans="1:41" ht="15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11"/>
      <c r="AN120" s="11"/>
      <c r="AO120" s="11"/>
    </row>
    <row r="121" spans="1:41" ht="15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11"/>
      <c r="AN121" s="11"/>
      <c r="AO121" s="11"/>
    </row>
    <row r="122" spans="1:41" ht="15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11"/>
      <c r="AN122" s="11"/>
      <c r="AO122" s="11"/>
    </row>
    <row r="123" spans="1:41" ht="15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11"/>
      <c r="AN123" s="11"/>
      <c r="AO123" s="11"/>
    </row>
    <row r="124" spans="1:41" ht="15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11"/>
      <c r="AN124" s="11"/>
      <c r="AO124" s="11"/>
    </row>
    <row r="125" spans="1:41" ht="15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11"/>
      <c r="AN125" s="11"/>
      <c r="AO125" s="11"/>
    </row>
    <row r="126" spans="1:41" ht="15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11"/>
      <c r="AN126" s="11"/>
      <c r="AO126" s="11"/>
    </row>
    <row r="127" spans="1:41" ht="15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11"/>
      <c r="AN127" s="11"/>
      <c r="AO127" s="11"/>
    </row>
    <row r="128" spans="1:41" ht="15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11"/>
      <c r="AN128" s="11"/>
      <c r="AO128" s="11"/>
    </row>
    <row r="129" spans="1:41" ht="15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11"/>
      <c r="AN129" s="11"/>
      <c r="AO129" s="11"/>
    </row>
    <row r="130" spans="1:41" ht="15.75" customHeight="1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</row>
    <row r="131" spans="1:41" ht="15.75" customHeight="1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</row>
    <row r="132" spans="1:41" ht="15.75" customHeight="1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</row>
    <row r="133" spans="1:41" ht="15.75" customHeight="1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</row>
    <row r="134" spans="1:41" ht="15.75" customHeight="1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</row>
    <row r="135" spans="1:41" ht="15.75" customHeight="1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</row>
    <row r="136" spans="1:41" ht="15.75" customHeight="1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</row>
    <row r="137" spans="1:41" ht="15.75" customHeight="1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</row>
    <row r="138" spans="1:41" ht="15.75" customHeight="1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</row>
    <row r="139" spans="1:41" ht="15.75" customHeight="1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</row>
    <row r="140" spans="1:41" ht="15.75" customHeight="1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</row>
    <row r="141" spans="1:41" ht="15.75" customHeight="1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</row>
    <row r="142" spans="1:41" ht="15.75" customHeight="1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</row>
    <row r="143" spans="1:41" ht="15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</row>
    <row r="144" spans="1:41" ht="15.75" customHeight="1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</row>
    <row r="145" spans="1:41" ht="15.75" customHeight="1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</row>
    <row r="146" spans="1:41" ht="15.75" customHeight="1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</row>
    <row r="147" spans="1:41" ht="15.75" customHeight="1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</row>
    <row r="148" spans="1:41" ht="15.75" customHeight="1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</row>
    <row r="149" spans="1:41" ht="15.75" customHeight="1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</row>
    <row r="150" spans="1:41" ht="15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11"/>
      <c r="AN150" s="11"/>
      <c r="AO150" s="11"/>
    </row>
    <row r="151" spans="1:41" ht="15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11"/>
      <c r="AN151" s="11"/>
      <c r="AO151" s="11"/>
    </row>
    <row r="152" spans="1:41" ht="15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11"/>
      <c r="AN152" s="11"/>
      <c r="AO152" s="11"/>
    </row>
    <row r="153" spans="1:41" ht="15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11"/>
      <c r="AN153" s="11"/>
      <c r="AO153" s="11"/>
    </row>
    <row r="154" spans="1:41" ht="15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11"/>
      <c r="AN154" s="11"/>
      <c r="AO154" s="11"/>
    </row>
    <row r="155" spans="1:41" ht="15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11"/>
      <c r="AN155" s="11"/>
      <c r="AO155" s="11"/>
    </row>
    <row r="156" spans="1:41" ht="15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11"/>
      <c r="AN156" s="11"/>
      <c r="AO156" s="11"/>
    </row>
    <row r="157" spans="1:41" ht="15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11"/>
      <c r="AN157" s="11"/>
      <c r="AO157" s="11"/>
    </row>
    <row r="158" spans="1:41" ht="15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11"/>
      <c r="AN158" s="11"/>
      <c r="AO158" s="11"/>
    </row>
    <row r="159" spans="1:41" ht="15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11"/>
      <c r="AN159" s="11"/>
      <c r="AO159" s="11"/>
    </row>
    <row r="160" spans="1:41" ht="15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11"/>
      <c r="AN160" s="11"/>
      <c r="AO160" s="11"/>
    </row>
    <row r="161" spans="1:41" ht="15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11"/>
      <c r="AN161" s="11"/>
      <c r="AO161" s="11"/>
    </row>
    <row r="162" spans="1:41" ht="15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11"/>
      <c r="AN162" s="11"/>
      <c r="AO162" s="11"/>
    </row>
    <row r="163" spans="1:41" ht="15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11"/>
      <c r="AN163" s="11"/>
      <c r="AO163" s="11"/>
    </row>
    <row r="164" spans="1:41" ht="15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11"/>
      <c r="AN164" s="11"/>
      <c r="AO164" s="11"/>
    </row>
    <row r="165" spans="1:41" ht="15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11"/>
      <c r="AN165" s="11"/>
      <c r="AO165" s="11"/>
    </row>
    <row r="166" spans="1:41" ht="15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11"/>
      <c r="AN166" s="11"/>
      <c r="AO166" s="11"/>
    </row>
    <row r="167" spans="1:41" ht="15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11"/>
      <c r="AN167" s="11"/>
      <c r="AO167" s="11"/>
    </row>
    <row r="168" spans="1:41" ht="15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11"/>
      <c r="AN168" s="11"/>
      <c r="AO168" s="11"/>
    </row>
    <row r="169" spans="1:41" ht="15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11"/>
      <c r="AN169" s="11"/>
      <c r="AO169" s="11"/>
    </row>
    <row r="170" spans="1:41" ht="15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11"/>
      <c r="AN170" s="11"/>
      <c r="AO170" s="11"/>
    </row>
    <row r="171" spans="1:41" ht="15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11"/>
      <c r="AN171" s="11"/>
      <c r="AO171" s="11"/>
    </row>
    <row r="172" spans="1:41" ht="15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11"/>
      <c r="AN172" s="11"/>
      <c r="AO172" s="11"/>
    </row>
    <row r="173" spans="1:41" ht="15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11"/>
      <c r="AN173" s="11"/>
      <c r="AO173" s="11"/>
    </row>
    <row r="174" spans="1:41" ht="15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11"/>
      <c r="AN174" s="11"/>
      <c r="AO174" s="11"/>
    </row>
    <row r="175" spans="1:41" ht="15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11"/>
      <c r="AN175" s="11"/>
      <c r="AO175" s="11"/>
    </row>
    <row r="176" spans="1:41" ht="15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11"/>
      <c r="AN176" s="11"/>
      <c r="AO176" s="11"/>
    </row>
    <row r="177" spans="1:41" ht="15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11"/>
      <c r="AN177" s="11"/>
      <c r="AO177" s="11"/>
    </row>
    <row r="178" spans="1:41" ht="15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11"/>
      <c r="AN178" s="11"/>
      <c r="AO178" s="11"/>
    </row>
    <row r="179" spans="1:41" ht="15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11"/>
      <c r="AN179" s="11"/>
      <c r="AO179" s="11"/>
    </row>
    <row r="180" spans="1:41" ht="15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11"/>
      <c r="AN180" s="11"/>
      <c r="AO180" s="11"/>
    </row>
    <row r="181" spans="1:41" ht="15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11"/>
      <c r="AN181" s="11"/>
      <c r="AO181" s="11"/>
    </row>
    <row r="182" spans="1:41" ht="15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11"/>
      <c r="AN182" s="11"/>
      <c r="AO182" s="11"/>
    </row>
    <row r="183" spans="1:41" ht="15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11"/>
      <c r="AN183" s="11"/>
      <c r="AO183" s="11"/>
    </row>
    <row r="184" spans="1:41" ht="15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11"/>
      <c r="AN184" s="11"/>
      <c r="AO184" s="11"/>
    </row>
    <row r="185" spans="1:41" ht="15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11"/>
      <c r="AN185" s="11"/>
      <c r="AO185" s="11"/>
    </row>
    <row r="186" spans="1:41" ht="15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11"/>
      <c r="AN186" s="11"/>
      <c r="AO186" s="11"/>
    </row>
    <row r="187" spans="1:41" ht="15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11"/>
      <c r="AN187" s="11"/>
      <c r="AO187" s="11"/>
    </row>
    <row r="188" spans="1:41" ht="15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11"/>
      <c r="AN188" s="11"/>
      <c r="AO188" s="11"/>
    </row>
    <row r="189" spans="1:41" ht="15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11"/>
      <c r="AN189" s="11"/>
      <c r="AO189" s="11"/>
    </row>
    <row r="190" spans="1:41" ht="15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11"/>
      <c r="AN190" s="11"/>
      <c r="AO190" s="11"/>
    </row>
    <row r="191" spans="1:41" ht="15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11"/>
      <c r="AN191" s="11"/>
      <c r="AO191" s="11"/>
    </row>
    <row r="192" spans="1:41" ht="15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11"/>
      <c r="AN192" s="11"/>
      <c r="AO192" s="11"/>
    </row>
    <row r="193" spans="1:41" ht="15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11"/>
      <c r="AN193" s="11"/>
      <c r="AO193" s="11"/>
    </row>
    <row r="194" spans="1:41" ht="15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11"/>
      <c r="AN194" s="11"/>
      <c r="AO194" s="11"/>
    </row>
    <row r="195" spans="1:41" ht="15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11"/>
      <c r="AN195" s="11"/>
      <c r="AO195" s="11"/>
    </row>
    <row r="196" spans="1:41" ht="15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11"/>
      <c r="AN196" s="11"/>
      <c r="AO196" s="11"/>
    </row>
    <row r="197" spans="1:41" ht="15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11"/>
      <c r="AN197" s="11"/>
      <c r="AO197" s="11"/>
    </row>
    <row r="198" spans="1:41" ht="15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11"/>
      <c r="AN198" s="11"/>
      <c r="AO198" s="11"/>
    </row>
    <row r="199" spans="1:41" ht="15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11"/>
      <c r="AN199" s="11"/>
      <c r="AO199" s="11"/>
    </row>
    <row r="200" spans="1:41" ht="15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11"/>
      <c r="AN200" s="11"/>
      <c r="AO200" s="11"/>
    </row>
    <row r="201" spans="1:41" ht="15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11"/>
      <c r="AN201" s="11"/>
      <c r="AO201" s="11"/>
    </row>
    <row r="202" spans="1:41" ht="15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11"/>
      <c r="AN202" s="11"/>
      <c r="AO202" s="11"/>
    </row>
    <row r="203" spans="1:41" ht="15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11"/>
      <c r="AN203" s="11"/>
      <c r="AO203" s="11"/>
    </row>
    <row r="204" spans="1:41" ht="15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11"/>
      <c r="AN204" s="11"/>
      <c r="AO204" s="11"/>
    </row>
    <row r="205" spans="1:41" ht="15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11"/>
      <c r="AN205" s="11"/>
      <c r="AO205" s="11"/>
    </row>
    <row r="206" spans="1:41" ht="15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11"/>
      <c r="AN206" s="11"/>
      <c r="AO206" s="11"/>
    </row>
    <row r="207" spans="1:41" ht="15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11"/>
      <c r="AN207" s="11"/>
      <c r="AO207" s="11"/>
    </row>
    <row r="208" spans="1:41" ht="15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11"/>
      <c r="AN208" s="11"/>
      <c r="AO208" s="11"/>
    </row>
    <row r="209" spans="1:41" ht="15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11"/>
      <c r="AN209" s="11"/>
      <c r="AO209" s="11"/>
    </row>
    <row r="210" spans="1:41" ht="15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11"/>
      <c r="AN210" s="11"/>
      <c r="AO210" s="11"/>
    </row>
    <row r="211" spans="1:41" ht="15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11"/>
      <c r="AN211" s="11"/>
      <c r="AO211" s="11"/>
    </row>
    <row r="212" spans="1:41" ht="15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11"/>
      <c r="AN212" s="11"/>
      <c r="AO212" s="11"/>
    </row>
    <row r="213" spans="1:41" ht="15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11"/>
      <c r="AN213" s="11"/>
      <c r="AO213" s="11"/>
    </row>
    <row r="214" spans="1:41" ht="15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11"/>
      <c r="AN214" s="11"/>
      <c r="AO214" s="11"/>
    </row>
    <row r="215" spans="1:41" ht="15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11"/>
      <c r="AN215" s="11"/>
      <c r="AO215" s="11"/>
    </row>
    <row r="216" spans="1:41" ht="15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11"/>
      <c r="AN216" s="11"/>
      <c r="AO216" s="11"/>
    </row>
    <row r="217" spans="1:41" ht="15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11"/>
      <c r="AN217" s="11"/>
      <c r="AO217" s="11"/>
    </row>
    <row r="218" spans="1:41" ht="15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11"/>
      <c r="AN218" s="11"/>
      <c r="AO218" s="11"/>
    </row>
    <row r="219" spans="1:41" ht="15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11"/>
      <c r="AN219" s="11"/>
      <c r="AO219" s="11"/>
    </row>
    <row r="220" spans="1:41" ht="15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11"/>
      <c r="AN220" s="11"/>
      <c r="AO220" s="11"/>
    </row>
    <row r="221" spans="1:41" ht="15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11"/>
      <c r="AN221" s="11"/>
      <c r="AO221" s="11"/>
    </row>
    <row r="222" spans="1:41" ht="15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11"/>
      <c r="AN222" s="11"/>
      <c r="AO222" s="11"/>
    </row>
    <row r="223" spans="1:41" ht="15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11"/>
      <c r="AN223" s="11"/>
      <c r="AO223" s="11"/>
    </row>
    <row r="224" spans="1:41" ht="15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</row>
    <row r="225" spans="1:41" ht="15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</row>
    <row r="226" spans="1:41" ht="15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</row>
    <row r="227" spans="1:41" ht="15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</row>
    <row r="228" spans="1:41" ht="15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</row>
    <row r="229" spans="1:41" ht="15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</row>
    <row r="230" spans="1:41" ht="15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</row>
    <row r="231" spans="1:41" ht="15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</row>
    <row r="232" spans="1:41" ht="15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</row>
    <row r="233" spans="1:41" ht="15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</row>
    <row r="234" spans="1:41" ht="15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</row>
    <row r="235" spans="1:41" ht="15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</row>
    <row r="236" spans="1:41" ht="15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</row>
    <row r="237" spans="1:41" ht="15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</row>
    <row r="238" spans="1:41" ht="15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</row>
    <row r="239" spans="1:41" ht="15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</row>
    <row r="240" spans="1:41" ht="15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</row>
    <row r="241" spans="1:41" ht="15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</row>
    <row r="242" spans="1:41" ht="15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</row>
    <row r="243" spans="1:41" ht="15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</row>
    <row r="244" spans="1:41" ht="15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</row>
    <row r="245" spans="1:41" ht="15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</row>
    <row r="246" spans="1:41" ht="15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</row>
    <row r="247" spans="1:41" ht="15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</row>
    <row r="248" spans="1:41" ht="15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</row>
    <row r="249" spans="1:41" ht="15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</row>
    <row r="250" spans="1:41" ht="15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</row>
    <row r="251" spans="1:41" ht="15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</row>
    <row r="252" spans="1:41" ht="15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</row>
    <row r="253" spans="1:41" ht="15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</row>
    <row r="254" spans="1:41" ht="15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</row>
    <row r="255" spans="1:41" ht="15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</row>
    <row r="256" spans="1:41" ht="15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</row>
    <row r="257" spans="1:41" ht="15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</row>
    <row r="258" spans="1:41" ht="15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</row>
    <row r="259" spans="1:41" ht="15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</row>
    <row r="260" spans="1:41" ht="15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</row>
    <row r="261" spans="1:41" ht="15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</row>
    <row r="262" spans="1:41" ht="15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</row>
    <row r="263" spans="1:41" ht="15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</row>
    <row r="264" spans="1:41" ht="15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</row>
    <row r="265" spans="1:41" ht="15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</row>
    <row r="266" spans="1:41" ht="15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</row>
    <row r="267" spans="1:41" ht="15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</row>
    <row r="268" spans="1:41" ht="15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</row>
    <row r="269" spans="1:41" ht="15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</row>
    <row r="270" spans="1:41" ht="15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</row>
    <row r="271" spans="1:41" ht="15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</row>
    <row r="272" spans="1:41" ht="15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</row>
    <row r="273" spans="1:41" ht="15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</row>
    <row r="274" spans="1:41" ht="15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</row>
    <row r="275" spans="1:41" ht="15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</row>
    <row r="276" spans="1:41" ht="15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</row>
    <row r="277" spans="1:41" ht="15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</row>
    <row r="278" spans="1:41" ht="15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</row>
    <row r="279" spans="1:41" ht="15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</row>
    <row r="280" spans="1:41" ht="15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</row>
    <row r="281" spans="1:41" ht="15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</row>
    <row r="282" spans="1:41" ht="15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</row>
    <row r="283" spans="1:41" ht="15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</row>
    <row r="284" spans="1:41" ht="15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</row>
    <row r="285" spans="1:41" ht="15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</row>
    <row r="286" spans="1:41" ht="15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</row>
    <row r="287" spans="1:41" ht="15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</row>
    <row r="288" spans="1:41" ht="15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</row>
    <row r="289" spans="1:41" ht="15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</row>
    <row r="290" spans="1:41" ht="15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</row>
    <row r="291" spans="1:41" ht="15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</row>
    <row r="292" spans="1:41" ht="15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</row>
    <row r="293" spans="1:41" ht="15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</row>
    <row r="294" spans="1:41" ht="15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</row>
    <row r="295" spans="1:41" ht="15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</row>
    <row r="296" spans="1:41" ht="15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</row>
    <row r="297" spans="1:41" ht="15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</row>
    <row r="298" spans="1:41" ht="15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</row>
    <row r="299" spans="1:41" ht="15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</row>
    <row r="300" spans="1:41" ht="15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</row>
    <row r="301" spans="1:41" ht="15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</row>
    <row r="302" spans="1:41" ht="15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</row>
    <row r="303" spans="1:41" ht="15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</row>
    <row r="304" spans="1:41" ht="15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</row>
    <row r="305" spans="1:41" ht="15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</row>
    <row r="306" spans="1:41" ht="15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</row>
    <row r="307" spans="1:41" ht="15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</row>
    <row r="308" spans="1:41" ht="15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</row>
    <row r="309" spans="1:41" ht="15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</row>
    <row r="310" spans="1:41" ht="15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</row>
    <row r="311" spans="1:41" ht="15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</row>
    <row r="312" spans="1:41" ht="15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</row>
    <row r="313" spans="1:41" ht="15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</row>
    <row r="314" spans="1:41" ht="15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</row>
    <row r="315" spans="1:41" ht="15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</row>
    <row r="316" spans="1:41" ht="15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</row>
    <row r="317" spans="1:41" ht="15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</row>
    <row r="318" spans="1:41" ht="15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</row>
    <row r="319" spans="1:41" ht="15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</row>
    <row r="320" spans="1:41" ht="15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</row>
    <row r="321" spans="1:41" ht="15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</row>
    <row r="322" spans="1:41" ht="15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</row>
    <row r="323" spans="1:41" ht="15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</row>
    <row r="324" spans="1:41" ht="15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</row>
    <row r="325" spans="1:41" ht="15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</row>
    <row r="326" spans="1:41" ht="15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</row>
    <row r="327" spans="1:41" ht="15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</row>
    <row r="328" spans="1:41" ht="15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</row>
    <row r="329" spans="1:41" ht="15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</row>
    <row r="330" spans="1:41" ht="15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</row>
    <row r="331" spans="1:41" ht="15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</row>
    <row r="332" spans="1:41" ht="15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</row>
    <row r="333" spans="1:41" ht="15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</row>
    <row r="334" spans="1:41" ht="15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</row>
    <row r="335" spans="1:41" ht="15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</row>
    <row r="336" spans="1:41" ht="15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</row>
    <row r="337" spans="1:41" ht="15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</row>
    <row r="338" spans="1:41" ht="15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</row>
    <row r="339" spans="1:41" ht="15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</row>
    <row r="340" spans="1:41" ht="15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</row>
    <row r="341" spans="1:41" ht="15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</row>
    <row r="342" spans="1:41" ht="15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</row>
    <row r="343" spans="1:41" ht="15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</row>
    <row r="344" spans="1:41" ht="15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</row>
    <row r="345" spans="1:41" ht="15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</row>
    <row r="346" spans="1:41" ht="15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</row>
    <row r="347" spans="1:41" ht="15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</row>
    <row r="348" spans="1:41" ht="15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</row>
    <row r="349" spans="1:41" ht="15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</row>
    <row r="350" spans="1:41" ht="15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</row>
    <row r="351" spans="1:41" ht="15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</row>
    <row r="352" spans="1:41" ht="15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</row>
    <row r="353" spans="1:41" ht="15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</row>
    <row r="354" spans="1:41" ht="15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</row>
    <row r="355" spans="1:41" ht="15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</row>
    <row r="356" spans="1:41" ht="15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</row>
    <row r="357" spans="1:41" ht="15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</row>
    <row r="358" spans="1:41" ht="15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</row>
    <row r="359" spans="1:41" ht="15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</row>
    <row r="360" spans="1:41" ht="15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</row>
    <row r="361" spans="1:41" ht="15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</row>
    <row r="362" spans="1:41" ht="15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</row>
    <row r="363" spans="1:41" ht="15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</row>
    <row r="364" spans="1:41" ht="15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</row>
    <row r="365" spans="1:41" ht="15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</row>
    <row r="366" spans="1:41" ht="15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</row>
    <row r="367" spans="1:41" ht="15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</row>
    <row r="368" spans="1:41" ht="15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</row>
    <row r="369" spans="1:41" ht="15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</row>
    <row r="370" spans="1:41" ht="15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</row>
    <row r="371" spans="1:41" ht="15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</row>
    <row r="372" spans="1:41" ht="15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</row>
    <row r="373" spans="1:41" ht="15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</row>
    <row r="374" spans="1:41" ht="15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</row>
    <row r="375" spans="1:41" ht="15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</row>
    <row r="376" spans="1:41" ht="15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</row>
    <row r="377" spans="1:41" ht="15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</row>
    <row r="378" spans="1:41" ht="15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</row>
    <row r="379" spans="1:41" ht="15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</row>
    <row r="380" spans="1:41" ht="15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</row>
    <row r="381" spans="1:41" ht="15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</row>
    <row r="382" spans="1:41" ht="15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</row>
    <row r="383" spans="1:41" ht="15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</row>
    <row r="384" spans="1:41" ht="15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</row>
    <row r="385" spans="1:41" ht="15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</row>
    <row r="386" spans="1:41" ht="15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</row>
    <row r="387" spans="1:41" ht="15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</row>
    <row r="388" spans="1:41" ht="15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</row>
    <row r="389" spans="1:41" ht="15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</row>
    <row r="390" spans="1:41" ht="15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</row>
    <row r="391" spans="1:41" ht="15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</row>
    <row r="392" spans="1:41" ht="15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</row>
    <row r="393" spans="1:41" ht="15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</row>
    <row r="394" spans="1:41" ht="15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</row>
    <row r="395" spans="1:41" ht="15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</row>
    <row r="396" spans="1:41" ht="15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</row>
    <row r="397" spans="1:41" ht="15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</row>
    <row r="398" spans="1:41" ht="15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</row>
    <row r="399" spans="1:41" ht="15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</row>
    <row r="400" spans="1:41" ht="15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</row>
    <row r="401" spans="1:41" ht="15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</row>
    <row r="402" spans="1:41" ht="15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</row>
    <row r="403" spans="1:41" ht="15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</row>
    <row r="404" spans="1:41" ht="15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</row>
    <row r="405" spans="1:41" ht="15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</row>
    <row r="406" spans="1:41" ht="15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</row>
    <row r="407" spans="1:41" ht="15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</row>
    <row r="408" spans="1:41" ht="15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</row>
    <row r="409" spans="1:41" ht="15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</row>
    <row r="410" spans="1:41" ht="15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</row>
    <row r="411" spans="1:41" ht="15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</row>
    <row r="412" spans="1:41" ht="15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</row>
    <row r="413" spans="1:41" ht="15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</row>
    <row r="414" spans="1:41" ht="15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</row>
    <row r="415" spans="1:41" ht="15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</row>
    <row r="416" spans="1:41" ht="15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</row>
    <row r="417" spans="1:41" ht="15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</row>
    <row r="418" spans="1:41" ht="15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</row>
    <row r="419" spans="1:41" ht="15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</row>
    <row r="420" spans="1:41" ht="15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</row>
    <row r="421" spans="1:41" ht="15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</row>
    <row r="422" spans="1:41" ht="15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</row>
    <row r="423" spans="1:41" ht="15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</row>
    <row r="424" spans="1:41" ht="15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</row>
    <row r="425" spans="1:41" ht="15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</row>
    <row r="426" spans="1:41" ht="15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</row>
    <row r="427" spans="1:41" ht="15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</row>
    <row r="428" spans="1:41" ht="15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</row>
    <row r="429" spans="1:41" ht="15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</row>
    <row r="430" spans="1:41" ht="15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</row>
    <row r="431" spans="1:41" ht="15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</row>
    <row r="432" spans="1:41" ht="15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</row>
    <row r="433" spans="1:41" ht="15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</row>
    <row r="434" spans="1:41" ht="15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</row>
    <row r="435" spans="1:41" ht="15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</row>
    <row r="436" spans="1:41" ht="15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</row>
    <row r="437" spans="1:41" ht="15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</row>
    <row r="438" spans="1:41" ht="15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</row>
    <row r="439" spans="1:41" ht="15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</row>
    <row r="440" spans="1:41" ht="15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</row>
    <row r="441" spans="1:41" ht="15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</row>
    <row r="442" spans="1:41" ht="15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</row>
    <row r="443" spans="1:41" ht="15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</row>
    <row r="444" spans="1:41" ht="15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</row>
    <row r="445" spans="1:41" ht="15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</row>
    <row r="446" spans="1:41" ht="15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</row>
    <row r="447" spans="1:41" ht="15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</row>
    <row r="448" spans="1:41" ht="15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</row>
    <row r="449" spans="1:41" ht="15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</row>
    <row r="450" spans="1:41" ht="15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</row>
    <row r="451" spans="1:41" ht="15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</row>
    <row r="452" spans="1:41" ht="15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</row>
    <row r="453" spans="1:41" ht="15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</row>
    <row r="454" spans="1:41" ht="15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</row>
    <row r="455" spans="1:41" ht="15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</row>
    <row r="456" spans="1:41" ht="15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</row>
    <row r="457" spans="1:41" ht="15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</row>
    <row r="458" spans="1:41" ht="15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</row>
    <row r="459" spans="1:41" ht="15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</row>
    <row r="460" spans="1:41" ht="15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</row>
    <row r="461" spans="1:41" ht="15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</row>
    <row r="462" spans="1:41" ht="15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</row>
    <row r="463" spans="1:41" ht="15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</row>
    <row r="464" spans="1:41" ht="15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</row>
    <row r="465" spans="1:41" ht="15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</row>
    <row r="466" spans="1:41" ht="15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</row>
    <row r="467" spans="1:41" ht="15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</row>
    <row r="468" spans="1:41" ht="15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</row>
    <row r="469" spans="1:41" ht="15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</row>
    <row r="470" spans="1:41" ht="15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</row>
    <row r="471" spans="1:41" ht="15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</row>
    <row r="472" spans="1:41" ht="15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</row>
    <row r="473" spans="1:41" ht="15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</row>
    <row r="474" spans="1:41" ht="15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</row>
    <row r="475" spans="1:41" ht="15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</row>
    <row r="476" spans="1:41" ht="15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</row>
    <row r="477" spans="1:41" ht="15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</row>
    <row r="478" spans="1:41" ht="15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</row>
    <row r="479" spans="1:41" ht="15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</row>
    <row r="480" spans="1:41" ht="15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</row>
    <row r="481" spans="1:41" ht="15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</row>
    <row r="482" spans="1:41" ht="15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</row>
    <row r="483" spans="1:41" ht="15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</row>
    <row r="484" spans="1:41" ht="15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</row>
    <row r="485" spans="1:41" ht="15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</row>
    <row r="486" spans="1:41" ht="15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</row>
    <row r="487" spans="1:41" ht="15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</row>
    <row r="488" spans="1:41" ht="15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</row>
    <row r="489" spans="1:41" ht="15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</row>
    <row r="490" spans="1:41" ht="15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</row>
    <row r="491" spans="1:41" ht="15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</row>
    <row r="492" spans="1:41" ht="15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</row>
    <row r="493" spans="1:41" ht="15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</row>
    <row r="494" spans="1:41" ht="15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</row>
    <row r="495" spans="1:41" ht="15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</row>
    <row r="496" spans="1:41" ht="15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</row>
    <row r="497" spans="1:41" ht="15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</row>
    <row r="498" spans="1:41" ht="15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</row>
    <row r="499" spans="1:41" ht="15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</row>
    <row r="500" spans="1:41" ht="15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</row>
    <row r="501" spans="1:41" ht="15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</row>
    <row r="502" spans="1:41" ht="15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</row>
    <row r="503" spans="1:41" ht="15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</row>
    <row r="504" spans="1:41" ht="15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</row>
    <row r="505" spans="1:41" ht="15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</row>
    <row r="506" spans="1:41" ht="15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</row>
    <row r="507" spans="1:41" ht="15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</row>
    <row r="508" spans="1:41" ht="15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</row>
    <row r="509" spans="1:41" ht="15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</row>
    <row r="510" spans="1:41" ht="15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</row>
    <row r="511" spans="1:41" ht="15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</row>
    <row r="512" spans="1:41" ht="15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</row>
    <row r="513" spans="1:41" ht="15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</row>
    <row r="514" spans="1:41" ht="15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</row>
    <row r="515" spans="1:41" ht="15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</row>
    <row r="516" spans="1:41" ht="15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</row>
    <row r="517" spans="1:41" ht="15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</row>
    <row r="518" spans="1:41" ht="15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</row>
    <row r="519" spans="1:41" ht="15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</row>
    <row r="520" spans="1:41" ht="15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</row>
    <row r="521" spans="1:41" ht="15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</row>
    <row r="522" spans="1:41" ht="15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</row>
    <row r="523" spans="1:41" ht="15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</row>
    <row r="524" spans="1:41" ht="15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</row>
    <row r="525" spans="1:41" ht="15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</row>
    <row r="526" spans="1:41" ht="15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</row>
    <row r="527" spans="1:41" ht="15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</row>
    <row r="528" spans="1:41" ht="15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</row>
    <row r="529" spans="1:41" ht="15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</row>
    <row r="530" spans="1:41" ht="15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</row>
    <row r="531" spans="1:41" ht="15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</row>
    <row r="532" spans="1:41" ht="15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</row>
    <row r="533" spans="1:41" ht="15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</row>
    <row r="534" spans="1:41" ht="15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</row>
    <row r="535" spans="1:41" ht="15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</row>
    <row r="536" spans="1:41" ht="15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</row>
    <row r="537" spans="1:41" ht="15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</row>
    <row r="538" spans="1:41" ht="15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</row>
    <row r="539" spans="1:41" ht="15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</row>
    <row r="540" spans="1:41" ht="15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</row>
    <row r="541" spans="1:41" ht="15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</row>
    <row r="542" spans="1:41" ht="15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</row>
    <row r="543" spans="1:41" ht="15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</row>
    <row r="544" spans="1:41" ht="15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</row>
    <row r="545" spans="1:41" ht="15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</row>
    <row r="546" spans="1:41" ht="15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</row>
    <row r="547" spans="1:41" ht="15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</row>
    <row r="548" spans="1:41" ht="15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</row>
    <row r="549" spans="1:41" ht="15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</row>
    <row r="550" spans="1:41" ht="15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</row>
    <row r="551" spans="1:41" ht="15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</row>
    <row r="552" spans="1:41" ht="15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</row>
    <row r="553" spans="1:41" ht="15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</row>
    <row r="554" spans="1:41" ht="15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</row>
    <row r="555" spans="1:41" ht="15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</row>
    <row r="556" spans="1:41" ht="15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</row>
    <row r="557" spans="1:41" ht="15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</row>
    <row r="558" spans="1:41" ht="15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</row>
    <row r="559" spans="1:41" ht="15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</row>
    <row r="560" spans="1:41" ht="15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</row>
    <row r="561" spans="1:41" ht="15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</row>
    <row r="562" spans="1:41" ht="15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</row>
    <row r="563" spans="1:41" ht="15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</row>
    <row r="564" spans="1:41" ht="15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</row>
    <row r="565" spans="1:41" ht="15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</row>
    <row r="566" spans="1:41" ht="15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</row>
    <row r="567" spans="1:41" ht="15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</row>
    <row r="568" spans="1:41" ht="15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</row>
    <row r="569" spans="1:41" ht="15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</row>
    <row r="570" spans="1:41" ht="15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</row>
    <row r="571" spans="1:41" ht="15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</row>
    <row r="572" spans="1:41" ht="15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</row>
    <row r="573" spans="1:41" ht="15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</row>
    <row r="574" spans="1:41" ht="15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</row>
    <row r="575" spans="1:41" ht="15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</row>
    <row r="576" spans="1:41" ht="15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</row>
    <row r="577" spans="1:41" ht="15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</row>
    <row r="578" spans="1:41" ht="15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</row>
    <row r="579" spans="1:41" ht="15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</row>
    <row r="580" spans="1:41" ht="15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</row>
    <row r="581" spans="1:41" ht="15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</row>
    <row r="582" spans="1:41" ht="15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</row>
    <row r="583" spans="1:41" ht="15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</row>
    <row r="584" spans="1:41" ht="15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</row>
    <row r="585" spans="1:41" ht="15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</row>
    <row r="586" spans="1:41" ht="15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</row>
    <row r="587" spans="1:41" ht="15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</row>
    <row r="588" spans="1:41" ht="15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</row>
    <row r="589" spans="1:41" ht="15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</row>
    <row r="590" spans="1:41" ht="15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</row>
    <row r="591" spans="1:41" ht="15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</row>
    <row r="592" spans="1:41" ht="15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</row>
    <row r="593" spans="1:41" ht="15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</row>
    <row r="594" spans="1:41" ht="15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</row>
    <row r="595" spans="1:41" ht="15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</row>
    <row r="596" spans="1:41" ht="15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</row>
    <row r="597" spans="1:41" ht="15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</row>
    <row r="598" spans="1:41" ht="15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</row>
    <row r="599" spans="1:41" ht="15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</row>
    <row r="600" spans="1:41" ht="15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</row>
    <row r="601" spans="1:41" ht="15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</row>
    <row r="602" spans="1:41" ht="15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</row>
    <row r="603" spans="1:41" ht="15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</row>
    <row r="604" spans="1:41" ht="15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</row>
    <row r="605" spans="1:41" ht="15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</row>
    <row r="606" spans="1:41" ht="15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</row>
    <row r="607" spans="1:41" ht="15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</row>
    <row r="608" spans="1:41" ht="15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</row>
    <row r="609" spans="1:41" ht="15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</row>
    <row r="610" spans="1:41" ht="15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</row>
    <row r="611" spans="1:41" ht="15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</row>
    <row r="612" spans="1:41" ht="15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</row>
    <row r="613" spans="1:41" ht="15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</row>
    <row r="614" spans="1:41" ht="15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</row>
    <row r="615" spans="1:41" ht="15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</row>
    <row r="616" spans="1:41" ht="15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</row>
    <row r="617" spans="1:41" ht="15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</row>
    <row r="618" spans="1:41" ht="15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</row>
    <row r="619" spans="1:41" ht="15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</row>
    <row r="620" spans="1:41" ht="15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</row>
    <row r="621" spans="1:41" ht="15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</row>
    <row r="622" spans="1:41" ht="15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</row>
    <row r="623" spans="1:41" ht="15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</row>
    <row r="624" spans="1:41" ht="15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</row>
    <row r="625" spans="1:41" ht="15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</row>
    <row r="626" spans="1:41" ht="15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</row>
    <row r="627" spans="1:41" ht="15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</row>
    <row r="628" spans="1:41" ht="15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</row>
    <row r="629" spans="1:41" ht="15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</row>
    <row r="630" spans="1:41" ht="15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</row>
    <row r="631" spans="1:41" ht="15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</row>
    <row r="632" spans="1:41" ht="15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</row>
    <row r="633" spans="1:41" ht="15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</row>
    <row r="634" spans="1:41" ht="15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</row>
    <row r="635" spans="1:41" ht="15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</row>
    <row r="636" spans="1:41" ht="15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</row>
    <row r="637" spans="1:41" ht="15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</row>
    <row r="638" spans="1:41" ht="15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</row>
    <row r="639" spans="1:41" ht="15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</row>
    <row r="640" spans="1:41" ht="15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</row>
    <row r="641" spans="1:41" ht="15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</row>
    <row r="642" spans="1:41" ht="15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</row>
    <row r="643" spans="1:41" ht="15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</row>
    <row r="644" spans="1:41" ht="15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</row>
    <row r="645" spans="1:41" ht="15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</row>
    <row r="646" spans="1:41" ht="15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</row>
    <row r="647" spans="1:41" ht="15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</row>
    <row r="648" spans="1:41" ht="15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</row>
    <row r="649" spans="1:41" ht="15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</row>
    <row r="650" spans="1:41" ht="15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</row>
    <row r="651" spans="1:41" ht="15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</row>
    <row r="652" spans="1:41" ht="15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</row>
    <row r="653" spans="1:41" ht="15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</row>
    <row r="654" spans="1:41" ht="15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</row>
    <row r="655" spans="1:41" ht="15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</row>
    <row r="656" spans="1:41" ht="15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</row>
    <row r="657" spans="1:41" ht="15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</row>
    <row r="658" spans="1:41" ht="15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</row>
    <row r="659" spans="1:41" ht="15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</row>
    <row r="660" spans="1:41" ht="15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</row>
    <row r="661" spans="1:41" ht="15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</row>
    <row r="662" spans="1:41" ht="15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</row>
    <row r="663" spans="1:41" ht="15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</row>
    <row r="664" spans="1:41" ht="15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</row>
    <row r="665" spans="1:41" ht="15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</row>
    <row r="666" spans="1:41" ht="15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</row>
    <row r="667" spans="1:41" ht="15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</row>
    <row r="668" spans="1:41" ht="15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</row>
    <row r="669" spans="1:41" ht="15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</row>
    <row r="670" spans="1:41" ht="15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</row>
    <row r="671" spans="1:41" ht="15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</row>
    <row r="672" spans="1:41" ht="15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</row>
    <row r="673" spans="1:41" ht="15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</row>
    <row r="674" spans="1:41" ht="15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</row>
    <row r="675" spans="1:41" ht="15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</row>
    <row r="676" spans="1:41" ht="15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</row>
    <row r="677" spans="1:41" ht="15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</row>
    <row r="678" spans="1:41" ht="15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</row>
    <row r="679" spans="1:41" ht="15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</row>
    <row r="680" spans="1:41" ht="15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</row>
    <row r="681" spans="1:41" ht="15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</row>
    <row r="682" spans="1:41" ht="15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</row>
    <row r="683" spans="1:41" ht="15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</row>
    <row r="684" spans="1:41" ht="15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</row>
    <row r="685" spans="1:41" ht="15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</row>
    <row r="686" spans="1:41" ht="15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</row>
    <row r="687" spans="1:41" ht="15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</row>
    <row r="688" spans="1:41" ht="15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</row>
    <row r="689" spans="1:41" ht="15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</row>
    <row r="690" spans="1:41" ht="15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</row>
    <row r="691" spans="1:41" ht="15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</row>
    <row r="692" spans="1:41" ht="15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</row>
    <row r="693" spans="1:41" ht="15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</row>
    <row r="694" spans="1:41" ht="15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</row>
    <row r="695" spans="1:41" ht="15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</row>
    <row r="696" spans="1:41" ht="15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</row>
    <row r="697" spans="1:41" ht="15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</row>
    <row r="698" spans="1:41" ht="15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</row>
    <row r="699" spans="1:41" ht="15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</row>
    <row r="700" spans="1:41" ht="15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</row>
    <row r="701" spans="1:41" ht="15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</row>
    <row r="702" spans="1:41" ht="15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</row>
    <row r="703" spans="1:41" ht="15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</row>
    <row r="704" spans="1:41" ht="15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</row>
    <row r="705" spans="1:41" ht="15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</row>
    <row r="706" spans="1:41" ht="15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</row>
    <row r="707" spans="1:41" ht="15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</row>
    <row r="708" spans="1:41" ht="15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</row>
    <row r="709" spans="1:41" ht="15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</row>
    <row r="710" spans="1:41" ht="15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</row>
    <row r="711" spans="1:41" ht="15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</row>
    <row r="712" spans="1:41" ht="15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</row>
    <row r="713" spans="1:41" ht="15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</row>
    <row r="714" spans="1:41" ht="15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</row>
    <row r="715" spans="1:41" ht="15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</row>
    <row r="716" spans="1:41" ht="15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</row>
    <row r="717" spans="1:41" ht="15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</row>
    <row r="718" spans="1:41" ht="15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</row>
    <row r="719" spans="1:41" ht="15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</row>
    <row r="720" spans="1:41" ht="15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</row>
    <row r="721" spans="1:41" ht="15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</row>
    <row r="722" spans="1:41" ht="15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</row>
    <row r="723" spans="1:41" ht="15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</row>
    <row r="724" spans="1:41" ht="15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</row>
    <row r="725" spans="1:41" ht="15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</row>
    <row r="726" spans="1:41" ht="15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</row>
    <row r="727" spans="1:41" ht="15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</row>
    <row r="728" spans="1:41" ht="15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</row>
    <row r="729" spans="1:41" ht="15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</row>
    <row r="730" spans="1:41" ht="15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</row>
    <row r="731" spans="1:41" ht="15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</row>
    <row r="732" spans="1:41" ht="15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</row>
    <row r="733" spans="1:41" ht="15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</row>
    <row r="734" spans="1:41" ht="15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</row>
    <row r="735" spans="1:41" ht="15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</row>
    <row r="736" spans="1:41" ht="15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</row>
    <row r="737" spans="1:41" ht="15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</row>
    <row r="738" spans="1:41" ht="15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</row>
    <row r="739" spans="1:41" ht="15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</row>
    <row r="740" spans="1:41" ht="15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</row>
    <row r="741" spans="1:41" ht="15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</row>
    <row r="742" spans="1:41" ht="15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</row>
    <row r="743" spans="1:41" ht="15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</row>
    <row r="744" spans="1:41" ht="15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</row>
    <row r="745" spans="1:41" ht="15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</row>
    <row r="746" spans="1:41" ht="15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</row>
    <row r="747" spans="1:41" ht="15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</row>
    <row r="748" spans="1:41" ht="15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</row>
    <row r="749" spans="1:41" ht="15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</row>
    <row r="750" spans="1:41" ht="15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</row>
    <row r="751" spans="1:41" ht="15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</row>
    <row r="752" spans="1:41" ht="15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</row>
    <row r="753" spans="1:41" ht="15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</row>
    <row r="754" spans="1:41" ht="15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</row>
    <row r="755" spans="1:41" ht="15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</row>
    <row r="756" spans="1:41" ht="15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</row>
    <row r="757" spans="1:41" ht="15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</row>
    <row r="758" spans="1:41" ht="15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</row>
    <row r="759" spans="1:41" ht="15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</row>
    <row r="760" spans="1:41" ht="15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</row>
    <row r="761" spans="1:41" ht="15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</row>
    <row r="762" spans="1:41" ht="15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</row>
    <row r="763" spans="1:41" ht="15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</row>
    <row r="764" spans="1:41" ht="15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</row>
    <row r="765" spans="1:41" ht="15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</row>
    <row r="766" spans="1:41" ht="15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</row>
    <row r="767" spans="1:41" ht="15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</row>
    <row r="768" spans="1:41" ht="15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</row>
    <row r="769" spans="1:41" ht="15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</row>
    <row r="770" spans="1:41" ht="15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</row>
    <row r="771" spans="1:41" ht="15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</row>
    <row r="772" spans="1:41" ht="15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</row>
    <row r="773" spans="1:41" ht="15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</row>
    <row r="774" spans="1:41" ht="15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</row>
    <row r="775" spans="1:41" ht="15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</row>
    <row r="776" spans="1:41" ht="15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</row>
    <row r="777" spans="1:41" ht="15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</row>
    <row r="778" spans="1:41" ht="15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</row>
    <row r="779" spans="1:41" ht="15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</row>
    <row r="780" spans="1:41" ht="15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</row>
    <row r="781" spans="1:41" ht="15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</row>
    <row r="782" spans="1:41" ht="15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</row>
    <row r="783" spans="1:41" ht="15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</row>
    <row r="784" spans="1:41" ht="15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</row>
    <row r="785" spans="1:41" ht="15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</row>
    <row r="786" spans="1:41" ht="15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</row>
    <row r="787" spans="1:41" ht="15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</row>
    <row r="788" spans="1:41" ht="15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</row>
    <row r="789" spans="1:41" ht="15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</row>
    <row r="790" spans="1:41" ht="15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</row>
    <row r="791" spans="1:41" ht="15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</row>
    <row r="792" spans="1:41" ht="15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</row>
    <row r="793" spans="1:41" ht="15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</row>
    <row r="794" spans="1:41" ht="15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</row>
    <row r="795" spans="1:41" ht="15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</row>
    <row r="796" spans="1:41" ht="15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</row>
    <row r="797" spans="1:41" ht="15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</row>
    <row r="798" spans="1:41" ht="15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</row>
    <row r="799" spans="1:41" ht="15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</row>
    <row r="800" spans="1:41" ht="15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</row>
    <row r="801" spans="1:41" ht="15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</row>
    <row r="802" spans="1:41" ht="15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</row>
    <row r="803" spans="1:41" ht="15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</row>
    <row r="804" spans="1:41" ht="15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</row>
    <row r="805" spans="1:41" ht="15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</row>
    <row r="806" spans="1:41" ht="15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</row>
    <row r="807" spans="1:41" ht="15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</row>
    <row r="808" spans="1:41" ht="15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</row>
    <row r="809" spans="1:41" ht="15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</row>
    <row r="810" spans="1:41" ht="15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</row>
    <row r="811" spans="1:41" ht="15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</row>
    <row r="812" spans="1:41" ht="15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</row>
    <row r="813" spans="1:41" ht="15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</row>
    <row r="814" spans="1:41" ht="15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</row>
    <row r="815" spans="1:41" ht="15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</row>
    <row r="816" spans="1:41" ht="15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</row>
    <row r="817" spans="1:41" ht="15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</row>
    <row r="818" spans="1:41" ht="15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</row>
    <row r="819" spans="1:41" ht="15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</row>
    <row r="820" spans="1:41" ht="15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</row>
    <row r="821" spans="1:41" ht="15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</row>
    <row r="822" spans="1:41" ht="15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</row>
    <row r="823" spans="1:41" ht="15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</row>
    <row r="824" spans="1:41" ht="15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</row>
    <row r="825" spans="1:41" ht="15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</row>
    <row r="826" spans="1:41" ht="15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</row>
    <row r="827" spans="1:41" ht="15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</row>
    <row r="828" spans="1:41" ht="15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</row>
    <row r="829" spans="1:41" ht="15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</row>
    <row r="830" spans="1:41" ht="15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</row>
    <row r="831" spans="1:41" ht="15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</row>
    <row r="832" spans="1:41" ht="15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</row>
    <row r="833" spans="1:41" ht="15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</row>
    <row r="834" spans="1:41" ht="15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</row>
    <row r="835" spans="1:41" ht="15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</row>
    <row r="836" spans="1:41" ht="15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</row>
    <row r="837" spans="1:41" ht="15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</row>
    <row r="838" spans="1:41" ht="15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</row>
    <row r="839" spans="1:41" ht="15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</row>
    <row r="840" spans="1:41" ht="15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</row>
    <row r="841" spans="1:41" ht="15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</row>
    <row r="842" spans="1:41" ht="15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</row>
    <row r="843" spans="1:41" ht="15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</row>
    <row r="844" spans="1:41" ht="15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</row>
    <row r="845" spans="1:41" ht="15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</row>
    <row r="846" spans="1:41" ht="15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</row>
    <row r="847" spans="1:41" ht="15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</row>
    <row r="848" spans="1:41" ht="15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</row>
    <row r="849" spans="1:41" ht="15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</row>
    <row r="850" spans="1:41" ht="15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</row>
    <row r="851" spans="1:41" ht="15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</row>
    <row r="852" spans="1:41" ht="15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</row>
    <row r="853" spans="1:41" ht="15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</row>
    <row r="854" spans="1:41" ht="15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</row>
    <row r="855" spans="1:41" ht="15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</row>
    <row r="856" spans="1:41" ht="15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</row>
    <row r="857" spans="1:41" ht="15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</row>
    <row r="858" spans="1:41" ht="15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</row>
    <row r="859" spans="1:41" ht="15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</row>
    <row r="860" spans="1:41" ht="15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</row>
    <row r="861" spans="1:41" ht="15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</row>
    <row r="862" spans="1:41" ht="15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</row>
    <row r="863" spans="1:41" ht="15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</row>
    <row r="864" spans="1:41" ht="15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</row>
    <row r="865" spans="1:41" ht="15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</row>
    <row r="866" spans="1:41" ht="15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</row>
    <row r="867" spans="1:41" ht="15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</row>
    <row r="868" spans="1:41" ht="15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</row>
    <row r="869" spans="1:41" ht="15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</row>
    <row r="870" spans="1:41" ht="15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</row>
    <row r="871" spans="1:41" ht="15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</row>
    <row r="872" spans="1:41" ht="15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</row>
    <row r="873" spans="1:41" ht="15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</row>
    <row r="874" spans="1:41" ht="15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</row>
    <row r="875" spans="1:41" ht="15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</row>
    <row r="876" spans="1:41" ht="15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</row>
    <row r="877" spans="1:41" ht="15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</row>
    <row r="878" spans="1:41" ht="15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</row>
    <row r="879" spans="1:41" ht="15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</row>
    <row r="880" spans="1:41" ht="15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</row>
    <row r="881" spans="1:41" ht="15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</row>
    <row r="882" spans="1:41" ht="15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</row>
    <row r="883" spans="1:41" ht="15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</row>
    <row r="884" spans="1:41" ht="15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</row>
    <row r="885" spans="1:41" ht="15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</row>
    <row r="886" spans="1:41" ht="15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</row>
    <row r="887" spans="1:41" ht="15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</row>
    <row r="888" spans="1:41" ht="15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</row>
    <row r="889" spans="1:41" ht="15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</row>
    <row r="890" spans="1:41" ht="15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</row>
    <row r="891" spans="1:41" ht="15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</row>
    <row r="892" spans="1:41" ht="15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</row>
    <row r="893" spans="1:41" ht="15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</row>
    <row r="894" spans="1:41" ht="15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</row>
    <row r="895" spans="1:41" ht="15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</row>
    <row r="896" spans="1:41" ht="15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</row>
    <row r="897" spans="1:41" ht="15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</row>
    <row r="898" spans="1:41" ht="15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</row>
    <row r="899" spans="1:41" ht="15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</row>
    <row r="900" spans="1:41" ht="15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</row>
    <row r="901" spans="1:41" ht="15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</row>
    <row r="902" spans="1:41" ht="15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</row>
    <row r="903" spans="1:41" ht="15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</row>
    <row r="904" spans="1:41" ht="15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</row>
    <row r="905" spans="1:41" ht="15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</row>
    <row r="906" spans="1:41" ht="15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</row>
    <row r="907" spans="1:41" ht="15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</row>
    <row r="908" spans="1:41" ht="15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</row>
    <row r="909" spans="1:41" ht="15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</row>
    <row r="910" spans="1:41" ht="15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</row>
    <row r="911" spans="1:41" ht="15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</row>
    <row r="912" spans="1:41" ht="15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</row>
    <row r="913" spans="1:41" ht="15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</row>
    <row r="914" spans="1:41" ht="15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</row>
    <row r="915" spans="1:41" ht="15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</row>
    <row r="916" spans="1:41" ht="15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</row>
    <row r="917" spans="1:41" ht="15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</row>
    <row r="918" spans="1:41" ht="15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</row>
    <row r="919" spans="1:41" ht="15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</row>
    <row r="920" spans="1:41" ht="15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</row>
    <row r="921" spans="1:41" ht="15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</row>
    <row r="922" spans="1:41" ht="15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</row>
    <row r="923" spans="1:41" ht="15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</row>
    <row r="924" spans="1:41" ht="15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</row>
    <row r="925" spans="1:41" ht="15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</row>
    <row r="926" spans="1:41" ht="15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</row>
    <row r="927" spans="1:41" ht="15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</row>
    <row r="928" spans="1:41" ht="15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</row>
    <row r="929" spans="1:41" ht="15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</row>
    <row r="930" spans="1:41" ht="15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</row>
    <row r="931" spans="1:41" ht="15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</row>
    <row r="932" spans="1:41" ht="15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</row>
    <row r="933" spans="1:41" ht="15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</row>
    <row r="934" spans="1:41" ht="15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</row>
    <row r="935" spans="1:41" ht="15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</row>
    <row r="936" spans="1:41" ht="15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</row>
    <row r="937" spans="1:41" ht="15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</row>
    <row r="938" spans="1:41" ht="15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</row>
    <row r="939" spans="1:41" ht="15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</row>
    <row r="940" spans="1:41" ht="15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</row>
    <row r="941" spans="1:41" ht="15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</row>
    <row r="942" spans="1:41" ht="15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</row>
    <row r="943" spans="1:41" ht="15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</row>
    <row r="944" spans="1:41" ht="15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</row>
    <row r="945" spans="1:41" ht="15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</row>
    <row r="946" spans="1:41" ht="15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</row>
    <row r="947" spans="1:41" ht="15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</row>
    <row r="948" spans="1:41" ht="15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</row>
    <row r="949" spans="1:41" ht="15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</row>
    <row r="950" spans="1:41" ht="15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</row>
    <row r="951" spans="1:41" ht="15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</row>
    <row r="952" spans="1:41" ht="15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</row>
    <row r="953" spans="1:41" ht="15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</row>
    <row r="954" spans="1:41" ht="15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</row>
    <row r="955" spans="1:41" ht="15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</row>
    <row r="956" spans="1:41" ht="15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</row>
    <row r="957" spans="1:41" ht="15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</row>
    <row r="958" spans="1:41" ht="15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</row>
    <row r="959" spans="1:41" ht="15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</row>
    <row r="960" spans="1:41" ht="15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</row>
    <row r="961" spans="1:41" ht="15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</row>
    <row r="962" spans="1:41" ht="15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</row>
    <row r="963" spans="1:41" ht="15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</row>
    <row r="964" spans="1:41" ht="15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</row>
    <row r="965" spans="1:41" ht="15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</row>
    <row r="966" spans="1:41" ht="15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</row>
    <row r="967" spans="1:41" ht="15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</row>
    <row r="968" spans="1:41" ht="15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</row>
    <row r="969" spans="1:41" ht="15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</row>
    <row r="970" spans="1:41" ht="15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</row>
    <row r="971" spans="1:41" ht="15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</row>
    <row r="972" spans="1:41" ht="15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</row>
    <row r="973" spans="1:41" ht="15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</row>
    <row r="974" spans="1:41" ht="15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</row>
    <row r="975" spans="1:41" ht="15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</row>
    <row r="976" spans="1:41" ht="15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</row>
    <row r="977" spans="1:41" ht="15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</row>
    <row r="978" spans="1:41" ht="15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</row>
    <row r="979" spans="1:41" ht="15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</row>
    <row r="980" spans="1:41" ht="15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</row>
    <row r="981" spans="1:41" ht="15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</row>
    <row r="982" spans="1:41" ht="15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</row>
    <row r="983" spans="1:41" ht="15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</row>
    <row r="984" spans="1:41" ht="15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</row>
    <row r="985" spans="1:41" ht="15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</row>
    <row r="986" spans="1:41" ht="15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</row>
    <row r="987" spans="1:41" ht="15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</row>
    <row r="988" spans="1:41" ht="15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</row>
    <row r="989" spans="1:41" ht="15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</row>
    <row r="990" spans="1:41" ht="15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</row>
    <row r="991" spans="1:41" ht="15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</row>
    <row r="992" spans="1:41" ht="15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</row>
    <row r="993" spans="1:41" ht="15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</row>
    <row r="994" spans="1:41" ht="15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</row>
    <row r="995" spans="1:41" ht="15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</row>
    <row r="996" spans="1:41" ht="15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</row>
    <row r="997" spans="1:41" ht="15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</row>
    <row r="998" spans="1:41" ht="15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</row>
    <row r="999" spans="1:41" ht="15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</row>
    <row r="1000" spans="1:41" ht="15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</row>
    <row r="1001" spans="1:41" ht="15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</row>
    <row r="1002" spans="1:41" ht="15.75" customHeight="1" x14ac:dyDescent="0.25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</row>
    <row r="1003" spans="1:41" ht="15.75" customHeight="1" x14ac:dyDescent="0.25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</row>
  </sheetData>
  <mergeCells count="101">
    <mergeCell ref="AL21:AL22"/>
    <mergeCell ref="AL12:AL14"/>
    <mergeCell ref="H13:H15"/>
    <mergeCell ref="N16:N19"/>
    <mergeCell ref="O16:O19"/>
    <mergeCell ref="I13:I14"/>
    <mergeCell ref="AI11:AI12"/>
    <mergeCell ref="P16:P19"/>
    <mergeCell ref="Q16:Q19"/>
    <mergeCell ref="AK16:AK19"/>
    <mergeCell ref="R16:R19"/>
    <mergeCell ref="S16:S19"/>
    <mergeCell ref="Q20:Q22"/>
    <mergeCell ref="R20:R22"/>
    <mergeCell ref="O20:O22"/>
    <mergeCell ref="P20:P22"/>
    <mergeCell ref="Q13:Q14"/>
    <mergeCell ref="R13:R14"/>
    <mergeCell ref="S13:S14"/>
    <mergeCell ref="T13:T14"/>
    <mergeCell ref="L13:L14"/>
    <mergeCell ref="M13:M14"/>
    <mergeCell ref="N13:N14"/>
    <mergeCell ref="S20:S22"/>
    <mergeCell ref="A16:A19"/>
    <mergeCell ref="B16:B19"/>
    <mergeCell ref="C16:C19"/>
    <mergeCell ref="D16:D19"/>
    <mergeCell ref="E16:E19"/>
    <mergeCell ref="F16:F19"/>
    <mergeCell ref="A20:A22"/>
    <mergeCell ref="B20:B22"/>
    <mergeCell ref="C20:C22"/>
    <mergeCell ref="D20:D22"/>
    <mergeCell ref="E20:E22"/>
    <mergeCell ref="J26:J27"/>
    <mergeCell ref="K26:K27"/>
    <mergeCell ref="I16:I19"/>
    <mergeCell ref="J16:J19"/>
    <mergeCell ref="H16:H22"/>
    <mergeCell ref="J13:J14"/>
    <mergeCell ref="K13:K14"/>
    <mergeCell ref="L26:L27"/>
    <mergeCell ref="M26:M27"/>
    <mergeCell ref="I20:I22"/>
    <mergeCell ref="J20:J22"/>
    <mergeCell ref="L20:L22"/>
    <mergeCell ref="M20:M22"/>
    <mergeCell ref="K20:K22"/>
    <mergeCell ref="K16:K19"/>
    <mergeCell ref="N20:N22"/>
    <mergeCell ref="L16:L19"/>
    <mergeCell ref="M16:M19"/>
    <mergeCell ref="B7:B8"/>
    <mergeCell ref="C7:C8"/>
    <mergeCell ref="D7:D8"/>
    <mergeCell ref="J7:J8"/>
    <mergeCell ref="G6:G8"/>
    <mergeCell ref="O13:O14"/>
    <mergeCell ref="F20:F22"/>
    <mergeCell ref="G9:G22"/>
    <mergeCell ref="H9:H12"/>
    <mergeCell ref="I11:I12"/>
    <mergeCell ref="P13:P14"/>
    <mergeCell ref="A4:F4"/>
    <mergeCell ref="H4:O4"/>
    <mergeCell ref="P4:R4"/>
    <mergeCell ref="U4:Z4"/>
    <mergeCell ref="U5:Z5"/>
    <mergeCell ref="A5:F6"/>
    <mergeCell ref="P5:R5"/>
    <mergeCell ref="S5:S8"/>
    <mergeCell ref="T5:T8"/>
    <mergeCell ref="H6:H8"/>
    <mergeCell ref="I6:I8"/>
    <mergeCell ref="J6:K6"/>
    <mergeCell ref="Q6:Q8"/>
    <mergeCell ref="R6:R8"/>
    <mergeCell ref="K7:K8"/>
    <mergeCell ref="A7:A8"/>
    <mergeCell ref="AA4:AH4"/>
    <mergeCell ref="AA5:AH5"/>
    <mergeCell ref="AI5:AI8"/>
    <mergeCell ref="AJ5:AJ8"/>
    <mergeCell ref="AK5:AK8"/>
    <mergeCell ref="AL5:AL8"/>
    <mergeCell ref="AA7:AB8"/>
    <mergeCell ref="AG7:AH8"/>
    <mergeCell ref="L6:O6"/>
    <mergeCell ref="P6:P8"/>
    <mergeCell ref="L7:O7"/>
    <mergeCell ref="W7:W8"/>
    <mergeCell ref="X7:X8"/>
    <mergeCell ref="Y7:Y8"/>
    <mergeCell ref="Z7:Z8"/>
    <mergeCell ref="U6:U8"/>
    <mergeCell ref="V6:V8"/>
    <mergeCell ref="AC7:AD8"/>
    <mergeCell ref="AE7:AF8"/>
    <mergeCell ref="W6:Z6"/>
    <mergeCell ref="H5:O5"/>
  </mergeCells>
  <pageMargins left="0.7" right="0.7" top="0.75" bottom="0.75" header="0" footer="0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actualizando</vt:lpstr>
      <vt:lpstr>Índice</vt:lpstr>
      <vt:lpstr>1.1</vt:lpstr>
      <vt:lpstr>1.2</vt:lpstr>
      <vt:lpstr>1.3</vt:lpstr>
      <vt:lpstr>2.1</vt:lpstr>
      <vt:lpstr>2.2</vt:lpstr>
      <vt:lpstr>3.1</vt:lpstr>
      <vt:lpstr>4.1</vt:lpstr>
      <vt:lpstr>4.2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Rosimar Abreu Nuñez</dc:creator>
  <cp:lastModifiedBy>Ellen Walkiria Rosario Almonte</cp:lastModifiedBy>
  <dcterms:created xsi:type="dcterms:W3CDTF">2006-09-16T00:00:00Z</dcterms:created>
  <dcterms:modified xsi:type="dcterms:W3CDTF">2022-05-27T19:02:45Z</dcterms:modified>
</cp:coreProperties>
</file>