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l-fs-01\Direccion de Planificacion y Seguimiento\Seguimiento y Evaluacion\1. DERVYS SANCHEZ\Boletín Estadistico Mensual OAI\2023\2. FEBRERO\"/>
    </mc:Choice>
  </mc:AlternateContent>
  <xr:revisionPtr revIDLastSave="0" documentId="13_ncr:1_{5116D896-29F2-4BD2-A2E2-6E5471A028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ono Luz" sheetId="3" r:id="rId1"/>
    <sheet name="Bono Gas" sheetId="1" r:id="rId2"/>
    <sheet name="Aliméntate" sheetId="4" r:id="rId3"/>
    <sheet name="Mujer Supérate" sheetId="5" r:id="rId4"/>
  </sheets>
  <definedNames>
    <definedName name="_xlnm.Print_Titles" localSheetId="3">'Mujer Supérate'!$1:$5</definedName>
  </definedNames>
  <calcPr calcId="191029"/>
</workbook>
</file>

<file path=xl/calcChain.xml><?xml version="1.0" encoding="utf-8"?>
<calcChain xmlns="http://schemas.openxmlformats.org/spreadsheetml/2006/main">
  <c r="H49" i="3" l="1"/>
  <c r="F49" i="3"/>
  <c r="I47" i="1"/>
  <c r="F47" i="1"/>
  <c r="G47" i="1"/>
  <c r="J46" i="1"/>
  <c r="H46" i="1"/>
  <c r="H44" i="4" l="1"/>
  <c r="F44" i="4"/>
  <c r="J43" i="4"/>
  <c r="D44" i="4"/>
  <c r="E44" i="4"/>
  <c r="I43" i="4"/>
  <c r="G43" i="4"/>
  <c r="K46" i="1"/>
  <c r="E47" i="1"/>
  <c r="I44" i="4" l="1"/>
  <c r="J49" i="3" l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14" i="1"/>
  <c r="D9" i="1"/>
  <c r="E9" i="1" s="1"/>
  <c r="D8" i="1"/>
  <c r="J12" i="4"/>
  <c r="K47" i="1" l="1"/>
  <c r="E8" i="1"/>
  <c r="J13" i="4" l="1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11" i="4"/>
  <c r="J44" i="4" l="1"/>
  <c r="E49" i="3"/>
  <c r="I42" i="4" l="1"/>
  <c r="I34" i="4"/>
  <c r="I30" i="4"/>
  <c r="I26" i="4"/>
  <c r="I23" i="4"/>
  <c r="I22" i="4"/>
  <c r="I18" i="4"/>
  <c r="I14" i="4"/>
  <c r="G38" i="4"/>
  <c r="G34" i="4"/>
  <c r="G28" i="4"/>
  <c r="G24" i="4"/>
  <c r="G16" i="4"/>
  <c r="G14" i="4"/>
  <c r="G12" i="4"/>
  <c r="G40" i="4"/>
  <c r="I37" i="4"/>
  <c r="G36" i="4"/>
  <c r="I29" i="4"/>
  <c r="I21" i="4"/>
  <c r="I20" i="4"/>
  <c r="I13" i="4"/>
  <c r="I41" i="4"/>
  <c r="I40" i="4"/>
  <c r="I33" i="4"/>
  <c r="I32" i="4"/>
  <c r="I25" i="4"/>
  <c r="I24" i="4"/>
  <c r="I17" i="4"/>
  <c r="I16" i="4"/>
  <c r="G44" i="4"/>
  <c r="G42" i="4"/>
  <c r="I39" i="4"/>
  <c r="G39" i="4"/>
  <c r="I38" i="4"/>
  <c r="I35" i="4"/>
  <c r="G35" i="4"/>
  <c r="G32" i="4"/>
  <c r="I31" i="4"/>
  <c r="G31" i="4"/>
  <c r="G30" i="4"/>
  <c r="I27" i="4"/>
  <c r="G27" i="4"/>
  <c r="G26" i="4"/>
  <c r="G23" i="4"/>
  <c r="G22" i="4"/>
  <c r="I19" i="4"/>
  <c r="G19" i="4"/>
  <c r="G18" i="4"/>
  <c r="I15" i="4"/>
  <c r="G15" i="4"/>
  <c r="I11" i="4"/>
  <c r="G11" i="4"/>
  <c r="G20" i="4" l="1"/>
  <c r="I12" i="4"/>
  <c r="I28" i="4"/>
  <c r="I36" i="4"/>
  <c r="G13" i="4"/>
  <c r="G17" i="4"/>
  <c r="G21" i="4"/>
  <c r="G25" i="4"/>
  <c r="G29" i="4"/>
  <c r="G33" i="4"/>
  <c r="G37" i="4"/>
  <c r="G41" i="4"/>
  <c r="J47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7" i="1"/>
  <c r="H14" i="1"/>
  <c r="I49" i="3"/>
  <c r="G49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17" i="3"/>
</calcChain>
</file>

<file path=xl/sharedStrings.xml><?xml version="1.0" encoding="utf-8"?>
<sst xmlns="http://schemas.openxmlformats.org/spreadsheetml/2006/main" count="217" uniqueCount="95">
  <si>
    <t>RESUMEN NOMINA SUPERATE</t>
  </si>
  <si>
    <t>Componente</t>
  </si>
  <si>
    <t>Periodo</t>
  </si>
  <si>
    <t/>
  </si>
  <si>
    <t>Ayuda al Gas Licuado de Petroleo</t>
  </si>
  <si>
    <t>Monto Pagado</t>
  </si>
  <si>
    <t>Beneficiarios Nomina Actual</t>
  </si>
  <si>
    <t>Total</t>
  </si>
  <si>
    <t>Detalle Montos / Provincias</t>
  </si>
  <si>
    <t>Provincia</t>
  </si>
  <si>
    <t>Beneficiarios</t>
  </si>
  <si>
    <t>Monto</t>
  </si>
  <si>
    <t>02</t>
  </si>
  <si>
    <t>AZUA</t>
  </si>
  <si>
    <t>03</t>
  </si>
  <si>
    <t>BAHORUCO</t>
  </si>
  <si>
    <t>04</t>
  </si>
  <si>
    <t>BARAHONA</t>
  </si>
  <si>
    <t>05</t>
  </si>
  <si>
    <t>DAJABON</t>
  </si>
  <si>
    <t>01</t>
  </si>
  <si>
    <t>DISTRITO NACIONAL</t>
  </si>
  <si>
    <t>06</t>
  </si>
  <si>
    <t>DUARTE</t>
  </si>
  <si>
    <t>08</t>
  </si>
  <si>
    <t>EL SEIBO</t>
  </si>
  <si>
    <t>07</t>
  </si>
  <si>
    <t>ELIAS PIÑA</t>
  </si>
  <si>
    <t>09</t>
  </si>
  <si>
    <t>ESPAILLAT</t>
  </si>
  <si>
    <t>30</t>
  </si>
  <si>
    <t>HATO MAYOR</t>
  </si>
  <si>
    <t>19</t>
  </si>
  <si>
    <t>HERMANAS MIRABAL</t>
  </si>
  <si>
    <t>10</t>
  </si>
  <si>
    <t>INDEPENDENCIA</t>
  </si>
  <si>
    <t>11</t>
  </si>
  <si>
    <t>LA ALTAGRACIA</t>
  </si>
  <si>
    <t>12</t>
  </si>
  <si>
    <t>LA ROMANA</t>
  </si>
  <si>
    <t>13</t>
  </si>
  <si>
    <t>LA VEGA</t>
  </si>
  <si>
    <t>14</t>
  </si>
  <si>
    <t>MARIA TRINIDAD SANCHEZ</t>
  </si>
  <si>
    <t>28</t>
  </si>
  <si>
    <t>MONSEÑOR NOUEL</t>
  </si>
  <si>
    <t>15</t>
  </si>
  <si>
    <t>MONTE CRISTI</t>
  </si>
  <si>
    <t>29</t>
  </si>
  <si>
    <t>MONTE PLATA</t>
  </si>
  <si>
    <t>16</t>
  </si>
  <si>
    <t>PEDERNALES</t>
  </si>
  <si>
    <t>17</t>
  </si>
  <si>
    <t>PERAVIA</t>
  </si>
  <si>
    <t>18</t>
  </si>
  <si>
    <t>PUERTO PLATA</t>
  </si>
  <si>
    <t>20</t>
  </si>
  <si>
    <t>SAMANA</t>
  </si>
  <si>
    <t>21</t>
  </si>
  <si>
    <t>SAN CRISTOBAL</t>
  </si>
  <si>
    <t>31</t>
  </si>
  <si>
    <t>SAN JOSE DE OCOA</t>
  </si>
  <si>
    <t>22</t>
  </si>
  <si>
    <t>SAN JUAN</t>
  </si>
  <si>
    <t>23</t>
  </si>
  <si>
    <t>SAN PEDRO DE MACORIS</t>
  </si>
  <si>
    <t>24</t>
  </si>
  <si>
    <t>SANCHEZ RAMIREZ</t>
  </si>
  <si>
    <t>25</t>
  </si>
  <si>
    <t>SANTIAGO</t>
  </si>
  <si>
    <t>26</t>
  </si>
  <si>
    <t>SANTIAGO RODRIGUEZ</t>
  </si>
  <si>
    <t>32</t>
  </si>
  <si>
    <t>SANTO DOMINGO</t>
  </si>
  <si>
    <t>27</t>
  </si>
  <si>
    <t>VALVERDE</t>
  </si>
  <si>
    <t>Total Beneficiarios Componente Subsidio Eléctrico</t>
  </si>
  <si>
    <t>Relación Montos / Provincias</t>
  </si>
  <si>
    <t>Nómina Aliméntate consolidada</t>
  </si>
  <si>
    <t>Código</t>
  </si>
  <si>
    <t xml:space="preserve">Total </t>
  </si>
  <si>
    <t>RESUMEN NOMINA MUJER SUPERATE</t>
  </si>
  <si>
    <t>Cantidad de Beneficiarias</t>
  </si>
  <si>
    <t>Mujer Superate</t>
  </si>
  <si>
    <t>Beneficiarios Nómina Consolidada</t>
  </si>
  <si>
    <t>Beneficiarios Nómina Actual</t>
  </si>
  <si>
    <t>Descripcion</t>
  </si>
  <si>
    <t>Femenino</t>
  </si>
  <si>
    <t>Masculino</t>
  </si>
  <si>
    <t>%</t>
  </si>
  <si>
    <t>TOTAL</t>
  </si>
  <si>
    <t>Beneficiarios Fijos</t>
  </si>
  <si>
    <t>Beneficiarios Temporales</t>
  </si>
  <si>
    <t xml:space="preserve">NO ESPECIFICADO </t>
  </si>
  <si>
    <t>NO ESPECIFICADO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</si>
</sst>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&quot;$&quot;#,##0.00;\(&quot;$&quot;#,##0.00\)"/>
    <numFmt numFmtId="165" formatCode="[$-10409]#,##0;\-#,##0"/>
    <numFmt numFmtId="166" formatCode="[$-409]#,##0;[$-409]&quot;-&quot;#,##0"/>
    <numFmt numFmtId="167" formatCode="[$-10409]#,##0.00;\-#,##0.00"/>
    <numFmt numFmtId="168" formatCode="[$-10409]&quot;$&quot;#,##0;\(&quot;$&quot;#,##0\)"/>
    <numFmt numFmtId="169" formatCode="_-* #,##0.00\ _€_-;\-* #,##0.00\ _€_-;_-* &quot;-&quot;??\ _€_-;_-@_-"/>
    <numFmt numFmtId="170" formatCode="_-* #,##0_-;\-* #,##0_-;_-* &quot;-&quot;??_-;_-@_-"/>
    <numFmt numFmtId="171" formatCode="_(&quot;$&quot;* #,##0_);_(&quot;$&quot;* \(#,##0\);_(&quot;$&quot;* &quot;-&quot;??_);_(@_)"/>
  </numFmts>
  <fonts count="2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Verdana"/>
      <family val="2"/>
    </font>
    <font>
      <b/>
      <sz val="9"/>
      <color rgb="FF000000"/>
      <name val="Verdana"/>
      <family val="2"/>
    </font>
    <font>
      <sz val="8"/>
      <color rgb="FF000000"/>
      <name val="OCR A Extended"/>
      <family val="3"/>
    </font>
    <font>
      <b/>
      <sz val="8"/>
      <color rgb="FF000000"/>
      <name val="OCR A Extended"/>
      <family val="3"/>
    </font>
    <font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12"/>
      <name val="Times New Roman"/>
      <family val="1"/>
    </font>
    <font>
      <sz val="10"/>
      <color rgb="FF000000"/>
      <name val="OCR A Extended"/>
      <family val="3"/>
    </font>
    <font>
      <b/>
      <u/>
      <sz val="10"/>
      <color rgb="FF000000"/>
      <name val="Verdana"/>
      <family val="2"/>
    </font>
    <font>
      <sz val="11"/>
      <color rgb="FFFF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Verdana"/>
      <family val="2"/>
    </font>
    <font>
      <b/>
      <sz val="8"/>
      <color rgb="FF000000"/>
      <name val="OCR A Extended"/>
      <family val="3"/>
    </font>
    <font>
      <b/>
      <sz val="11"/>
      <name val="Calibri"/>
      <family val="2"/>
    </font>
    <font>
      <sz val="10"/>
      <name val="OCR A Extended"/>
      <family val="3"/>
    </font>
    <font>
      <sz val="10"/>
      <name val="Calibri"/>
      <family val="2"/>
    </font>
    <font>
      <b/>
      <sz val="10"/>
      <color rgb="FF000000"/>
      <name val="OCR A Extended"/>
      <family val="3"/>
    </font>
    <font>
      <sz val="10"/>
      <color rgb="FF000000"/>
      <name val="OCR A Extended"/>
      <family val="3"/>
    </font>
    <font>
      <sz val="11"/>
      <color rgb="FF000000"/>
      <name val="Arial Narrow"/>
      <family val="2"/>
    </font>
    <font>
      <b/>
      <sz val="10"/>
      <color rgb="FF000000"/>
      <name val="Verdana"/>
      <family val="2"/>
    </font>
    <font>
      <sz val="12"/>
      <color theme="1"/>
      <name val="Arial Narrow"/>
      <family val="2"/>
    </font>
    <font>
      <sz val="10"/>
      <name val="Times New Roman"/>
      <family val="1"/>
    </font>
    <font>
      <b/>
      <sz val="10"/>
      <color theme="1"/>
      <name val="OCR A Extended"/>
      <family val="3"/>
    </font>
    <font>
      <b/>
      <sz val="10"/>
      <name val="OCR A Extended"/>
      <family val="3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CDCDC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48">
    <xf numFmtId="0" fontId="2" fillId="0" borderId="0" xfId="0" applyFont="1"/>
    <xf numFmtId="0" fontId="10" fillId="0" borderId="0" xfId="0" applyFont="1"/>
    <xf numFmtId="165" fontId="5" fillId="0" borderId="0" xfId="0" applyNumberFormat="1" applyFont="1" applyAlignment="1">
      <alignment vertical="top" wrapText="1" readingOrder="1"/>
    </xf>
    <xf numFmtId="164" fontId="5" fillId="0" borderId="0" xfId="0" applyNumberFormat="1" applyFont="1" applyAlignment="1">
      <alignment vertical="top" wrapText="1" readingOrder="1"/>
    </xf>
    <xf numFmtId="165" fontId="5" fillId="0" borderId="0" xfId="0" applyNumberFormat="1" applyFont="1" applyAlignment="1">
      <alignment horizontal="right" vertical="top" wrapText="1" readingOrder="1"/>
    </xf>
    <xf numFmtId="166" fontId="14" fillId="0" borderId="0" xfId="0" applyNumberFormat="1" applyFont="1" applyAlignment="1">
      <alignment horizontal="right" vertical="top" wrapText="1" readingOrder="1"/>
    </xf>
    <xf numFmtId="0" fontId="14" fillId="0" borderId="0" xfId="0" applyFont="1" applyAlignment="1">
      <alignment horizontal="right" vertical="top" wrapText="1" readingOrder="1"/>
    </xf>
    <xf numFmtId="0" fontId="15" fillId="0" borderId="0" xfId="0" applyFont="1" applyAlignment="1">
      <alignment horizontal="left" vertical="top" wrapText="1" readingOrder="1"/>
    </xf>
    <xf numFmtId="166" fontId="10" fillId="0" borderId="0" xfId="0" applyNumberFormat="1" applyFont="1"/>
    <xf numFmtId="166" fontId="2" fillId="0" borderId="0" xfId="0" applyNumberFormat="1" applyFont="1"/>
    <xf numFmtId="0" fontId="14" fillId="0" borderId="0" xfId="0" applyFont="1" applyAlignment="1">
      <alignment horizontal="left" vertical="top" wrapText="1" readingOrder="1"/>
    </xf>
    <xf numFmtId="165" fontId="2" fillId="0" borderId="0" xfId="0" applyNumberFormat="1" applyFont="1"/>
    <xf numFmtId="7" fontId="2" fillId="0" borderId="0" xfId="0" applyNumberFormat="1" applyFont="1"/>
    <xf numFmtId="165" fontId="18" fillId="0" borderId="0" xfId="0" applyNumberFormat="1" applyFont="1" applyAlignment="1">
      <alignment horizontal="right" vertical="top" wrapText="1" readingOrder="1"/>
    </xf>
    <xf numFmtId="165" fontId="5" fillId="0" borderId="8" xfId="0" applyNumberFormat="1" applyFont="1" applyBorder="1" applyAlignment="1">
      <alignment horizontal="right" vertical="top" wrapText="1" readingOrder="1"/>
    </xf>
    <xf numFmtId="165" fontId="16" fillId="0" borderId="9" xfId="0" applyNumberFormat="1" applyFont="1" applyBorder="1" applyAlignment="1">
      <alignment horizontal="right" vertical="top" wrapText="1" readingOrder="1"/>
    </xf>
    <xf numFmtId="0" fontId="4" fillId="2" borderId="2" xfId="0" applyFont="1" applyFill="1" applyBorder="1" applyAlignment="1">
      <alignment horizontal="center" vertical="top" wrapText="1" readingOrder="1"/>
    </xf>
    <xf numFmtId="0" fontId="4" fillId="2" borderId="2" xfId="0" applyFont="1" applyFill="1" applyBorder="1" applyAlignment="1">
      <alignment horizontal="right" vertical="top" wrapText="1" readingOrder="1"/>
    </xf>
    <xf numFmtId="168" fontId="21" fillId="0" borderId="9" xfId="0" applyNumberFormat="1" applyFont="1" applyBorder="1" applyAlignment="1">
      <alignment horizontal="left" vertical="top" wrapText="1" readingOrder="1"/>
    </xf>
    <xf numFmtId="5" fontId="10" fillId="0" borderId="0" xfId="0" applyNumberFormat="1" applyFont="1"/>
    <xf numFmtId="4" fontId="22" fillId="0" borderId="0" xfId="0" applyNumberFormat="1" applyFont="1"/>
    <xf numFmtId="7" fontId="2" fillId="0" borderId="0" xfId="0" applyNumberFormat="1" applyFont="1" applyAlignment="1">
      <alignment horizontal="center"/>
    </xf>
    <xf numFmtId="0" fontId="2" fillId="4" borderId="0" xfId="0" applyFont="1" applyFill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top" wrapText="1" readingOrder="1"/>
    </xf>
    <xf numFmtId="0" fontId="18" fillId="0" borderId="0" xfId="0" applyFont="1" applyAlignment="1">
      <alignment vertical="top" wrapText="1" readingOrder="1"/>
    </xf>
    <xf numFmtId="0" fontId="2" fillId="0" borderId="0" xfId="0" applyFont="1" applyAlignment="1">
      <alignment vertical="top" wrapText="1"/>
    </xf>
    <xf numFmtId="164" fontId="5" fillId="0" borderId="0" xfId="0" applyNumberFormat="1" applyFont="1" applyAlignment="1">
      <alignment horizontal="center" vertical="top" wrapText="1" readingOrder="1"/>
    </xf>
    <xf numFmtId="0" fontId="20" fillId="0" borderId="4" xfId="0" applyFont="1" applyBorder="1" applyAlignment="1">
      <alignment vertical="top" wrapText="1" readingOrder="1"/>
    </xf>
    <xf numFmtId="0" fontId="19" fillId="0" borderId="4" xfId="0" applyFont="1" applyBorder="1" applyAlignment="1">
      <alignment vertical="top" wrapText="1"/>
    </xf>
    <xf numFmtId="0" fontId="19" fillId="0" borderId="0" xfId="0" applyFont="1"/>
    <xf numFmtId="0" fontId="18" fillId="0" borderId="4" xfId="0" applyFont="1" applyBorder="1" applyAlignment="1">
      <alignment vertical="top" wrapText="1" readingOrder="1"/>
    </xf>
    <xf numFmtId="0" fontId="13" fillId="0" borderId="0" xfId="0" applyFont="1" applyAlignment="1">
      <alignment vertical="top" wrapText="1"/>
    </xf>
    <xf numFmtId="0" fontId="4" fillId="0" borderId="10" xfId="0" applyFont="1" applyBorder="1" applyAlignment="1">
      <alignment vertical="top" wrapText="1" readingOrder="1"/>
    </xf>
    <xf numFmtId="164" fontId="6" fillId="0" borderId="0" xfId="0" applyNumberFormat="1" applyFont="1" applyAlignment="1">
      <alignment vertical="top" wrapText="1" readingOrder="1"/>
    </xf>
    <xf numFmtId="165" fontId="6" fillId="0" borderId="0" xfId="0" applyNumberFormat="1" applyFont="1" applyAlignment="1">
      <alignment vertical="top" wrapText="1" readingOrder="1"/>
    </xf>
    <xf numFmtId="0" fontId="4" fillId="5" borderId="0" xfId="0" applyFont="1" applyFill="1" applyAlignment="1">
      <alignment vertical="top" wrapText="1" readingOrder="1"/>
    </xf>
    <xf numFmtId="0" fontId="4" fillId="2" borderId="4" xfId="0" applyFont="1" applyFill="1" applyBorder="1" applyAlignment="1">
      <alignment horizontal="center" vertical="top" wrapText="1" readingOrder="1"/>
    </xf>
    <xf numFmtId="0" fontId="4" fillId="0" borderId="0" xfId="0" applyFont="1" applyAlignment="1">
      <alignment vertical="top" wrapText="1" readingOrder="1"/>
    </xf>
    <xf numFmtId="165" fontId="20" fillId="0" borderId="0" xfId="0" applyNumberFormat="1" applyFont="1" applyAlignment="1">
      <alignment horizontal="right" vertical="top" wrapText="1" readingOrder="1"/>
    </xf>
    <xf numFmtId="168" fontId="21" fillId="0" borderId="9" xfId="0" applyNumberFormat="1" applyFont="1" applyBorder="1" applyAlignment="1">
      <alignment horizontal="center" vertical="top" wrapText="1" readingOrder="1"/>
    </xf>
    <xf numFmtId="9" fontId="21" fillId="0" borderId="9" xfId="3" applyFont="1" applyBorder="1" applyAlignment="1">
      <alignment horizontal="center" vertical="top" wrapText="1" readingOrder="1"/>
    </xf>
    <xf numFmtId="0" fontId="20" fillId="0" borderId="11" xfId="0" applyFont="1" applyBorder="1" applyAlignment="1">
      <alignment vertical="top" wrapText="1" readingOrder="1"/>
    </xf>
    <xf numFmtId="41" fontId="20" fillId="0" borderId="11" xfId="0" applyNumberFormat="1" applyFont="1" applyBorder="1" applyAlignment="1">
      <alignment horizontal="center" vertical="top" wrapText="1" readingOrder="1"/>
    </xf>
    <xf numFmtId="41" fontId="21" fillId="0" borderId="9" xfId="0" applyNumberFormat="1" applyFont="1" applyBorder="1" applyAlignment="1">
      <alignment vertical="top" wrapText="1" readingOrder="1"/>
    </xf>
    <xf numFmtId="41" fontId="20" fillId="0" borderId="11" xfId="0" applyNumberFormat="1" applyFont="1" applyBorder="1" applyAlignment="1">
      <alignment vertical="top" wrapText="1" readingOrder="1"/>
    </xf>
    <xf numFmtId="0" fontId="4" fillId="2" borderId="1" xfId="0" applyFont="1" applyFill="1" applyBorder="1" applyAlignment="1">
      <alignment horizontal="center" vertical="top" wrapText="1" readingOrder="1"/>
    </xf>
    <xf numFmtId="41" fontId="21" fillId="0" borderId="9" xfId="0" applyNumberFormat="1" applyFont="1" applyBorder="1" applyAlignment="1">
      <alignment vertical="top" readingOrder="1"/>
    </xf>
    <xf numFmtId="9" fontId="20" fillId="0" borderId="9" xfId="3" applyFont="1" applyBorder="1" applyAlignment="1">
      <alignment horizontal="center" vertical="top" wrapText="1" readingOrder="1"/>
    </xf>
    <xf numFmtId="9" fontId="20" fillId="0" borderId="11" xfId="3" applyFont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 readingOrder="1"/>
    </xf>
    <xf numFmtId="0" fontId="23" fillId="2" borderId="4" xfId="0" applyFont="1" applyFill="1" applyBorder="1" applyAlignment="1">
      <alignment horizontal="center" vertical="center" wrapText="1" readingOrder="1"/>
    </xf>
    <xf numFmtId="0" fontId="23" fillId="2" borderId="8" xfId="0" applyFont="1" applyFill="1" applyBorder="1" applyAlignment="1">
      <alignment horizontal="center" vertical="top" wrapText="1" readingOrder="1"/>
    </xf>
    <xf numFmtId="0" fontId="23" fillId="2" borderId="4" xfId="0" applyFont="1" applyFill="1" applyBorder="1" applyAlignment="1">
      <alignment horizontal="center" vertical="top" wrapText="1" readingOrder="1"/>
    </xf>
    <xf numFmtId="0" fontId="23" fillId="2" borderId="2" xfId="0" applyFont="1" applyFill="1" applyBorder="1" applyAlignment="1">
      <alignment horizontal="center" vertical="top" wrapText="1" readingOrder="1"/>
    </xf>
    <xf numFmtId="165" fontId="11" fillId="0" borderId="4" xfId="0" applyNumberFormat="1" applyFont="1" applyBorder="1" applyAlignment="1">
      <alignment horizontal="right" vertical="top" wrapText="1" readingOrder="1"/>
    </xf>
    <xf numFmtId="41" fontId="11" fillId="0" borderId="9" xfId="0" applyNumberFormat="1" applyFont="1" applyBorder="1" applyAlignment="1">
      <alignment vertical="top" readingOrder="1"/>
    </xf>
    <xf numFmtId="41" fontId="11" fillId="0" borderId="9" xfId="0" applyNumberFormat="1" applyFont="1" applyBorder="1" applyAlignment="1">
      <alignment vertical="center" readingOrder="1"/>
    </xf>
    <xf numFmtId="9" fontId="11" fillId="0" borderId="9" xfId="3" applyFont="1" applyBorder="1" applyAlignment="1">
      <alignment horizontal="center" vertical="top" wrapText="1" readingOrder="1"/>
    </xf>
    <xf numFmtId="168" fontId="11" fillId="0" borderId="9" xfId="0" applyNumberFormat="1" applyFont="1" applyBorder="1" applyAlignment="1">
      <alignment horizontal="center" vertical="center" wrapText="1" readingOrder="1"/>
    </xf>
    <xf numFmtId="165" fontId="11" fillId="0" borderId="0" xfId="0" applyNumberFormat="1" applyFont="1" applyAlignment="1">
      <alignment horizontal="right" vertical="top" wrapText="1" readingOrder="1"/>
    </xf>
    <xf numFmtId="165" fontId="11" fillId="0" borderId="0" xfId="0" applyNumberFormat="1" applyFont="1" applyAlignment="1">
      <alignment horizontal="left" vertical="top" wrapText="1" readingOrder="1"/>
    </xf>
    <xf numFmtId="165" fontId="20" fillId="0" borderId="9" xfId="0" applyNumberFormat="1" applyFont="1" applyBorder="1" applyAlignment="1">
      <alignment horizontal="right" vertical="top" wrapText="1" readingOrder="1"/>
    </xf>
    <xf numFmtId="41" fontId="20" fillId="0" borderId="4" xfId="0" applyNumberFormat="1" applyFont="1" applyBorder="1" applyAlignment="1">
      <alignment horizontal="right" vertical="top" wrapText="1" readingOrder="1"/>
    </xf>
    <xf numFmtId="168" fontId="20" fillId="0" borderId="4" xfId="0" applyNumberFormat="1" applyFont="1" applyBorder="1" applyAlignment="1">
      <alignment horizontal="center" vertical="center" wrapText="1" readingOrder="1"/>
    </xf>
    <xf numFmtId="0" fontId="9" fillId="0" borderId="0" xfId="0" applyFont="1" applyAlignment="1">
      <alignment vertical="top" readingOrder="1"/>
    </xf>
    <xf numFmtId="0" fontId="4" fillId="0" borderId="0" xfId="0" applyFont="1" applyAlignment="1">
      <alignment horizontal="center" vertical="top" readingOrder="1"/>
    </xf>
    <xf numFmtId="0" fontId="4" fillId="0" borderId="0" xfId="0" applyFont="1" applyAlignment="1">
      <alignment vertical="top" readingOrder="1"/>
    </xf>
    <xf numFmtId="0" fontId="4" fillId="0" borderId="0" xfId="0" applyFont="1" applyAlignment="1">
      <alignment horizontal="right" vertical="top" readingOrder="1"/>
    </xf>
    <xf numFmtId="164" fontId="5" fillId="0" borderId="0" xfId="0" applyNumberFormat="1" applyFont="1" applyAlignment="1">
      <alignment horizontal="left" vertical="top" readingOrder="1"/>
    </xf>
    <xf numFmtId="165" fontId="5" fillId="0" borderId="0" xfId="0" applyNumberFormat="1" applyFont="1" applyAlignment="1">
      <alignment horizontal="right" vertical="top" readingOrder="1"/>
    </xf>
    <xf numFmtId="164" fontId="5" fillId="0" borderId="0" xfId="0" applyNumberFormat="1" applyFont="1" applyAlignment="1">
      <alignment horizontal="right" vertical="top" readingOrder="1"/>
    </xf>
    <xf numFmtId="0" fontId="6" fillId="0" borderId="0" xfId="0" applyFont="1" applyAlignment="1">
      <alignment vertical="top" readingOrder="1"/>
    </xf>
    <xf numFmtId="165" fontId="6" fillId="0" borderId="0" xfId="0" applyNumberFormat="1" applyFont="1" applyAlignment="1">
      <alignment horizontal="right" vertical="top" readingOrder="1"/>
    </xf>
    <xf numFmtId="164" fontId="6" fillId="0" borderId="0" xfId="0" applyNumberFormat="1" applyFont="1" applyAlignment="1">
      <alignment vertical="top" readingOrder="1"/>
    </xf>
    <xf numFmtId="0" fontId="8" fillId="0" borderId="0" xfId="0" applyFont="1" applyAlignment="1">
      <alignment horizontal="center" vertical="center" readingOrder="1"/>
    </xf>
    <xf numFmtId="165" fontId="13" fillId="0" borderId="0" xfId="0" applyNumberFormat="1" applyFont="1"/>
    <xf numFmtId="7" fontId="10" fillId="0" borderId="0" xfId="0" applyNumberFormat="1" applyFont="1"/>
    <xf numFmtId="170" fontId="24" fillId="4" borderId="0" xfId="4" applyNumberFormat="1" applyFont="1" applyFill="1" applyBorder="1"/>
    <xf numFmtId="41" fontId="20" fillId="4" borderId="0" xfId="0" applyNumberFormat="1" applyFont="1" applyFill="1" applyAlignment="1">
      <alignment vertical="top" wrapText="1" readingOrder="1"/>
    </xf>
    <xf numFmtId="171" fontId="20" fillId="0" borderId="11" xfId="5" applyNumberFormat="1" applyFont="1" applyBorder="1" applyAlignment="1">
      <alignment horizontal="center" vertical="top" wrapText="1" readingOrder="1"/>
    </xf>
    <xf numFmtId="0" fontId="25" fillId="0" borderId="0" xfId="0" applyFont="1"/>
    <xf numFmtId="7" fontId="18" fillId="0" borderId="0" xfId="0" applyNumberFormat="1" applyFont="1" applyAlignment="1">
      <alignment horizontal="right" vertical="center"/>
    </xf>
    <xf numFmtId="166" fontId="25" fillId="0" borderId="0" xfId="0" applyNumberFormat="1" applyFont="1"/>
    <xf numFmtId="0" fontId="27" fillId="3" borderId="5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0" fontId="26" fillId="3" borderId="5" xfId="0" applyFont="1" applyFill="1" applyBorder="1"/>
    <xf numFmtId="0" fontId="26" fillId="3" borderId="5" xfId="0" applyFont="1" applyFill="1" applyBorder="1" applyAlignment="1">
      <alignment horizontal="center" vertical="center"/>
    </xf>
    <xf numFmtId="165" fontId="20" fillId="3" borderId="11" xfId="0" applyNumberFormat="1" applyFont="1" applyFill="1" applyBorder="1" applyAlignment="1">
      <alignment horizontal="center" vertical="center" wrapText="1" readingOrder="1"/>
    </xf>
    <xf numFmtId="41" fontId="20" fillId="3" borderId="11" xfId="0" applyNumberFormat="1" applyFont="1" applyFill="1" applyBorder="1" applyAlignment="1">
      <alignment horizontal="center" vertical="center" wrapText="1" readingOrder="1"/>
    </xf>
    <xf numFmtId="9" fontId="20" fillId="3" borderId="11" xfId="3" applyFont="1" applyFill="1" applyBorder="1" applyAlignment="1">
      <alignment horizontal="center" vertical="center" wrapText="1" readingOrder="1"/>
    </xf>
    <xf numFmtId="168" fontId="20" fillId="3" borderId="11" xfId="0" applyNumberFormat="1" applyFont="1" applyFill="1" applyBorder="1" applyAlignment="1">
      <alignment horizontal="center" vertical="center" wrapText="1" readingOrder="1"/>
    </xf>
    <xf numFmtId="165" fontId="28" fillId="0" borderId="0" xfId="0" applyNumberFormat="1" applyFont="1"/>
    <xf numFmtId="41" fontId="10" fillId="0" borderId="0" xfId="0" applyNumberFormat="1" applyFont="1"/>
    <xf numFmtId="0" fontId="2" fillId="0" borderId="0" xfId="0" applyFont="1" applyAlignment="1">
      <alignment horizontal="center"/>
    </xf>
    <xf numFmtId="164" fontId="5" fillId="0" borderId="0" xfId="0" applyNumberFormat="1" applyFont="1" applyAlignment="1">
      <alignment horizontal="right" vertical="top" wrapText="1" readingOrder="1"/>
    </xf>
    <xf numFmtId="0" fontId="2" fillId="0" borderId="0" xfId="0" applyFont="1"/>
    <xf numFmtId="165" fontId="5" fillId="0" borderId="0" xfId="0" applyNumberFormat="1" applyFont="1" applyAlignment="1">
      <alignment horizontal="right" vertical="top" wrapText="1" readingOrder="1"/>
    </xf>
    <xf numFmtId="0" fontId="11" fillId="0" borderId="0" xfId="0" applyFont="1" applyAlignment="1">
      <alignment vertical="top" wrapText="1" readingOrder="1"/>
    </xf>
    <xf numFmtId="0" fontId="20" fillId="0" borderId="4" xfId="0" applyFont="1" applyBorder="1" applyAlignment="1">
      <alignment vertical="top" wrapText="1" readingOrder="1"/>
    </xf>
    <xf numFmtId="0" fontId="4" fillId="2" borderId="2" xfId="0" applyFont="1" applyFill="1" applyBorder="1" applyAlignment="1">
      <alignment horizontal="right" vertical="top" wrapText="1" readingOrder="1"/>
    </xf>
    <xf numFmtId="0" fontId="4" fillId="2" borderId="3" xfId="0" applyFont="1" applyFill="1" applyBorder="1" applyAlignment="1">
      <alignment horizontal="right" vertical="top" wrapText="1" readingOrder="1"/>
    </xf>
    <xf numFmtId="164" fontId="5" fillId="0" borderId="2" xfId="0" applyNumberFormat="1" applyFont="1" applyBorder="1" applyAlignment="1">
      <alignment horizontal="right" vertical="top" wrapText="1" readingOrder="1"/>
    </xf>
    <xf numFmtId="164" fontId="5" fillId="0" borderId="8" xfId="0" applyNumberFormat="1" applyFont="1" applyBorder="1" applyAlignment="1">
      <alignment horizontal="right" vertical="top" wrapText="1" readingOrder="1"/>
    </xf>
    <xf numFmtId="0" fontId="6" fillId="0" borderId="4" xfId="0" applyFont="1" applyBorder="1" applyAlignment="1">
      <alignment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5" fillId="0" borderId="4" xfId="0" applyFont="1" applyBorder="1" applyAlignment="1">
      <alignment vertical="top" wrapText="1" readingOrder="1"/>
    </xf>
    <xf numFmtId="0" fontId="2" fillId="0" borderId="4" xfId="0" applyFont="1" applyBorder="1"/>
    <xf numFmtId="0" fontId="4" fillId="2" borderId="1" xfId="0" applyFont="1" applyFill="1" applyBorder="1" applyAlignment="1">
      <alignment horizontal="right" vertical="top" wrapText="1" readingOrder="1"/>
    </xf>
    <xf numFmtId="0" fontId="23" fillId="0" borderId="0" xfId="0" applyFont="1" applyAlignment="1">
      <alignment horizontal="center" vertical="top" wrapText="1" readingOrder="1"/>
    </xf>
    <xf numFmtId="0" fontId="23" fillId="2" borderId="1" xfId="0" applyFont="1" applyFill="1" applyBorder="1" applyAlignment="1">
      <alignment horizontal="center" vertical="center" wrapText="1" readingOrder="1"/>
    </xf>
    <xf numFmtId="0" fontId="23" fillId="2" borderId="2" xfId="0" applyFont="1" applyFill="1" applyBorder="1" applyAlignment="1">
      <alignment horizontal="center" vertical="center" wrapText="1" readingOrder="1"/>
    </xf>
    <xf numFmtId="0" fontId="11" fillId="0" borderId="4" xfId="0" applyFont="1" applyBorder="1" applyAlignment="1">
      <alignment vertical="top" wrapText="1" readingOrder="1"/>
    </xf>
    <xf numFmtId="0" fontId="26" fillId="0" borderId="5" xfId="0" applyFont="1" applyBorder="1" applyAlignment="1">
      <alignment horizontal="center" vertical="center"/>
    </xf>
    <xf numFmtId="0" fontId="4" fillId="5" borderId="0" xfId="0" applyFont="1" applyFill="1" applyAlignment="1">
      <alignment horizontal="right" vertical="top" wrapText="1" readingOrder="1"/>
    </xf>
    <xf numFmtId="0" fontId="2" fillId="4" borderId="0" xfId="0" applyFont="1" applyFill="1" applyAlignment="1">
      <alignment vertical="top" wrapText="1"/>
    </xf>
    <xf numFmtId="0" fontId="11" fillId="0" borderId="0" xfId="0" applyFont="1" applyAlignment="1">
      <alignment horizontal="right" vertical="top" wrapText="1" readingOrder="1"/>
    </xf>
    <xf numFmtId="0" fontId="12" fillId="4" borderId="0" xfId="0" applyFont="1" applyFill="1" applyAlignment="1">
      <alignment horizontal="left" vertical="top" wrapText="1" readingOrder="1"/>
    </xf>
    <xf numFmtId="0" fontId="2" fillId="4" borderId="0" xfId="0" applyFont="1" applyFill="1"/>
    <xf numFmtId="0" fontId="5" fillId="4" borderId="0" xfId="0" applyFont="1" applyFill="1" applyAlignment="1">
      <alignment horizontal="right" vertical="top" wrapText="1" readingOrder="1"/>
    </xf>
    <xf numFmtId="165" fontId="5" fillId="4" borderId="0" xfId="0" applyNumberFormat="1" applyFont="1" applyFill="1" applyAlignment="1">
      <alignment horizontal="right" vertical="top" wrapText="1" readingOrder="1"/>
    </xf>
    <xf numFmtId="164" fontId="5" fillId="4" borderId="0" xfId="0" applyNumberFormat="1" applyFont="1" applyFill="1" applyAlignment="1">
      <alignment horizontal="right" vertical="top" wrapText="1" readingOrder="1"/>
    </xf>
    <xf numFmtId="0" fontId="6" fillId="4" borderId="0" xfId="0" applyFont="1" applyFill="1" applyAlignment="1">
      <alignment vertical="top" wrapText="1" readingOrder="1"/>
    </xf>
    <xf numFmtId="165" fontId="6" fillId="4" borderId="0" xfId="0" applyNumberFormat="1" applyFont="1" applyFill="1" applyAlignment="1">
      <alignment horizontal="right" vertical="top" wrapText="1" readingOrder="1"/>
    </xf>
    <xf numFmtId="164" fontId="6" fillId="4" borderId="0" xfId="0" applyNumberFormat="1" applyFont="1" applyFill="1" applyAlignment="1">
      <alignment horizontal="right" vertical="top" wrapText="1" readingOrder="1"/>
    </xf>
    <xf numFmtId="0" fontId="6" fillId="4" borderId="0" xfId="0" applyFont="1" applyFill="1" applyAlignment="1">
      <alignment horizontal="right" vertical="top" wrapText="1" readingOrder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165" fontId="5" fillId="0" borderId="2" xfId="0" applyNumberFormat="1" applyFont="1" applyBorder="1" applyAlignment="1">
      <alignment horizontal="right" vertical="top" wrapText="1" readingOrder="1"/>
    </xf>
    <xf numFmtId="0" fontId="5" fillId="0" borderId="0" xfId="0" applyFont="1" applyAlignment="1">
      <alignment horizontal="right" vertical="top" wrapText="1" readingOrder="1"/>
    </xf>
    <xf numFmtId="0" fontId="2" fillId="0" borderId="4" xfId="0" applyFont="1" applyBorder="1" applyAlignment="1">
      <alignment vertical="top" wrapText="1"/>
    </xf>
    <xf numFmtId="165" fontId="6" fillId="0" borderId="2" xfId="0" applyNumberFormat="1" applyFont="1" applyBorder="1" applyAlignment="1">
      <alignment horizontal="right" vertical="top" wrapText="1" readingOrder="1"/>
    </xf>
    <xf numFmtId="164" fontId="16" fillId="0" borderId="9" xfId="0" applyNumberFormat="1" applyFont="1" applyBorder="1" applyAlignment="1">
      <alignment horizontal="right" vertical="top" wrapText="1" readingOrder="1"/>
    </xf>
    <xf numFmtId="0" fontId="17" fillId="0" borderId="9" xfId="0" applyFont="1" applyBorder="1"/>
    <xf numFmtId="0" fontId="6" fillId="0" borderId="4" xfId="0" applyFont="1" applyBorder="1" applyAlignment="1">
      <alignment horizontal="right" vertical="top" wrapText="1" readingOrder="1"/>
    </xf>
    <xf numFmtId="0" fontId="12" fillId="0" borderId="0" xfId="0" applyFont="1" applyAlignment="1">
      <alignment horizontal="left" vertical="top" wrapText="1" readingOrder="1"/>
    </xf>
    <xf numFmtId="0" fontId="4" fillId="2" borderId="7" xfId="0" applyFont="1" applyFill="1" applyBorder="1" applyAlignment="1">
      <alignment horizontal="right" vertical="top" wrapText="1" readingOrder="1"/>
    </xf>
    <xf numFmtId="0" fontId="2" fillId="0" borderId="7" xfId="0" applyFont="1" applyBorder="1" applyAlignment="1">
      <alignment vertical="top" wrapText="1"/>
    </xf>
    <xf numFmtId="0" fontId="4" fillId="2" borderId="11" xfId="0" applyFont="1" applyFill="1" applyBorder="1" applyAlignment="1">
      <alignment horizontal="center" vertical="top" wrapText="1" readingOrder="1"/>
    </xf>
    <xf numFmtId="167" fontId="16" fillId="0" borderId="9" xfId="0" applyNumberFormat="1" applyFont="1" applyBorder="1" applyAlignment="1">
      <alignment horizontal="right" vertical="top" readingOrder="1"/>
    </xf>
  </cellXfs>
  <cellStyles count="6">
    <cellStyle name="Millares" xfId="4" builtinId="3"/>
    <cellStyle name="Millares 2" xfId="2" xr:uid="{00000000-0005-0000-0000-000001000000}"/>
    <cellStyle name="Moneda" xfId="5" builtinId="4"/>
    <cellStyle name="Normal" xfId="0" builtinId="0"/>
    <cellStyle name="Normal 2" xfId="1" xr:uid="{00000000-0005-0000-0000-000004000000}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28575</xdr:rowOff>
    </xdr:from>
    <xdr:to>
      <xdr:col>2</xdr:col>
      <xdr:colOff>0</xdr:colOff>
      <xdr:row>5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7225" y="257175"/>
          <a:ext cx="609600" cy="419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4</xdr:col>
      <xdr:colOff>200024</xdr:colOff>
      <xdr:row>0</xdr:row>
      <xdr:rowOff>0</xdr:rowOff>
    </xdr:from>
    <xdr:to>
      <xdr:col>6</xdr:col>
      <xdr:colOff>514350</xdr:colOff>
      <xdr:row>14</xdr:row>
      <xdr:rowOff>104775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1BD8509-6813-4F02-9BDF-87776165699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76624" y="0"/>
          <a:ext cx="2514601" cy="1323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9125" cy="546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9125" cy="546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95EFD21-319A-47E5-BAC3-02FAB0A9051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8067" cy="546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CD3CE20-7A02-46F0-8967-5940A023EDF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8067" cy="546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3176</xdr:colOff>
      <xdr:row>0</xdr:row>
      <xdr:rowOff>1</xdr:rowOff>
    </xdr:from>
    <xdr:to>
      <xdr:col>2</xdr:col>
      <xdr:colOff>814917</xdr:colOff>
      <xdr:row>7</xdr:row>
      <xdr:rowOff>98072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6" y="1"/>
          <a:ext cx="1732491" cy="15056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0"/>
          <a:ext cx="1523366" cy="72816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0"/>
          <a:ext cx="1523366" cy="72816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E30CE7F-636D-47E5-B94F-7453C665DDB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500" y="0"/>
          <a:ext cx="1523366" cy="73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1"/>
  <sheetViews>
    <sheetView showGridLines="0" tabSelected="1" workbookViewId="0">
      <selection activeCell="K24" sqref="K24"/>
    </sheetView>
  </sheetViews>
  <sheetFormatPr baseColWidth="10" defaultColWidth="9" defaultRowHeight="15" x14ac:dyDescent="0.25"/>
  <cols>
    <col min="1" max="1" width="11.5703125" customWidth="1"/>
    <col min="2" max="2" width="9.28515625" customWidth="1"/>
    <col min="3" max="3" width="5.7109375" customWidth="1"/>
    <col min="4" max="4" width="34" customWidth="1"/>
    <col min="5" max="5" width="17.28515625" customWidth="1"/>
    <col min="6" max="6" width="18.42578125" customWidth="1"/>
    <col min="7" max="7" width="12.7109375" customWidth="1"/>
    <col min="8" max="8" width="14.140625" customWidth="1"/>
    <col min="9" max="9" width="9.28515625" customWidth="1"/>
    <col min="10" max="10" width="23.28515625" customWidth="1"/>
    <col min="11" max="11" width="20.85546875" customWidth="1"/>
    <col min="12" max="12" width="24.5703125" customWidth="1"/>
    <col min="13" max="13" width="29.5703125" customWidth="1"/>
    <col min="14" max="14" width="25.42578125" customWidth="1"/>
  </cols>
  <sheetData>
    <row r="1" spans="1:16" ht="18" customHeight="1" x14ac:dyDescent="0.25">
      <c r="A1" s="78" t="s">
        <v>0</v>
      </c>
    </row>
    <row r="2" spans="1:16" ht="4.5" customHeight="1" x14ac:dyDescent="0.25"/>
    <row r="3" spans="1:16" ht="18" customHeight="1" x14ac:dyDescent="0.25"/>
    <row r="4" spans="1:16" ht="10.5" customHeight="1" x14ac:dyDescent="0.25"/>
    <row r="5" spans="1:16" ht="29.25" hidden="1" customHeight="1" x14ac:dyDescent="0.25"/>
    <row r="6" spans="1:16" ht="18" customHeight="1" x14ac:dyDescent="0.25">
      <c r="A6" s="68" t="s">
        <v>76</v>
      </c>
    </row>
    <row r="7" spans="1:16" ht="4.5" customHeight="1" x14ac:dyDescent="0.25"/>
    <row r="8" spans="1:16" ht="3" customHeight="1" x14ac:dyDescent="0.25">
      <c r="A8" s="69"/>
      <c r="B8" s="69"/>
      <c r="C8" s="69"/>
      <c r="D8" s="69"/>
      <c r="E8" s="69"/>
      <c r="F8" s="69"/>
      <c r="G8" s="69"/>
      <c r="H8" s="69"/>
      <c r="I8" s="69"/>
    </row>
    <row r="9" spans="1:16" ht="15" hidden="1" customHeight="1" x14ac:dyDescent="0.25">
      <c r="A9" s="70"/>
      <c r="B9" s="70"/>
      <c r="C9" s="70"/>
      <c r="D9" s="71"/>
      <c r="E9" s="71"/>
      <c r="F9" s="71"/>
      <c r="G9" s="71"/>
    </row>
    <row r="10" spans="1:16" ht="15" hidden="1" customHeight="1" x14ac:dyDescent="0.25">
      <c r="A10" s="72"/>
      <c r="B10" s="72"/>
      <c r="C10" s="72"/>
      <c r="D10" s="73"/>
      <c r="E10" s="74"/>
      <c r="F10" s="74"/>
      <c r="G10" s="74"/>
      <c r="J10" s="103"/>
      <c r="K10" s="102"/>
      <c r="L10" s="102"/>
      <c r="M10" s="101"/>
      <c r="N10" s="102"/>
    </row>
    <row r="11" spans="1:16" ht="15" hidden="1" customHeight="1" x14ac:dyDescent="0.25">
      <c r="A11" s="72"/>
      <c r="B11" s="72"/>
      <c r="C11" s="72"/>
      <c r="D11" s="73"/>
      <c r="E11" s="74"/>
      <c r="F11" s="74"/>
      <c r="G11" s="74"/>
      <c r="J11" s="103"/>
      <c r="K11" s="102"/>
      <c r="L11" s="102"/>
      <c r="M11" s="101"/>
      <c r="N11" s="102"/>
      <c r="O11" s="100"/>
      <c r="P11" s="100"/>
    </row>
    <row r="12" spans="1:16" ht="15" hidden="1" customHeight="1" x14ac:dyDescent="0.25">
      <c r="A12" s="72"/>
      <c r="B12" s="72"/>
      <c r="C12" s="72"/>
      <c r="D12" s="73"/>
      <c r="E12" s="74"/>
      <c r="F12" s="74"/>
      <c r="G12" s="74"/>
      <c r="J12" s="103"/>
      <c r="K12" s="102"/>
      <c r="L12" s="102"/>
      <c r="M12" s="101"/>
      <c r="N12" s="102"/>
    </row>
    <row r="13" spans="1:16" ht="74.25" customHeight="1" x14ac:dyDescent="0.25">
      <c r="A13" s="75"/>
      <c r="B13" s="75"/>
      <c r="C13" s="75"/>
      <c r="D13" s="76"/>
      <c r="E13" s="77"/>
      <c r="F13" s="77"/>
      <c r="G13" s="77"/>
      <c r="N13" s="34"/>
      <c r="O13" s="26"/>
    </row>
    <row r="14" spans="1:16" ht="35.25" customHeight="1" x14ac:dyDescent="0.25"/>
    <row r="15" spans="1:16" ht="13.5" customHeight="1" x14ac:dyDescent="0.25">
      <c r="A15" s="33" t="s">
        <v>77</v>
      </c>
      <c r="B15" s="33"/>
      <c r="C15" s="33"/>
      <c r="D15" s="33" t="s">
        <v>77</v>
      </c>
      <c r="E15" s="33"/>
      <c r="F15" s="33"/>
      <c r="G15" s="33"/>
      <c r="H15" s="33"/>
      <c r="I15" s="38"/>
      <c r="L15" s="35"/>
      <c r="M15" s="26"/>
      <c r="N15" s="26"/>
    </row>
    <row r="16" spans="1:16" ht="15" customHeight="1" x14ac:dyDescent="0.25">
      <c r="A16" s="46" t="s">
        <v>9</v>
      </c>
      <c r="B16" s="16"/>
      <c r="C16" s="16"/>
      <c r="D16" s="16" t="s">
        <v>86</v>
      </c>
      <c r="E16" s="16" t="s">
        <v>10</v>
      </c>
      <c r="F16" s="24" t="s">
        <v>88</v>
      </c>
      <c r="G16" s="37" t="s">
        <v>89</v>
      </c>
      <c r="H16" s="16" t="s">
        <v>87</v>
      </c>
      <c r="I16" s="16" t="s">
        <v>89</v>
      </c>
      <c r="J16" s="146" t="s">
        <v>11</v>
      </c>
      <c r="K16" s="36"/>
      <c r="L16" s="35"/>
    </row>
    <row r="17" spans="1:12" ht="15" customHeight="1" x14ac:dyDescent="0.25">
      <c r="A17" s="31" t="s">
        <v>12</v>
      </c>
      <c r="B17" s="31"/>
      <c r="C17" s="31"/>
      <c r="D17" s="18" t="s">
        <v>13</v>
      </c>
      <c r="E17" s="44">
        <v>8560</v>
      </c>
      <c r="F17" s="47">
        <v>2975</v>
      </c>
      <c r="G17" s="41">
        <f>F17/E17</f>
        <v>0.34754672897196259</v>
      </c>
      <c r="H17" s="47">
        <v>5585</v>
      </c>
      <c r="I17" s="41">
        <f>H17/E17</f>
        <v>0.65245327102803741</v>
      </c>
      <c r="J17" s="40">
        <v>6133263.29</v>
      </c>
      <c r="K17" s="13"/>
      <c r="L17" s="35"/>
    </row>
    <row r="18" spans="1:12" ht="15" customHeight="1" x14ac:dyDescent="0.25">
      <c r="A18" s="25" t="s">
        <v>14</v>
      </c>
      <c r="B18" s="25"/>
      <c r="C18" s="25"/>
      <c r="D18" s="18" t="s">
        <v>15</v>
      </c>
      <c r="E18" s="44">
        <v>3282</v>
      </c>
      <c r="F18" s="47">
        <v>1408</v>
      </c>
      <c r="G18" s="41">
        <f t="shared" ref="G18:G48" si="0">F18/E18</f>
        <v>0.42900670322973794</v>
      </c>
      <c r="H18" s="47">
        <v>1874</v>
      </c>
      <c r="I18" s="41">
        <f t="shared" ref="I18:I48" si="1">H18/E18</f>
        <v>0.570993296770262</v>
      </c>
      <c r="J18" s="40">
        <v>2351777.0499999998</v>
      </c>
      <c r="K18" s="13"/>
      <c r="L18" s="35"/>
    </row>
    <row r="19" spans="1:12" ht="15" customHeight="1" x14ac:dyDescent="0.25">
      <c r="A19" s="25" t="s">
        <v>16</v>
      </c>
      <c r="B19" s="25"/>
      <c r="C19" s="25"/>
      <c r="D19" s="18" t="s">
        <v>17</v>
      </c>
      <c r="E19" s="44">
        <v>7072</v>
      </c>
      <c r="F19" s="47">
        <v>2306</v>
      </c>
      <c r="G19" s="41">
        <f t="shared" si="0"/>
        <v>0.32607466063348417</v>
      </c>
      <c r="H19" s="47">
        <v>4766</v>
      </c>
      <c r="I19" s="41">
        <f t="shared" si="1"/>
        <v>0.67392533936651589</v>
      </c>
      <c r="J19" s="40">
        <v>5067552.4000000004</v>
      </c>
      <c r="K19" s="13"/>
      <c r="L19" s="35"/>
    </row>
    <row r="20" spans="1:12" ht="15" customHeight="1" x14ac:dyDescent="0.25">
      <c r="A20" s="25" t="s">
        <v>18</v>
      </c>
      <c r="B20" s="25"/>
      <c r="C20" s="25"/>
      <c r="D20" s="18" t="s">
        <v>19</v>
      </c>
      <c r="E20" s="44">
        <v>6567</v>
      </c>
      <c r="F20" s="47">
        <v>2547</v>
      </c>
      <c r="G20" s="41">
        <f t="shared" si="0"/>
        <v>0.38784833257195067</v>
      </c>
      <c r="H20" s="47">
        <v>4020</v>
      </c>
      <c r="I20" s="41">
        <f t="shared" si="1"/>
        <v>0.61215166742804938</v>
      </c>
      <c r="J20" s="40">
        <v>4546709.6399999997</v>
      </c>
      <c r="K20" s="13"/>
      <c r="L20" s="35"/>
    </row>
    <row r="21" spans="1:12" ht="15" customHeight="1" x14ac:dyDescent="0.25">
      <c r="A21" s="25" t="s">
        <v>20</v>
      </c>
      <c r="B21" s="25"/>
      <c r="C21" s="25"/>
      <c r="D21" s="18" t="s">
        <v>21</v>
      </c>
      <c r="E21" s="44">
        <v>26522</v>
      </c>
      <c r="F21" s="47">
        <v>6167</v>
      </c>
      <c r="G21" s="41">
        <f t="shared" si="0"/>
        <v>0.23252394238745192</v>
      </c>
      <c r="H21" s="47">
        <v>20355</v>
      </c>
      <c r="I21" s="41">
        <f t="shared" si="1"/>
        <v>0.76747605761254811</v>
      </c>
      <c r="J21" s="40">
        <v>18799827.829999998</v>
      </c>
      <c r="K21" s="13"/>
      <c r="L21" s="35"/>
    </row>
    <row r="22" spans="1:12" ht="15" customHeight="1" x14ac:dyDescent="0.25">
      <c r="A22" s="25" t="s">
        <v>22</v>
      </c>
      <c r="B22" s="25"/>
      <c r="C22" s="25"/>
      <c r="D22" s="18" t="s">
        <v>23</v>
      </c>
      <c r="E22" s="44">
        <v>24939</v>
      </c>
      <c r="F22" s="47">
        <v>8134</v>
      </c>
      <c r="G22" s="41">
        <f t="shared" si="0"/>
        <v>0.32615582020129114</v>
      </c>
      <c r="H22" s="47">
        <v>16805</v>
      </c>
      <c r="I22" s="41">
        <f t="shared" si="1"/>
        <v>0.67384417979870881</v>
      </c>
      <c r="J22" s="40">
        <v>17267660.16</v>
      </c>
      <c r="K22" s="13"/>
      <c r="L22" s="3"/>
    </row>
    <row r="23" spans="1:12" ht="15" customHeight="1" x14ac:dyDescent="0.25">
      <c r="A23" s="25" t="s">
        <v>24</v>
      </c>
      <c r="B23" s="25"/>
      <c r="C23" s="25"/>
      <c r="D23" s="18" t="s">
        <v>25</v>
      </c>
      <c r="E23" s="44">
        <v>5176</v>
      </c>
      <c r="F23" s="47">
        <v>1899</v>
      </c>
      <c r="G23" s="41">
        <f t="shared" si="0"/>
        <v>0.36688562596599689</v>
      </c>
      <c r="H23" s="47">
        <v>3277</v>
      </c>
      <c r="I23" s="41">
        <f t="shared" si="1"/>
        <v>0.63311437403400306</v>
      </c>
      <c r="J23" s="40">
        <v>3632006.37</v>
      </c>
      <c r="K23" s="13"/>
      <c r="L23" s="3"/>
    </row>
    <row r="24" spans="1:12" ht="15" customHeight="1" x14ac:dyDescent="0.25">
      <c r="A24" s="25" t="s">
        <v>26</v>
      </c>
      <c r="B24" s="25"/>
      <c r="C24" s="25"/>
      <c r="D24" s="18" t="s">
        <v>27</v>
      </c>
      <c r="E24" s="44">
        <v>3705</v>
      </c>
      <c r="F24" s="47">
        <v>1587</v>
      </c>
      <c r="G24" s="41">
        <f t="shared" si="0"/>
        <v>0.42834008097165993</v>
      </c>
      <c r="H24" s="47">
        <v>2118</v>
      </c>
      <c r="I24" s="41">
        <f t="shared" si="1"/>
        <v>0.57165991902834012</v>
      </c>
      <c r="J24" s="40">
        <v>2654346.98</v>
      </c>
      <c r="K24" s="13"/>
      <c r="L24" s="3"/>
    </row>
    <row r="25" spans="1:12" ht="15" customHeight="1" x14ac:dyDescent="0.25">
      <c r="A25" s="25" t="s">
        <v>28</v>
      </c>
      <c r="B25" s="25"/>
      <c r="C25" s="25"/>
      <c r="D25" s="18" t="s">
        <v>29</v>
      </c>
      <c r="E25" s="44">
        <v>15878</v>
      </c>
      <c r="F25" s="47">
        <v>4938</v>
      </c>
      <c r="G25" s="41">
        <f t="shared" si="0"/>
        <v>0.31099634714699587</v>
      </c>
      <c r="H25" s="47">
        <v>10940</v>
      </c>
      <c r="I25" s="41">
        <f t="shared" si="1"/>
        <v>0.68900365285300413</v>
      </c>
      <c r="J25" s="40">
        <v>10993289.359999999</v>
      </c>
      <c r="K25" s="13"/>
      <c r="L25" s="3"/>
    </row>
    <row r="26" spans="1:12" ht="15" customHeight="1" x14ac:dyDescent="0.25">
      <c r="A26" s="25" t="s">
        <v>30</v>
      </c>
      <c r="B26" s="25"/>
      <c r="C26" s="25"/>
      <c r="D26" s="18" t="s">
        <v>31</v>
      </c>
      <c r="E26" s="44">
        <v>6501</v>
      </c>
      <c r="F26" s="47">
        <v>2167</v>
      </c>
      <c r="G26" s="41">
        <f t="shared" si="0"/>
        <v>0.33333333333333331</v>
      </c>
      <c r="H26" s="47">
        <v>4334</v>
      </c>
      <c r="I26" s="41">
        <f t="shared" si="1"/>
        <v>0.66666666666666663</v>
      </c>
      <c r="J26" s="40">
        <v>4561898.0599999996</v>
      </c>
      <c r="K26" s="13"/>
      <c r="L26" s="3"/>
    </row>
    <row r="27" spans="1:12" ht="15" customHeight="1" x14ac:dyDescent="0.25">
      <c r="A27" s="25" t="s">
        <v>32</v>
      </c>
      <c r="B27" s="25"/>
      <c r="C27" s="25"/>
      <c r="D27" s="18" t="s">
        <v>33</v>
      </c>
      <c r="E27" s="44">
        <v>6346</v>
      </c>
      <c r="F27" s="47">
        <v>2198</v>
      </c>
      <c r="G27" s="41">
        <f t="shared" si="0"/>
        <v>0.34635991175543651</v>
      </c>
      <c r="H27" s="47">
        <v>4148</v>
      </c>
      <c r="I27" s="41">
        <f t="shared" si="1"/>
        <v>0.65364008824456354</v>
      </c>
      <c r="J27" s="40">
        <v>4393802.51</v>
      </c>
      <c r="K27" s="13"/>
      <c r="L27" s="3"/>
    </row>
    <row r="28" spans="1:12" ht="15" customHeight="1" x14ac:dyDescent="0.25">
      <c r="A28" s="25" t="s">
        <v>34</v>
      </c>
      <c r="B28" s="25"/>
      <c r="C28" s="25"/>
      <c r="D28" s="18" t="s">
        <v>35</v>
      </c>
      <c r="E28" s="44">
        <v>2218</v>
      </c>
      <c r="F28" s="47">
        <v>858</v>
      </c>
      <c r="G28" s="41">
        <f t="shared" si="0"/>
        <v>0.38683498647430115</v>
      </c>
      <c r="H28" s="47">
        <v>1360</v>
      </c>
      <c r="I28" s="41">
        <f t="shared" si="1"/>
        <v>0.61316501352569885</v>
      </c>
      <c r="J28" s="40">
        <v>1589273.83</v>
      </c>
      <c r="K28" s="13"/>
      <c r="L28" s="3"/>
    </row>
    <row r="29" spans="1:12" ht="15" customHeight="1" x14ac:dyDescent="0.25">
      <c r="A29" s="25" t="s">
        <v>36</v>
      </c>
      <c r="B29" s="25"/>
      <c r="C29" s="25"/>
      <c r="D29" s="18" t="s">
        <v>37</v>
      </c>
      <c r="E29" s="44">
        <v>6017</v>
      </c>
      <c r="F29" s="47">
        <v>1832</v>
      </c>
      <c r="G29" s="41">
        <f t="shared" si="0"/>
        <v>0.30447066644507231</v>
      </c>
      <c r="H29" s="47">
        <v>4185</v>
      </c>
      <c r="I29" s="41">
        <f t="shared" si="1"/>
        <v>0.69552933355492774</v>
      </c>
      <c r="J29" s="40">
        <v>4222183.0999999996</v>
      </c>
      <c r="K29" s="13"/>
      <c r="L29" s="3"/>
    </row>
    <row r="30" spans="1:12" ht="15" customHeight="1" x14ac:dyDescent="0.25">
      <c r="A30" s="25" t="s">
        <v>38</v>
      </c>
      <c r="B30" s="25"/>
      <c r="C30" s="25"/>
      <c r="D30" s="18" t="s">
        <v>39</v>
      </c>
      <c r="E30" s="44">
        <v>8372</v>
      </c>
      <c r="F30" s="47">
        <v>2142</v>
      </c>
      <c r="G30" s="41">
        <f t="shared" si="0"/>
        <v>0.25585284280936454</v>
      </c>
      <c r="H30" s="47">
        <v>6230</v>
      </c>
      <c r="I30" s="41">
        <f t="shared" si="1"/>
        <v>0.7441471571906354</v>
      </c>
      <c r="J30" s="40">
        <v>5874941.0999999996</v>
      </c>
      <c r="K30" s="13"/>
      <c r="L30" s="3"/>
    </row>
    <row r="31" spans="1:12" ht="15" customHeight="1" x14ac:dyDescent="0.25">
      <c r="A31" s="25" t="s">
        <v>40</v>
      </c>
      <c r="B31" s="25"/>
      <c r="C31" s="25"/>
      <c r="D31" s="18" t="s">
        <v>41</v>
      </c>
      <c r="E31" s="44">
        <v>28710</v>
      </c>
      <c r="F31" s="47">
        <v>8187</v>
      </c>
      <c r="G31" s="41">
        <f t="shared" si="0"/>
        <v>0.28516196447230929</v>
      </c>
      <c r="H31" s="47">
        <v>20523</v>
      </c>
      <c r="I31" s="41">
        <f t="shared" si="1"/>
        <v>0.71483803552769065</v>
      </c>
      <c r="J31" s="40">
        <v>19878057.390000001</v>
      </c>
      <c r="K31" s="13"/>
      <c r="L31" s="3"/>
    </row>
    <row r="32" spans="1:12" ht="15" customHeight="1" x14ac:dyDescent="0.25">
      <c r="A32" s="25" t="s">
        <v>42</v>
      </c>
      <c r="B32" s="25"/>
      <c r="C32" s="25"/>
      <c r="D32" s="18" t="s">
        <v>43</v>
      </c>
      <c r="E32" s="44">
        <v>10500</v>
      </c>
      <c r="F32" s="47">
        <v>4088</v>
      </c>
      <c r="G32" s="41">
        <f t="shared" si="0"/>
        <v>0.38933333333333331</v>
      </c>
      <c r="H32" s="47">
        <v>6412</v>
      </c>
      <c r="I32" s="41">
        <f t="shared" si="1"/>
        <v>0.61066666666666669</v>
      </c>
      <c r="J32" s="40">
        <v>7270635.6699999999</v>
      </c>
      <c r="K32" s="13"/>
      <c r="L32" s="3"/>
    </row>
    <row r="33" spans="1:13" ht="15" customHeight="1" x14ac:dyDescent="0.25">
      <c r="A33" s="25" t="s">
        <v>44</v>
      </c>
      <c r="B33" s="25"/>
      <c r="C33" s="25"/>
      <c r="D33" s="18" t="s">
        <v>45</v>
      </c>
      <c r="E33" s="44">
        <v>8189</v>
      </c>
      <c r="F33" s="47">
        <v>2001</v>
      </c>
      <c r="G33" s="41">
        <f t="shared" si="0"/>
        <v>0.24435217975332763</v>
      </c>
      <c r="H33" s="47">
        <v>6188</v>
      </c>
      <c r="I33" s="41">
        <f t="shared" si="1"/>
        <v>0.75564782024667232</v>
      </c>
      <c r="J33" s="40">
        <v>5670682.4199999999</v>
      </c>
      <c r="K33" s="13"/>
      <c r="L33" s="3"/>
    </row>
    <row r="34" spans="1:13" ht="15" customHeight="1" x14ac:dyDescent="0.25">
      <c r="A34" s="25" t="s">
        <v>46</v>
      </c>
      <c r="B34" s="25"/>
      <c r="C34" s="25"/>
      <c r="D34" s="18" t="s">
        <v>47</v>
      </c>
      <c r="E34" s="44">
        <v>11089</v>
      </c>
      <c r="F34" s="47">
        <v>3911</v>
      </c>
      <c r="G34" s="41">
        <f t="shared" si="0"/>
        <v>0.35269185679502207</v>
      </c>
      <c r="H34" s="47">
        <v>7178</v>
      </c>
      <c r="I34" s="41">
        <f t="shared" si="1"/>
        <v>0.64730814320497787</v>
      </c>
      <c r="J34" s="40">
        <v>7677910.9000000004</v>
      </c>
      <c r="K34" s="13"/>
      <c r="L34" s="3"/>
    </row>
    <row r="35" spans="1:13" ht="15" customHeight="1" x14ac:dyDescent="0.25">
      <c r="A35" s="25" t="s">
        <v>48</v>
      </c>
      <c r="B35" s="25"/>
      <c r="C35" s="25"/>
      <c r="D35" s="18" t="s">
        <v>49</v>
      </c>
      <c r="E35" s="44">
        <v>10959</v>
      </c>
      <c r="F35" s="47">
        <v>3467</v>
      </c>
      <c r="G35" s="41">
        <f t="shared" si="0"/>
        <v>0.31636098184140887</v>
      </c>
      <c r="H35" s="47">
        <v>7492</v>
      </c>
      <c r="I35" s="41">
        <f t="shared" si="1"/>
        <v>0.68363901815859107</v>
      </c>
      <c r="J35" s="40">
        <v>7690458.0199999996</v>
      </c>
      <c r="K35" s="13"/>
      <c r="L35" s="3"/>
    </row>
    <row r="36" spans="1:13" ht="15" customHeight="1" x14ac:dyDescent="0.25">
      <c r="A36" s="25" t="s">
        <v>50</v>
      </c>
      <c r="B36" s="25"/>
      <c r="C36" s="25"/>
      <c r="D36" s="18" t="s">
        <v>51</v>
      </c>
      <c r="E36" s="44">
        <v>864</v>
      </c>
      <c r="F36" s="47">
        <v>442</v>
      </c>
      <c r="G36" s="41">
        <f t="shared" si="0"/>
        <v>0.51157407407407407</v>
      </c>
      <c r="H36" s="47">
        <v>422</v>
      </c>
      <c r="I36" s="41">
        <f t="shared" si="1"/>
        <v>0.48842592592592593</v>
      </c>
      <c r="J36" s="40">
        <v>618834.75</v>
      </c>
      <c r="K36" s="13"/>
      <c r="L36" s="3"/>
    </row>
    <row r="37" spans="1:13" ht="15" customHeight="1" x14ac:dyDescent="0.25">
      <c r="A37" s="25" t="s">
        <v>52</v>
      </c>
      <c r="B37" s="25"/>
      <c r="C37" s="25"/>
      <c r="D37" s="18" t="s">
        <v>53</v>
      </c>
      <c r="E37" s="44">
        <v>7209</v>
      </c>
      <c r="F37" s="47">
        <v>1777</v>
      </c>
      <c r="G37" s="41">
        <f t="shared" si="0"/>
        <v>0.24649743376335137</v>
      </c>
      <c r="H37" s="47">
        <v>5432</v>
      </c>
      <c r="I37" s="41">
        <f t="shared" si="1"/>
        <v>0.75350256623664869</v>
      </c>
      <c r="J37" s="40">
        <v>5166284.4000000004</v>
      </c>
      <c r="K37" s="13"/>
      <c r="L37" s="3"/>
    </row>
    <row r="38" spans="1:13" ht="15" customHeight="1" x14ac:dyDescent="0.25">
      <c r="A38" s="25" t="s">
        <v>54</v>
      </c>
      <c r="B38" s="25"/>
      <c r="C38" s="25"/>
      <c r="D38" s="18" t="s">
        <v>55</v>
      </c>
      <c r="E38" s="44">
        <v>18066</v>
      </c>
      <c r="F38" s="47">
        <v>6284</v>
      </c>
      <c r="G38" s="41">
        <f t="shared" si="0"/>
        <v>0.34783571349496289</v>
      </c>
      <c r="H38" s="47">
        <v>11782</v>
      </c>
      <c r="I38" s="41">
        <f t="shared" si="1"/>
        <v>0.65216428650503711</v>
      </c>
      <c r="J38" s="40">
        <v>12508660.060000001</v>
      </c>
      <c r="K38" s="13"/>
      <c r="L38" s="3"/>
    </row>
    <row r="39" spans="1:13" ht="15" customHeight="1" x14ac:dyDescent="0.25">
      <c r="A39" s="25" t="s">
        <v>56</v>
      </c>
      <c r="B39" s="25"/>
      <c r="C39" s="25"/>
      <c r="D39" s="18" t="s">
        <v>57</v>
      </c>
      <c r="E39" s="44">
        <v>4880</v>
      </c>
      <c r="F39" s="47">
        <v>1574</v>
      </c>
      <c r="G39" s="41">
        <f t="shared" si="0"/>
        <v>0.32254098360655736</v>
      </c>
      <c r="H39" s="47">
        <v>3306</v>
      </c>
      <c r="I39" s="41">
        <f t="shared" si="1"/>
        <v>0.67745901639344264</v>
      </c>
      <c r="J39" s="40">
        <v>3379310.66</v>
      </c>
      <c r="K39" s="13"/>
      <c r="L39" s="3"/>
    </row>
    <row r="40" spans="1:13" ht="15" customHeight="1" x14ac:dyDescent="0.25">
      <c r="A40" s="25" t="s">
        <v>58</v>
      </c>
      <c r="B40" s="25"/>
      <c r="C40" s="25"/>
      <c r="D40" s="18" t="s">
        <v>59</v>
      </c>
      <c r="E40" s="44">
        <v>18939</v>
      </c>
      <c r="F40" s="47">
        <v>3885</v>
      </c>
      <c r="G40" s="41">
        <f t="shared" si="0"/>
        <v>0.20513226675114843</v>
      </c>
      <c r="H40" s="47">
        <v>15054</v>
      </c>
      <c r="I40" s="41">
        <f t="shared" si="1"/>
        <v>0.79486773324885163</v>
      </c>
      <c r="J40" s="40">
        <v>13571974.029999999</v>
      </c>
      <c r="K40" s="13"/>
      <c r="L40" s="3"/>
    </row>
    <row r="41" spans="1:13" ht="15" customHeight="1" x14ac:dyDescent="0.25">
      <c r="A41" s="25" t="s">
        <v>60</v>
      </c>
      <c r="B41" s="25"/>
      <c r="C41" s="25"/>
      <c r="D41" s="18" t="s">
        <v>61</v>
      </c>
      <c r="E41" s="44">
        <v>4392</v>
      </c>
      <c r="F41" s="47">
        <v>1787</v>
      </c>
      <c r="G41" s="41">
        <f t="shared" si="0"/>
        <v>0.4068761384335155</v>
      </c>
      <c r="H41" s="47">
        <v>2605</v>
      </c>
      <c r="I41" s="41">
        <f t="shared" si="1"/>
        <v>0.59312386156648456</v>
      </c>
      <c r="J41" s="40">
        <v>3147064.24</v>
      </c>
      <c r="K41" s="13"/>
      <c r="L41" s="3"/>
    </row>
    <row r="42" spans="1:13" ht="15" customHeight="1" x14ac:dyDescent="0.25">
      <c r="A42" s="25" t="s">
        <v>62</v>
      </c>
      <c r="B42" s="25"/>
      <c r="C42" s="25"/>
      <c r="D42" s="18" t="s">
        <v>63</v>
      </c>
      <c r="E42" s="44">
        <v>22220</v>
      </c>
      <c r="F42" s="47">
        <v>8878</v>
      </c>
      <c r="G42" s="41">
        <f t="shared" si="0"/>
        <v>0.39954995499549956</v>
      </c>
      <c r="H42" s="47">
        <v>13342</v>
      </c>
      <c r="I42" s="41">
        <f t="shared" si="1"/>
        <v>0.6004500450045005</v>
      </c>
      <c r="J42" s="40">
        <v>15924142.24</v>
      </c>
      <c r="K42" s="13"/>
      <c r="L42" s="3"/>
    </row>
    <row r="43" spans="1:13" ht="15" customHeight="1" x14ac:dyDescent="0.25">
      <c r="A43" s="25" t="s">
        <v>64</v>
      </c>
      <c r="B43" s="25"/>
      <c r="C43" s="25"/>
      <c r="D43" s="18" t="s">
        <v>65</v>
      </c>
      <c r="E43" s="44">
        <v>13106</v>
      </c>
      <c r="F43" s="47">
        <v>2962</v>
      </c>
      <c r="G43" s="41">
        <f t="shared" si="0"/>
        <v>0.22600335724095835</v>
      </c>
      <c r="H43" s="47">
        <v>10144</v>
      </c>
      <c r="I43" s="41">
        <f t="shared" si="1"/>
        <v>0.77399664275904168</v>
      </c>
      <c r="J43" s="40">
        <v>9196740.1300000008</v>
      </c>
      <c r="K43" s="13"/>
      <c r="L43" s="3"/>
    </row>
    <row r="44" spans="1:13" ht="15" customHeight="1" x14ac:dyDescent="0.25">
      <c r="A44" s="25" t="s">
        <v>66</v>
      </c>
      <c r="B44" s="25"/>
      <c r="C44" s="25"/>
      <c r="D44" s="18" t="s">
        <v>67</v>
      </c>
      <c r="E44" s="44">
        <v>10923</v>
      </c>
      <c r="F44" s="47">
        <v>3471</v>
      </c>
      <c r="G44" s="41">
        <f t="shared" si="0"/>
        <v>0.31776984344960174</v>
      </c>
      <c r="H44" s="47">
        <v>7452</v>
      </c>
      <c r="I44" s="41">
        <f t="shared" si="1"/>
        <v>0.6822301565503982</v>
      </c>
      <c r="J44" s="40">
        <v>7564201.3799999999</v>
      </c>
      <c r="K44" s="13"/>
      <c r="L44" s="3"/>
    </row>
    <row r="45" spans="1:13" ht="15" customHeight="1" x14ac:dyDescent="0.25">
      <c r="A45" s="25" t="s">
        <v>68</v>
      </c>
      <c r="B45" s="25"/>
      <c r="C45" s="25"/>
      <c r="D45" s="18" t="s">
        <v>69</v>
      </c>
      <c r="E45" s="44">
        <v>42927</v>
      </c>
      <c r="F45" s="47">
        <v>12277</v>
      </c>
      <c r="G45" s="41">
        <f t="shared" si="0"/>
        <v>0.28599715796584901</v>
      </c>
      <c r="H45" s="47">
        <v>30650</v>
      </c>
      <c r="I45" s="41">
        <f t="shared" si="1"/>
        <v>0.71400284203415099</v>
      </c>
      <c r="J45" s="40">
        <v>29721446.899999999</v>
      </c>
      <c r="K45" s="13"/>
      <c r="L45" s="3"/>
    </row>
    <row r="46" spans="1:13" ht="15" customHeight="1" x14ac:dyDescent="0.25">
      <c r="A46" s="25" t="s">
        <v>70</v>
      </c>
      <c r="B46" s="30"/>
      <c r="C46" s="30"/>
      <c r="D46" s="18" t="s">
        <v>71</v>
      </c>
      <c r="E46" s="44">
        <v>5531</v>
      </c>
      <c r="F46" s="47">
        <v>2409</v>
      </c>
      <c r="G46" s="41">
        <f t="shared" si="0"/>
        <v>0.43554510938347496</v>
      </c>
      <c r="H46" s="47">
        <v>3122</v>
      </c>
      <c r="I46" s="41">
        <f t="shared" si="1"/>
        <v>0.5644548906165251</v>
      </c>
      <c r="J46" s="40">
        <v>3829483.9</v>
      </c>
      <c r="K46" s="13"/>
      <c r="L46" s="3"/>
    </row>
    <row r="47" spans="1:13" ht="15" customHeight="1" x14ac:dyDescent="0.25">
      <c r="A47" s="25" t="s">
        <v>72</v>
      </c>
      <c r="B47" s="30"/>
      <c r="C47" s="30"/>
      <c r="D47" s="18" t="s">
        <v>73</v>
      </c>
      <c r="E47" s="44">
        <v>63402</v>
      </c>
      <c r="F47" s="47">
        <v>14686</v>
      </c>
      <c r="G47" s="41">
        <f t="shared" si="0"/>
        <v>0.23163307151193968</v>
      </c>
      <c r="H47" s="47">
        <v>48716</v>
      </c>
      <c r="I47" s="41">
        <f t="shared" si="1"/>
        <v>0.76836692848806032</v>
      </c>
      <c r="J47" s="40">
        <v>44851370.420000002</v>
      </c>
      <c r="K47" s="13"/>
      <c r="L47" s="3"/>
    </row>
    <row r="48" spans="1:13" ht="15" customHeight="1" x14ac:dyDescent="0.25">
      <c r="A48" s="25" t="s">
        <v>74</v>
      </c>
      <c r="B48" s="30"/>
      <c r="C48" s="30"/>
      <c r="D48" s="18" t="s">
        <v>75</v>
      </c>
      <c r="E48" s="44">
        <v>13544</v>
      </c>
      <c r="F48" s="47">
        <v>4332</v>
      </c>
      <c r="G48" s="41">
        <f t="shared" si="0"/>
        <v>0.31984642646190192</v>
      </c>
      <c r="H48" s="47">
        <v>9212</v>
      </c>
      <c r="I48" s="41">
        <f t="shared" si="1"/>
        <v>0.68015357353809802</v>
      </c>
      <c r="J48" s="40">
        <v>9377270.8900000006</v>
      </c>
      <c r="K48" s="13"/>
      <c r="L48" s="27"/>
      <c r="M48" s="23"/>
    </row>
    <row r="49" spans="1:12" x14ac:dyDescent="0.25">
      <c r="A49" s="28" t="s">
        <v>3</v>
      </c>
      <c r="B49" s="29"/>
      <c r="C49" s="29"/>
      <c r="D49" s="42" t="s">
        <v>90</v>
      </c>
      <c r="E49" s="45">
        <f>SUM(E17:E48)</f>
        <v>426605</v>
      </c>
      <c r="F49" s="43">
        <f>SUM(F17:F48)</f>
        <v>127576</v>
      </c>
      <c r="G49" s="49">
        <f>F49/E49</f>
        <v>0.29904947199399912</v>
      </c>
      <c r="H49" s="43">
        <f>SUM(H17:H48)</f>
        <v>299029</v>
      </c>
      <c r="I49" s="49">
        <f>H49/E49</f>
        <v>0.70095052800600088</v>
      </c>
      <c r="J49" s="83">
        <f>SUM(J17:J48)</f>
        <v>299133060.07999998</v>
      </c>
      <c r="K49" s="39"/>
      <c r="L49" s="32"/>
    </row>
    <row r="50" spans="1:12" x14ac:dyDescent="0.25">
      <c r="E50" s="79"/>
      <c r="G50" s="23"/>
      <c r="J50" s="3"/>
    </row>
    <row r="51" spans="1:12" ht="15.75" x14ac:dyDescent="0.25">
      <c r="D51" s="22"/>
      <c r="E51" s="81"/>
      <c r="G51" s="23"/>
      <c r="J51" s="3"/>
    </row>
    <row r="52" spans="1:12" ht="16.5" x14ac:dyDescent="0.3">
      <c r="D52" s="22"/>
      <c r="E52" s="82"/>
      <c r="F52" s="20"/>
      <c r="G52" s="20"/>
      <c r="J52" s="3"/>
    </row>
    <row r="53" spans="1:12" x14ac:dyDescent="0.25">
      <c r="E53" s="12"/>
      <c r="G53" s="23"/>
      <c r="J53" s="3"/>
    </row>
    <row r="54" spans="1:12" ht="16.5" x14ac:dyDescent="0.3">
      <c r="F54" s="20"/>
      <c r="G54" s="20"/>
    </row>
    <row r="55" spans="1:12" x14ac:dyDescent="0.25">
      <c r="E55" s="12"/>
      <c r="G55" s="23"/>
    </row>
    <row r="56" spans="1:12" x14ac:dyDescent="0.25">
      <c r="F56" s="12"/>
      <c r="G56" s="21"/>
    </row>
    <row r="57" spans="1:12" x14ac:dyDescent="0.25">
      <c r="G57" s="23"/>
    </row>
    <row r="58" spans="1:12" x14ac:dyDescent="0.25">
      <c r="G58" s="23"/>
    </row>
    <row r="59" spans="1:12" x14ac:dyDescent="0.25">
      <c r="G59" s="23"/>
    </row>
    <row r="60" spans="1:12" x14ac:dyDescent="0.25">
      <c r="G60" s="23"/>
    </row>
    <row r="61" spans="1:12" x14ac:dyDescent="0.25">
      <c r="G61" s="23"/>
    </row>
    <row r="62" spans="1:12" x14ac:dyDescent="0.25">
      <c r="G62" s="23"/>
    </row>
    <row r="63" spans="1:12" x14ac:dyDescent="0.25">
      <c r="G63" s="23"/>
    </row>
    <row r="64" spans="1:12" x14ac:dyDescent="0.25">
      <c r="G64" s="23"/>
    </row>
    <row r="65" spans="7:7" x14ac:dyDescent="0.25">
      <c r="G65" s="23"/>
    </row>
    <row r="66" spans="7:7" x14ac:dyDescent="0.25">
      <c r="G66" s="23"/>
    </row>
    <row r="67" spans="7:7" x14ac:dyDescent="0.25">
      <c r="G67" s="23"/>
    </row>
    <row r="68" spans="7:7" x14ac:dyDescent="0.25">
      <c r="G68" s="23"/>
    </row>
    <row r="69" spans="7:7" x14ac:dyDescent="0.25">
      <c r="G69" s="23"/>
    </row>
    <row r="70" spans="7:7" x14ac:dyDescent="0.25">
      <c r="G70" s="23"/>
    </row>
    <row r="71" spans="7:7" x14ac:dyDescent="0.25">
      <c r="G71" s="23"/>
    </row>
    <row r="72" spans="7:7" x14ac:dyDescent="0.25">
      <c r="G72" s="23"/>
    </row>
    <row r="73" spans="7:7" x14ac:dyDescent="0.25">
      <c r="G73" s="23"/>
    </row>
    <row r="74" spans="7:7" x14ac:dyDescent="0.25">
      <c r="G74" s="23"/>
    </row>
    <row r="75" spans="7:7" x14ac:dyDescent="0.25">
      <c r="G75" s="23"/>
    </row>
    <row r="76" spans="7:7" x14ac:dyDescent="0.25">
      <c r="G76" s="23"/>
    </row>
    <row r="77" spans="7:7" x14ac:dyDescent="0.25">
      <c r="G77" s="23"/>
    </row>
    <row r="78" spans="7:7" x14ac:dyDescent="0.25">
      <c r="G78" s="23"/>
    </row>
    <row r="79" spans="7:7" x14ac:dyDescent="0.25">
      <c r="G79" s="23"/>
    </row>
    <row r="80" spans="7:7" x14ac:dyDescent="0.25">
      <c r="G80" s="23"/>
    </row>
    <row r="81" spans="7:7" x14ac:dyDescent="0.25">
      <c r="G81" s="23"/>
    </row>
  </sheetData>
  <sortState xmlns:xlrd2="http://schemas.microsoft.com/office/spreadsheetml/2017/richdata2" ref="D17:F48">
    <sortCondition ref="D17"/>
  </sortState>
  <mergeCells count="7">
    <mergeCell ref="O11:P11"/>
    <mergeCell ref="M11:N11"/>
    <mergeCell ref="J12:L12"/>
    <mergeCell ref="M12:N12"/>
    <mergeCell ref="J10:L10"/>
    <mergeCell ref="M10:N10"/>
    <mergeCell ref="J11:L11"/>
  </mergeCells>
  <pageMargins left="1" right="1" top="0.25" bottom="0.42" header="0.25" footer="0.25"/>
  <pageSetup orientation="portrait" horizontalDpi="300" verticalDpi="300" r:id="rId1"/>
  <headerFooter alignWithMargins="0">
    <oddFooter>&amp;L&amp;"Verdana,Bold"&amp;5 Página  1 de  1 &amp;R&amp;"Verdana,Bold"&amp;5 Sistema de Información Programa Solidaridad - SIPS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5"/>
  <sheetViews>
    <sheetView showGridLines="0" topLeftCell="A13" zoomScaleNormal="100" workbookViewId="0">
      <selection activeCell="E14" sqref="E14:E44"/>
    </sheetView>
  </sheetViews>
  <sheetFormatPr baseColWidth="10" defaultColWidth="9" defaultRowHeight="15" x14ac:dyDescent="0.25"/>
  <cols>
    <col min="1" max="1" width="0.140625" customWidth="1"/>
    <col min="2" max="2" width="9.28515625" customWidth="1"/>
    <col min="3" max="3" width="2.42578125" customWidth="1"/>
    <col min="4" max="4" width="27.140625" customWidth="1"/>
    <col min="5" max="6" width="17.140625" customWidth="1"/>
    <col min="7" max="7" width="16.42578125" customWidth="1"/>
    <col min="8" max="8" width="8" customWidth="1"/>
    <col min="9" max="9" width="14.42578125" customWidth="1"/>
    <col min="10" max="10" width="11.5703125" customWidth="1"/>
    <col min="11" max="11" width="34.85546875" style="50" customWidth="1"/>
    <col min="12" max="12" width="16.5703125" customWidth="1"/>
    <col min="13" max="13" width="11.28515625" customWidth="1"/>
    <col min="14" max="14" width="11.85546875" customWidth="1"/>
    <col min="15" max="15" width="11.5703125" customWidth="1"/>
  </cols>
  <sheetData>
    <row r="1" spans="1:18" ht="43.5" customHeight="1" x14ac:dyDescent="0.25">
      <c r="A1" s="102"/>
      <c r="B1" s="102"/>
    </row>
    <row r="2" spans="1:18" ht="18" customHeight="1" x14ac:dyDescent="0.25">
      <c r="B2" s="111" t="s">
        <v>0</v>
      </c>
      <c r="C2" s="111"/>
      <c r="D2" s="111"/>
      <c r="E2" s="111"/>
      <c r="F2" s="111"/>
      <c r="G2" s="111"/>
      <c r="H2" s="111"/>
    </row>
    <row r="3" spans="1:18" ht="3.2" customHeight="1" x14ac:dyDescent="0.25"/>
    <row r="4" spans="1:18" ht="15" customHeight="1" x14ac:dyDescent="0.25">
      <c r="B4" s="112" t="s">
        <v>1</v>
      </c>
      <c r="C4" s="113"/>
      <c r="D4" s="113"/>
      <c r="E4" s="17"/>
      <c r="F4" s="17"/>
      <c r="G4" s="17"/>
    </row>
    <row r="5" spans="1:18" ht="15" customHeight="1" x14ac:dyDescent="0.25">
      <c r="B5" s="114" t="s">
        <v>4</v>
      </c>
      <c r="C5" s="114"/>
      <c r="D5" s="114"/>
      <c r="E5" s="115"/>
      <c r="F5" s="115"/>
      <c r="G5" s="115"/>
    </row>
    <row r="6" spans="1:18" ht="3" customHeight="1" x14ac:dyDescent="0.25"/>
    <row r="7" spans="1:18" ht="13.5" customHeight="1" x14ac:dyDescent="0.25">
      <c r="B7" s="116" t="s">
        <v>5</v>
      </c>
      <c r="C7" s="106"/>
      <c r="D7" s="17" t="s">
        <v>6</v>
      </c>
      <c r="E7" s="106" t="s">
        <v>7</v>
      </c>
      <c r="F7" s="106"/>
      <c r="G7" s="106"/>
      <c r="H7" s="107"/>
    </row>
    <row r="8" spans="1:18" ht="13.5" customHeight="1" x14ac:dyDescent="0.25">
      <c r="B8" s="108">
        <v>470</v>
      </c>
      <c r="C8" s="108"/>
      <c r="D8" s="14">
        <f>SUM(E14:F45)</f>
        <v>1300293</v>
      </c>
      <c r="E8" s="109">
        <f>SUM(K14:K45)</f>
        <v>611137710</v>
      </c>
      <c r="F8" s="109"/>
      <c r="G8" s="109"/>
      <c r="H8" s="109"/>
    </row>
    <row r="9" spans="1:18" ht="13.5" customHeight="1" x14ac:dyDescent="0.25">
      <c r="B9" s="110" t="s">
        <v>3</v>
      </c>
      <c r="C9" s="110"/>
      <c r="D9" s="15">
        <f>SUM(E14:F45)</f>
        <v>1300293</v>
      </c>
      <c r="E9" s="147">
        <f>+D9*B8</f>
        <v>611137710</v>
      </c>
      <c r="F9" s="147"/>
      <c r="G9" s="147"/>
      <c r="H9" s="147"/>
    </row>
    <row r="10" spans="1:18" ht="1.9" customHeight="1" x14ac:dyDescent="0.25"/>
    <row r="11" spans="1:18" ht="13.5" customHeight="1" x14ac:dyDescent="0.25">
      <c r="A11" s="30"/>
      <c r="B11" s="117" t="s">
        <v>8</v>
      </c>
      <c r="C11" s="117"/>
      <c r="D11" s="117"/>
      <c r="E11" s="117"/>
      <c r="F11" s="117"/>
      <c r="G11" s="117"/>
      <c r="H11" s="117"/>
      <c r="I11" s="30"/>
      <c r="J11" s="30"/>
      <c r="K11" s="52"/>
    </row>
    <row r="12" spans="1:18" ht="2.1" customHeight="1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52"/>
    </row>
    <row r="13" spans="1:18" ht="23.25" customHeight="1" x14ac:dyDescent="0.25">
      <c r="A13" s="118" t="s">
        <v>9</v>
      </c>
      <c r="B13" s="119"/>
      <c r="C13" s="119"/>
      <c r="D13" s="53"/>
      <c r="E13" s="53" t="s">
        <v>91</v>
      </c>
      <c r="F13" s="54" t="s">
        <v>92</v>
      </c>
      <c r="G13" s="55" t="s">
        <v>88</v>
      </c>
      <c r="H13" s="56" t="s">
        <v>89</v>
      </c>
      <c r="I13" s="57" t="s">
        <v>87</v>
      </c>
      <c r="J13" s="57" t="s">
        <v>89</v>
      </c>
      <c r="K13" s="53" t="s">
        <v>11</v>
      </c>
    </row>
    <row r="14" spans="1:18" ht="13.5" customHeight="1" x14ac:dyDescent="0.25">
      <c r="A14" s="120" t="s">
        <v>12</v>
      </c>
      <c r="B14" s="120"/>
      <c r="C14" s="120"/>
      <c r="D14" s="58" t="s">
        <v>13</v>
      </c>
      <c r="E14" s="59">
        <v>44868</v>
      </c>
      <c r="F14" s="59">
        <v>1506</v>
      </c>
      <c r="G14" s="60">
        <v>20246</v>
      </c>
      <c r="H14" s="61">
        <f>G14/(E14+F14)</f>
        <v>0.43658084271358949</v>
      </c>
      <c r="I14" s="59">
        <v>25932</v>
      </c>
      <c r="J14" s="61">
        <f>I14/(E14+F14)</f>
        <v>0.55919265105447014</v>
      </c>
      <c r="K14" s="62">
        <f>(E14+F14)*470</f>
        <v>21795780</v>
      </c>
      <c r="L14" s="7"/>
      <c r="M14" s="7"/>
      <c r="N14" s="5"/>
      <c r="O14" s="7"/>
      <c r="P14" s="7"/>
      <c r="Q14" s="7"/>
      <c r="R14" s="7"/>
    </row>
    <row r="15" spans="1:18" ht="13.5" customHeight="1" x14ac:dyDescent="0.25">
      <c r="A15" s="104" t="s">
        <v>14</v>
      </c>
      <c r="B15" s="104"/>
      <c r="C15" s="104"/>
      <c r="D15" s="63" t="s">
        <v>15</v>
      </c>
      <c r="E15" s="59">
        <v>18406</v>
      </c>
      <c r="F15" s="59">
        <v>578</v>
      </c>
      <c r="G15" s="59">
        <v>8668</v>
      </c>
      <c r="H15" s="61">
        <f t="shared" ref="H15:H47" si="0">G15/(E15+F15)</f>
        <v>0.45659502739148755</v>
      </c>
      <c r="I15" s="59">
        <v>10221</v>
      </c>
      <c r="J15" s="61">
        <f t="shared" ref="J15:J44" si="1">I15/(E15+F15)</f>
        <v>0.53840075853350189</v>
      </c>
      <c r="K15" s="62">
        <f t="shared" ref="K15:K44" si="2">(E15+F15)*470</f>
        <v>8922480</v>
      </c>
      <c r="L15" s="10"/>
      <c r="M15" s="4"/>
      <c r="N15" s="5"/>
      <c r="O15" s="5"/>
      <c r="P15" s="6"/>
      <c r="Q15" s="6"/>
      <c r="R15" s="6"/>
    </row>
    <row r="16" spans="1:18" ht="13.5" customHeight="1" x14ac:dyDescent="0.25">
      <c r="A16" s="104" t="s">
        <v>16</v>
      </c>
      <c r="B16" s="104"/>
      <c r="C16" s="104"/>
      <c r="D16" s="63" t="s">
        <v>17</v>
      </c>
      <c r="E16" s="59">
        <v>36136</v>
      </c>
      <c r="F16" s="59">
        <v>905</v>
      </c>
      <c r="G16" s="59">
        <v>15054</v>
      </c>
      <c r="H16" s="61">
        <f t="shared" si="0"/>
        <v>0.40641451364703979</v>
      </c>
      <c r="I16" s="59">
        <v>21840</v>
      </c>
      <c r="J16" s="61">
        <f t="shared" si="1"/>
        <v>0.58961691099052405</v>
      </c>
      <c r="K16" s="62">
        <f t="shared" si="2"/>
        <v>17409270</v>
      </c>
      <c r="L16" s="10"/>
      <c r="M16" s="4"/>
      <c r="N16" s="5"/>
      <c r="O16" s="5"/>
      <c r="P16" s="6"/>
      <c r="Q16" s="6"/>
      <c r="R16" s="6"/>
    </row>
    <row r="17" spans="1:18" ht="13.5" customHeight="1" x14ac:dyDescent="0.25">
      <c r="A17" s="104" t="s">
        <v>18</v>
      </c>
      <c r="B17" s="104"/>
      <c r="C17" s="104"/>
      <c r="D17" s="63" t="s">
        <v>19</v>
      </c>
      <c r="E17" s="59">
        <v>12479</v>
      </c>
      <c r="F17" s="59">
        <v>177</v>
      </c>
      <c r="G17" s="59">
        <v>5298</v>
      </c>
      <c r="H17" s="61">
        <f t="shared" si="0"/>
        <v>0.41861567635903918</v>
      </c>
      <c r="I17" s="59">
        <v>7285</v>
      </c>
      <c r="J17" s="61">
        <f t="shared" si="1"/>
        <v>0.57561630847029077</v>
      </c>
      <c r="K17" s="62">
        <f t="shared" si="2"/>
        <v>5948320</v>
      </c>
      <c r="L17" s="10"/>
      <c r="M17" s="4"/>
      <c r="N17" s="5"/>
      <c r="O17" s="5"/>
      <c r="P17" s="6"/>
      <c r="Q17" s="6"/>
      <c r="R17" s="6"/>
    </row>
    <row r="18" spans="1:18" ht="13.5" customHeight="1" x14ac:dyDescent="0.25">
      <c r="A18" s="104" t="s">
        <v>20</v>
      </c>
      <c r="B18" s="104"/>
      <c r="C18" s="104"/>
      <c r="D18" s="63" t="s">
        <v>21</v>
      </c>
      <c r="E18" s="59">
        <v>99367</v>
      </c>
      <c r="F18" s="59">
        <v>4065</v>
      </c>
      <c r="G18" s="59">
        <v>33832</v>
      </c>
      <c r="H18" s="61">
        <f t="shared" si="0"/>
        <v>0.32709412947637095</v>
      </c>
      <c r="I18" s="59">
        <v>69375</v>
      </c>
      <c r="J18" s="61">
        <f t="shared" si="1"/>
        <v>0.67073052826978108</v>
      </c>
      <c r="K18" s="62">
        <f t="shared" si="2"/>
        <v>48613040</v>
      </c>
      <c r="L18" s="10"/>
      <c r="M18" s="4"/>
      <c r="N18" s="5"/>
      <c r="O18" s="5"/>
      <c r="P18" s="6"/>
      <c r="Q18" s="6"/>
      <c r="R18" s="6"/>
    </row>
    <row r="19" spans="1:18" ht="13.5" customHeight="1" x14ac:dyDescent="0.25">
      <c r="A19" s="104" t="s">
        <v>22</v>
      </c>
      <c r="B19" s="104"/>
      <c r="C19" s="104"/>
      <c r="D19" s="63" t="s">
        <v>23</v>
      </c>
      <c r="E19" s="59">
        <v>49602</v>
      </c>
      <c r="F19" s="59">
        <v>922</v>
      </c>
      <c r="G19" s="59">
        <v>20500</v>
      </c>
      <c r="H19" s="61">
        <f t="shared" si="0"/>
        <v>0.40574776343915764</v>
      </c>
      <c r="I19" s="59">
        <v>29762</v>
      </c>
      <c r="J19" s="61">
        <f t="shared" si="1"/>
        <v>0.58906658221835162</v>
      </c>
      <c r="K19" s="62">
        <f t="shared" si="2"/>
        <v>23746280</v>
      </c>
      <c r="L19" s="10"/>
      <c r="M19" s="4"/>
      <c r="N19" s="5"/>
      <c r="O19" s="5"/>
      <c r="P19" s="6"/>
      <c r="Q19" s="6"/>
      <c r="R19" s="6"/>
    </row>
    <row r="20" spans="1:18" ht="13.5" customHeight="1" x14ac:dyDescent="0.25">
      <c r="A20" s="104" t="s">
        <v>24</v>
      </c>
      <c r="B20" s="104"/>
      <c r="C20" s="104"/>
      <c r="D20" s="63" t="s">
        <v>25</v>
      </c>
      <c r="E20" s="59">
        <v>16238</v>
      </c>
      <c r="F20" s="59">
        <v>240</v>
      </c>
      <c r="G20" s="59">
        <v>6663</v>
      </c>
      <c r="H20" s="61">
        <f t="shared" si="0"/>
        <v>0.40435732491807258</v>
      </c>
      <c r="I20" s="59">
        <v>9736</v>
      </c>
      <c r="J20" s="61">
        <f t="shared" si="1"/>
        <v>0.59084840393251603</v>
      </c>
      <c r="K20" s="62">
        <f t="shared" si="2"/>
        <v>7744660</v>
      </c>
      <c r="L20" s="10"/>
      <c r="M20" s="4"/>
      <c r="N20" s="5"/>
      <c r="O20" s="5"/>
      <c r="P20" s="6"/>
      <c r="Q20" s="6"/>
      <c r="R20" s="6"/>
    </row>
    <row r="21" spans="1:18" ht="13.5" customHeight="1" x14ac:dyDescent="0.25">
      <c r="A21" s="104" t="s">
        <v>26</v>
      </c>
      <c r="B21" s="104"/>
      <c r="C21" s="104"/>
      <c r="D21" s="63" t="s">
        <v>27</v>
      </c>
      <c r="E21" s="59">
        <v>11440</v>
      </c>
      <c r="F21" s="59">
        <v>178</v>
      </c>
      <c r="G21" s="59">
        <v>5861</v>
      </c>
      <c r="H21" s="61">
        <f t="shared" si="0"/>
        <v>0.50447581339301084</v>
      </c>
      <c r="I21" s="59">
        <v>5687</v>
      </c>
      <c r="J21" s="61">
        <f t="shared" si="1"/>
        <v>0.48949905319332071</v>
      </c>
      <c r="K21" s="62">
        <f t="shared" si="2"/>
        <v>5460460</v>
      </c>
      <c r="L21" s="10"/>
      <c r="M21" s="4"/>
      <c r="N21" s="5"/>
      <c r="O21" s="5"/>
      <c r="P21" s="6"/>
      <c r="Q21" s="6"/>
      <c r="R21" s="6"/>
    </row>
    <row r="22" spans="1:18" ht="13.5" customHeight="1" x14ac:dyDescent="0.25">
      <c r="A22" s="104" t="s">
        <v>28</v>
      </c>
      <c r="B22" s="104"/>
      <c r="C22" s="104"/>
      <c r="D22" s="63" t="s">
        <v>29</v>
      </c>
      <c r="E22" s="59">
        <v>31644</v>
      </c>
      <c r="F22" s="59">
        <v>428</v>
      </c>
      <c r="G22" s="59">
        <v>10704</v>
      </c>
      <c r="H22" s="61">
        <f t="shared" si="0"/>
        <v>0.33374906460463954</v>
      </c>
      <c r="I22" s="59">
        <v>21185</v>
      </c>
      <c r="J22" s="61">
        <f t="shared" si="1"/>
        <v>0.66054502369668244</v>
      </c>
      <c r="K22" s="62">
        <f t="shared" si="2"/>
        <v>15073840</v>
      </c>
      <c r="L22" s="10"/>
      <c r="M22" s="4"/>
      <c r="N22" s="5"/>
      <c r="O22" s="5"/>
      <c r="P22" s="6"/>
      <c r="Q22" s="6"/>
      <c r="R22" s="6"/>
    </row>
    <row r="23" spans="1:18" ht="13.5" customHeight="1" x14ac:dyDescent="0.25">
      <c r="A23" s="104" t="s">
        <v>30</v>
      </c>
      <c r="B23" s="104"/>
      <c r="C23" s="104"/>
      <c r="D23" s="63" t="s">
        <v>31</v>
      </c>
      <c r="E23" s="59">
        <v>16859</v>
      </c>
      <c r="F23" s="59">
        <v>347</v>
      </c>
      <c r="G23" s="59">
        <v>6934</v>
      </c>
      <c r="H23" s="61">
        <f t="shared" si="0"/>
        <v>0.40299895385330697</v>
      </c>
      <c r="I23" s="59">
        <v>10221</v>
      </c>
      <c r="J23" s="61">
        <f t="shared" si="1"/>
        <v>0.59403696384981985</v>
      </c>
      <c r="K23" s="62">
        <f t="shared" si="2"/>
        <v>8086820</v>
      </c>
      <c r="L23" s="10"/>
      <c r="M23" s="4"/>
      <c r="N23" s="5"/>
      <c r="O23" s="5"/>
      <c r="P23" s="6"/>
      <c r="Q23" s="6"/>
      <c r="R23" s="6"/>
    </row>
    <row r="24" spans="1:18" ht="13.5" customHeight="1" x14ac:dyDescent="0.25">
      <c r="A24" s="104" t="s">
        <v>32</v>
      </c>
      <c r="B24" s="104"/>
      <c r="C24" s="104"/>
      <c r="D24" s="63" t="s">
        <v>33</v>
      </c>
      <c r="E24" s="59">
        <v>14340</v>
      </c>
      <c r="F24" s="59">
        <v>223</v>
      </c>
      <c r="G24" s="59">
        <v>5918</v>
      </c>
      <c r="H24" s="61">
        <f t="shared" si="0"/>
        <v>0.40637231339696489</v>
      </c>
      <c r="I24" s="59">
        <v>8598</v>
      </c>
      <c r="J24" s="61">
        <f t="shared" si="1"/>
        <v>0.59040032960241706</v>
      </c>
      <c r="K24" s="62">
        <f t="shared" si="2"/>
        <v>6844610</v>
      </c>
      <c r="L24" s="10"/>
      <c r="M24" s="4"/>
      <c r="N24" s="5"/>
      <c r="O24" s="5"/>
      <c r="P24" s="6"/>
      <c r="Q24" s="6"/>
      <c r="R24" s="6"/>
    </row>
    <row r="25" spans="1:18" ht="13.5" customHeight="1" x14ac:dyDescent="0.25">
      <c r="A25" s="104" t="s">
        <v>34</v>
      </c>
      <c r="B25" s="104"/>
      <c r="C25" s="104"/>
      <c r="D25" s="63" t="s">
        <v>35</v>
      </c>
      <c r="E25" s="59">
        <v>8822</v>
      </c>
      <c r="F25" s="59">
        <v>272</v>
      </c>
      <c r="G25" s="59">
        <v>4022</v>
      </c>
      <c r="H25" s="61">
        <f t="shared" si="0"/>
        <v>0.44226962832636901</v>
      </c>
      <c r="I25" s="59">
        <v>5019</v>
      </c>
      <c r="J25" s="61">
        <f t="shared" si="1"/>
        <v>0.55190235319991199</v>
      </c>
      <c r="K25" s="62">
        <f t="shared" si="2"/>
        <v>4274180</v>
      </c>
      <c r="L25" s="10"/>
      <c r="M25" s="4"/>
      <c r="N25" s="5"/>
      <c r="O25" s="5"/>
      <c r="P25" s="6"/>
      <c r="Q25" s="6"/>
      <c r="R25" s="6"/>
    </row>
    <row r="26" spans="1:18" ht="13.5" customHeight="1" x14ac:dyDescent="0.25">
      <c r="A26" s="104" t="s">
        <v>36</v>
      </c>
      <c r="B26" s="104"/>
      <c r="C26" s="104"/>
      <c r="D26" s="63" t="s">
        <v>37</v>
      </c>
      <c r="E26" s="59">
        <v>27510</v>
      </c>
      <c r="F26" s="59">
        <v>428</v>
      </c>
      <c r="G26" s="59">
        <v>10122</v>
      </c>
      <c r="H26" s="61">
        <f t="shared" si="0"/>
        <v>0.36230224067578209</v>
      </c>
      <c r="I26" s="59">
        <v>17741</v>
      </c>
      <c r="J26" s="61">
        <f t="shared" si="1"/>
        <v>0.63501324361085265</v>
      </c>
      <c r="K26" s="62">
        <f t="shared" si="2"/>
        <v>13130860</v>
      </c>
      <c r="L26" s="10"/>
      <c r="M26" s="4"/>
      <c r="N26" s="5"/>
      <c r="O26" s="5"/>
      <c r="P26" s="6"/>
      <c r="Q26" s="6"/>
      <c r="R26" s="6"/>
    </row>
    <row r="27" spans="1:18" ht="13.5" customHeight="1" x14ac:dyDescent="0.25">
      <c r="A27" s="104" t="s">
        <v>38</v>
      </c>
      <c r="B27" s="104"/>
      <c r="C27" s="104"/>
      <c r="D27" s="63" t="s">
        <v>39</v>
      </c>
      <c r="E27" s="59">
        <v>31703</v>
      </c>
      <c r="F27" s="59">
        <v>337</v>
      </c>
      <c r="G27" s="59">
        <v>10605</v>
      </c>
      <c r="H27" s="61">
        <f t="shared" si="0"/>
        <v>0.33099250936329588</v>
      </c>
      <c r="I27" s="59">
        <v>21337</v>
      </c>
      <c r="J27" s="61">
        <f t="shared" si="1"/>
        <v>0.66594881398252181</v>
      </c>
      <c r="K27" s="62">
        <f t="shared" si="2"/>
        <v>15058800</v>
      </c>
      <c r="L27" s="10"/>
      <c r="M27" s="4"/>
      <c r="N27" s="5"/>
      <c r="O27" s="5"/>
      <c r="P27" s="6"/>
      <c r="Q27" s="6"/>
      <c r="R27" s="6"/>
    </row>
    <row r="28" spans="1:18" ht="13.5" customHeight="1" x14ac:dyDescent="0.25">
      <c r="A28" s="104" t="s">
        <v>40</v>
      </c>
      <c r="B28" s="104"/>
      <c r="C28" s="104"/>
      <c r="D28" s="63" t="s">
        <v>41</v>
      </c>
      <c r="E28" s="59">
        <v>53191</v>
      </c>
      <c r="F28" s="59">
        <v>1464</v>
      </c>
      <c r="G28" s="59">
        <v>18775</v>
      </c>
      <c r="H28" s="61">
        <f t="shared" si="0"/>
        <v>0.34351843381209407</v>
      </c>
      <c r="I28" s="59">
        <v>35667</v>
      </c>
      <c r="J28" s="61">
        <f t="shared" si="1"/>
        <v>0.65258439301070348</v>
      </c>
      <c r="K28" s="62">
        <f t="shared" si="2"/>
        <v>25687850</v>
      </c>
      <c r="L28" s="10"/>
      <c r="M28" s="4"/>
      <c r="N28" s="5"/>
      <c r="O28" s="5"/>
      <c r="P28" s="6"/>
      <c r="Q28" s="6"/>
      <c r="R28" s="6"/>
    </row>
    <row r="29" spans="1:18" ht="13.5" customHeight="1" x14ac:dyDescent="0.25">
      <c r="A29" s="104" t="s">
        <v>42</v>
      </c>
      <c r="B29" s="104"/>
      <c r="C29" s="104"/>
      <c r="D29" s="63" t="s">
        <v>43</v>
      </c>
      <c r="E29" s="59">
        <v>25440</v>
      </c>
      <c r="F29" s="59">
        <v>394</v>
      </c>
      <c r="G29" s="59">
        <v>11767</v>
      </c>
      <c r="H29" s="61">
        <f t="shared" si="0"/>
        <v>0.45548501974142602</v>
      </c>
      <c r="I29" s="59">
        <v>13897</v>
      </c>
      <c r="J29" s="61">
        <f t="shared" si="1"/>
        <v>0.53793450491600214</v>
      </c>
      <c r="K29" s="62">
        <f t="shared" si="2"/>
        <v>12141980</v>
      </c>
      <c r="L29" s="10"/>
      <c r="M29" s="4"/>
      <c r="N29" s="5"/>
      <c r="O29" s="5"/>
      <c r="P29" s="6"/>
      <c r="Q29" s="6"/>
      <c r="R29" s="6"/>
    </row>
    <row r="30" spans="1:18" ht="13.5" customHeight="1" x14ac:dyDescent="0.25">
      <c r="A30" s="104" t="s">
        <v>44</v>
      </c>
      <c r="B30" s="104"/>
      <c r="C30" s="104"/>
      <c r="D30" s="63" t="s">
        <v>45</v>
      </c>
      <c r="E30" s="59">
        <v>17822</v>
      </c>
      <c r="F30" s="59">
        <v>284</v>
      </c>
      <c r="G30" s="59">
        <v>5246</v>
      </c>
      <c r="H30" s="61">
        <f t="shared" si="0"/>
        <v>0.28973820832873082</v>
      </c>
      <c r="I30" s="59">
        <v>12802</v>
      </c>
      <c r="J30" s="61">
        <f t="shared" si="1"/>
        <v>0.70705843366839727</v>
      </c>
      <c r="K30" s="62">
        <f t="shared" si="2"/>
        <v>8509820</v>
      </c>
      <c r="L30" s="10"/>
      <c r="M30" s="4"/>
      <c r="N30" s="5"/>
      <c r="O30" s="5"/>
      <c r="P30" s="6"/>
      <c r="Q30" s="6"/>
      <c r="R30" s="6"/>
    </row>
    <row r="31" spans="1:18" ht="13.5" customHeight="1" x14ac:dyDescent="0.25">
      <c r="A31" s="104" t="s">
        <v>46</v>
      </c>
      <c r="B31" s="104"/>
      <c r="C31" s="104"/>
      <c r="D31" s="63" t="s">
        <v>47</v>
      </c>
      <c r="E31" s="59">
        <v>20831</v>
      </c>
      <c r="F31" s="59">
        <v>466</v>
      </c>
      <c r="G31" s="59">
        <v>8647</v>
      </c>
      <c r="H31" s="61">
        <f t="shared" si="0"/>
        <v>0.40601962717753676</v>
      </c>
      <c r="I31" s="59">
        <v>12537</v>
      </c>
      <c r="J31" s="61">
        <f t="shared" si="1"/>
        <v>0.58867446119171718</v>
      </c>
      <c r="K31" s="62">
        <f t="shared" si="2"/>
        <v>10009590</v>
      </c>
      <c r="L31" s="10"/>
      <c r="M31" s="4"/>
      <c r="N31" s="5"/>
      <c r="O31" s="5"/>
      <c r="P31" s="6"/>
      <c r="Q31" s="6"/>
      <c r="R31" s="6"/>
    </row>
    <row r="32" spans="1:18" ht="13.5" customHeight="1" x14ac:dyDescent="0.25">
      <c r="A32" s="104" t="s">
        <v>48</v>
      </c>
      <c r="B32" s="104"/>
      <c r="C32" s="104"/>
      <c r="D32" s="63" t="s">
        <v>49</v>
      </c>
      <c r="E32" s="59">
        <v>40274</v>
      </c>
      <c r="F32" s="59">
        <v>1846</v>
      </c>
      <c r="G32" s="59">
        <v>17882</v>
      </c>
      <c r="H32" s="61">
        <f t="shared" si="0"/>
        <v>0.4245489078822412</v>
      </c>
      <c r="I32" s="59">
        <v>23993</v>
      </c>
      <c r="J32" s="61">
        <f t="shared" si="1"/>
        <v>0.56963437796771133</v>
      </c>
      <c r="K32" s="62">
        <f t="shared" si="2"/>
        <v>19796400</v>
      </c>
      <c r="L32" s="10"/>
      <c r="M32" s="4"/>
      <c r="N32" s="5"/>
      <c r="O32" s="5"/>
      <c r="P32" s="6"/>
      <c r="Q32" s="6"/>
      <c r="R32" s="6"/>
    </row>
    <row r="33" spans="1:18" ht="13.5" customHeight="1" x14ac:dyDescent="0.25">
      <c r="A33" s="104" t="s">
        <v>50</v>
      </c>
      <c r="B33" s="104"/>
      <c r="C33" s="104"/>
      <c r="D33" s="63" t="s">
        <v>51</v>
      </c>
      <c r="E33" s="59">
        <v>5302</v>
      </c>
      <c r="F33" s="59">
        <v>88</v>
      </c>
      <c r="G33" s="59">
        <v>2640</v>
      </c>
      <c r="H33" s="61">
        <f t="shared" si="0"/>
        <v>0.48979591836734693</v>
      </c>
      <c r="I33" s="59">
        <v>2722</v>
      </c>
      <c r="J33" s="61">
        <f t="shared" si="1"/>
        <v>0.50500927643784788</v>
      </c>
      <c r="K33" s="62">
        <f t="shared" si="2"/>
        <v>2533300</v>
      </c>
      <c r="L33" s="10"/>
      <c r="M33" s="4"/>
      <c r="N33" s="5"/>
      <c r="O33" s="5"/>
      <c r="P33" s="6"/>
      <c r="Q33" s="6"/>
      <c r="R33" s="6"/>
    </row>
    <row r="34" spans="1:18" ht="13.5" customHeight="1" x14ac:dyDescent="0.25">
      <c r="A34" s="104" t="s">
        <v>52</v>
      </c>
      <c r="B34" s="104"/>
      <c r="C34" s="104"/>
      <c r="D34" s="63" t="s">
        <v>53</v>
      </c>
      <c r="E34" s="59">
        <v>27516</v>
      </c>
      <c r="F34" s="59">
        <v>670</v>
      </c>
      <c r="G34" s="59">
        <v>8923</v>
      </c>
      <c r="H34" s="61">
        <f t="shared" si="0"/>
        <v>0.31657560491023912</v>
      </c>
      <c r="I34" s="59">
        <v>19154</v>
      </c>
      <c r="J34" s="61">
        <f t="shared" si="1"/>
        <v>0.67955722699212373</v>
      </c>
      <c r="K34" s="62">
        <f t="shared" si="2"/>
        <v>13247420</v>
      </c>
      <c r="L34" s="10"/>
      <c r="M34" s="4"/>
      <c r="N34" s="5"/>
      <c r="O34" s="5"/>
      <c r="P34" s="6"/>
      <c r="Q34" s="6"/>
      <c r="R34" s="6"/>
    </row>
    <row r="35" spans="1:18" ht="13.5" customHeight="1" x14ac:dyDescent="0.25">
      <c r="A35" s="104" t="s">
        <v>54</v>
      </c>
      <c r="B35" s="104"/>
      <c r="C35" s="104"/>
      <c r="D35" s="63" t="s">
        <v>55</v>
      </c>
      <c r="E35" s="59">
        <v>37205</v>
      </c>
      <c r="F35" s="59">
        <v>816</v>
      </c>
      <c r="G35" s="59">
        <v>14831</v>
      </c>
      <c r="H35" s="61">
        <f t="shared" si="0"/>
        <v>0.39007390652534124</v>
      </c>
      <c r="I35" s="59">
        <v>22986</v>
      </c>
      <c r="J35" s="61">
        <f t="shared" si="1"/>
        <v>0.60456063754241074</v>
      </c>
      <c r="K35" s="62">
        <f t="shared" si="2"/>
        <v>17869870</v>
      </c>
      <c r="L35" s="10"/>
      <c r="M35" s="4"/>
      <c r="N35" s="5"/>
      <c r="O35" s="5"/>
      <c r="P35" s="6"/>
      <c r="Q35" s="6"/>
      <c r="R35" s="6"/>
    </row>
    <row r="36" spans="1:18" ht="13.5" customHeight="1" x14ac:dyDescent="0.25">
      <c r="A36" s="104" t="s">
        <v>56</v>
      </c>
      <c r="B36" s="104"/>
      <c r="C36" s="104"/>
      <c r="D36" s="63" t="s">
        <v>57</v>
      </c>
      <c r="E36" s="59">
        <v>18631</v>
      </c>
      <c r="F36" s="59">
        <v>349</v>
      </c>
      <c r="G36" s="59">
        <v>7627</v>
      </c>
      <c r="H36" s="61">
        <f t="shared" si="0"/>
        <v>0.40184404636459431</v>
      </c>
      <c r="I36" s="59">
        <v>11180</v>
      </c>
      <c r="J36" s="61">
        <f t="shared" si="1"/>
        <v>0.58904109589041098</v>
      </c>
      <c r="K36" s="62">
        <f t="shared" si="2"/>
        <v>8920600</v>
      </c>
      <c r="L36" s="10"/>
      <c r="M36" s="4"/>
      <c r="N36" s="5"/>
      <c r="O36" s="5"/>
      <c r="P36" s="6"/>
      <c r="Q36" s="6"/>
      <c r="R36" s="6"/>
    </row>
    <row r="37" spans="1:18" ht="13.5" customHeight="1" x14ac:dyDescent="0.25">
      <c r="A37" s="104" t="s">
        <v>58</v>
      </c>
      <c r="B37" s="104"/>
      <c r="C37" s="104"/>
      <c r="D37" s="63" t="s">
        <v>59</v>
      </c>
      <c r="E37" s="59">
        <v>81605</v>
      </c>
      <c r="F37" s="59">
        <v>1623</v>
      </c>
      <c r="G37" s="59">
        <v>24648</v>
      </c>
      <c r="H37" s="61">
        <f t="shared" si="0"/>
        <v>0.29615033402220409</v>
      </c>
      <c r="I37" s="59">
        <v>58273</v>
      </c>
      <c r="J37" s="61">
        <f t="shared" si="1"/>
        <v>0.70016100350843469</v>
      </c>
      <c r="K37" s="62">
        <f t="shared" si="2"/>
        <v>39117160</v>
      </c>
      <c r="L37" s="10"/>
      <c r="M37" s="4"/>
      <c r="N37" s="5"/>
      <c r="O37" s="5"/>
      <c r="P37" s="6"/>
      <c r="Q37" s="6"/>
      <c r="R37" s="6"/>
    </row>
    <row r="38" spans="1:18" ht="13.5" customHeight="1" x14ac:dyDescent="0.25">
      <c r="A38" s="104" t="s">
        <v>60</v>
      </c>
      <c r="B38" s="104"/>
      <c r="C38" s="104"/>
      <c r="D38" s="63" t="s">
        <v>61</v>
      </c>
      <c r="E38" s="59">
        <v>13462</v>
      </c>
      <c r="F38" s="59">
        <v>190</v>
      </c>
      <c r="G38" s="59">
        <v>6304</v>
      </c>
      <c r="H38" s="61">
        <f t="shared" si="0"/>
        <v>0.46176384412540289</v>
      </c>
      <c r="I38" s="59">
        <v>7290</v>
      </c>
      <c r="J38" s="61">
        <f t="shared" si="1"/>
        <v>0.53398769411075298</v>
      </c>
      <c r="K38" s="62">
        <f t="shared" si="2"/>
        <v>6416440</v>
      </c>
      <c r="L38" s="10"/>
      <c r="M38" s="4"/>
      <c r="N38" s="5"/>
      <c r="O38" s="5"/>
      <c r="P38" s="6"/>
      <c r="Q38" s="6"/>
      <c r="R38" s="6"/>
    </row>
    <row r="39" spans="1:18" ht="13.5" customHeight="1" x14ac:dyDescent="0.25">
      <c r="A39" s="104" t="s">
        <v>62</v>
      </c>
      <c r="B39" s="104"/>
      <c r="C39" s="104"/>
      <c r="D39" s="63" t="s">
        <v>63</v>
      </c>
      <c r="E39" s="59">
        <v>53650</v>
      </c>
      <c r="F39" s="59">
        <v>1911</v>
      </c>
      <c r="G39" s="59">
        <v>24910</v>
      </c>
      <c r="H39" s="61">
        <f t="shared" si="0"/>
        <v>0.44833606306581952</v>
      </c>
      <c r="I39" s="59">
        <v>30396</v>
      </c>
      <c r="J39" s="61">
        <f t="shared" si="1"/>
        <v>0.54707438671010244</v>
      </c>
      <c r="K39" s="62">
        <f t="shared" si="2"/>
        <v>26113670</v>
      </c>
      <c r="L39" s="10"/>
      <c r="M39" s="4"/>
      <c r="N39" s="5"/>
      <c r="O39" s="5"/>
      <c r="P39" s="6"/>
      <c r="Q39" s="6"/>
      <c r="R39" s="6"/>
    </row>
    <row r="40" spans="1:18" ht="13.5" customHeight="1" x14ac:dyDescent="0.25">
      <c r="A40" s="104" t="s">
        <v>64</v>
      </c>
      <c r="B40" s="104"/>
      <c r="C40" s="104"/>
      <c r="D40" s="63" t="s">
        <v>65</v>
      </c>
      <c r="E40" s="59">
        <v>44000</v>
      </c>
      <c r="F40" s="59">
        <v>595</v>
      </c>
      <c r="G40" s="59">
        <v>14082</v>
      </c>
      <c r="H40" s="61">
        <f t="shared" si="0"/>
        <v>0.31577531113353513</v>
      </c>
      <c r="I40" s="59">
        <v>30361</v>
      </c>
      <c r="J40" s="61">
        <f t="shared" si="1"/>
        <v>0.68081623500392419</v>
      </c>
      <c r="K40" s="62">
        <f t="shared" si="2"/>
        <v>20959650</v>
      </c>
      <c r="L40" s="10"/>
      <c r="M40" s="4"/>
      <c r="N40" s="5"/>
      <c r="O40" s="5"/>
      <c r="P40" s="6"/>
      <c r="Q40" s="6"/>
      <c r="R40" s="6"/>
    </row>
    <row r="41" spans="1:18" ht="13.5" customHeight="1" x14ac:dyDescent="0.25">
      <c r="A41" s="104" t="s">
        <v>66</v>
      </c>
      <c r="B41" s="104"/>
      <c r="C41" s="104"/>
      <c r="D41" s="63" t="s">
        <v>67</v>
      </c>
      <c r="E41" s="59">
        <v>27242</v>
      </c>
      <c r="F41" s="59">
        <v>957</v>
      </c>
      <c r="G41" s="59">
        <v>11013</v>
      </c>
      <c r="H41" s="61">
        <f t="shared" si="0"/>
        <v>0.39054576403418562</v>
      </c>
      <c r="I41" s="59">
        <v>17083</v>
      </c>
      <c r="J41" s="61">
        <f t="shared" si="1"/>
        <v>0.60580162417106986</v>
      </c>
      <c r="K41" s="62">
        <f t="shared" si="2"/>
        <v>13253530</v>
      </c>
      <c r="L41" s="10"/>
      <c r="M41" s="4"/>
      <c r="N41" s="5"/>
      <c r="O41" s="5"/>
      <c r="P41" s="6"/>
      <c r="Q41" s="6"/>
      <c r="R41" s="6"/>
    </row>
    <row r="42" spans="1:18" ht="13.5" customHeight="1" x14ac:dyDescent="0.25">
      <c r="A42" s="104" t="s">
        <v>68</v>
      </c>
      <c r="B42" s="104"/>
      <c r="C42" s="104"/>
      <c r="D42" s="63" t="s">
        <v>69</v>
      </c>
      <c r="E42" s="59">
        <v>96878</v>
      </c>
      <c r="F42" s="59">
        <v>2180</v>
      </c>
      <c r="G42" s="59">
        <v>32972</v>
      </c>
      <c r="H42" s="61">
        <f t="shared" si="0"/>
        <v>0.33285549879868359</v>
      </c>
      <c r="I42" s="59">
        <v>65853</v>
      </c>
      <c r="J42" s="61">
        <f t="shared" si="1"/>
        <v>0.66479234387934338</v>
      </c>
      <c r="K42" s="62">
        <f t="shared" si="2"/>
        <v>46557260</v>
      </c>
      <c r="L42" s="10"/>
      <c r="M42" s="4"/>
      <c r="N42" s="5"/>
      <c r="O42" s="5"/>
      <c r="P42" s="6"/>
      <c r="Q42" s="6"/>
      <c r="R42" s="6"/>
    </row>
    <row r="43" spans="1:18" ht="13.5" customHeight="1" x14ac:dyDescent="0.25">
      <c r="A43" s="104" t="s">
        <v>70</v>
      </c>
      <c r="B43" s="104"/>
      <c r="C43" s="104"/>
      <c r="D43" s="63" t="s">
        <v>71</v>
      </c>
      <c r="E43" s="59">
        <v>10483</v>
      </c>
      <c r="F43" s="59">
        <v>231</v>
      </c>
      <c r="G43" s="59">
        <v>4989</v>
      </c>
      <c r="H43" s="61">
        <f t="shared" si="0"/>
        <v>0.46565241739779728</v>
      </c>
      <c r="I43" s="59">
        <v>5669</v>
      </c>
      <c r="J43" s="61">
        <f t="shared" si="1"/>
        <v>0.52912077655404144</v>
      </c>
      <c r="K43" s="62">
        <f t="shared" si="2"/>
        <v>5035580</v>
      </c>
      <c r="L43" s="10"/>
      <c r="M43" s="4"/>
      <c r="N43" s="5"/>
      <c r="O43" s="5"/>
      <c r="P43" s="6"/>
      <c r="Q43" s="6"/>
      <c r="R43" s="6"/>
    </row>
    <row r="44" spans="1:18" ht="13.5" customHeight="1" x14ac:dyDescent="0.25">
      <c r="A44" s="104" t="s">
        <v>72</v>
      </c>
      <c r="B44" s="104"/>
      <c r="C44" s="104"/>
      <c r="D44" s="63" t="s">
        <v>73</v>
      </c>
      <c r="E44" s="59">
        <v>250918</v>
      </c>
      <c r="F44" s="59">
        <v>6525</v>
      </c>
      <c r="G44" s="59">
        <v>78237</v>
      </c>
      <c r="H44" s="61">
        <f t="shared" si="0"/>
        <v>0.30390028083886528</v>
      </c>
      <c r="I44" s="59">
        <v>178606</v>
      </c>
      <c r="J44" s="61">
        <f t="shared" si="1"/>
        <v>0.69376910617107479</v>
      </c>
      <c r="K44" s="62">
        <f t="shared" si="2"/>
        <v>120998210</v>
      </c>
      <c r="L44" s="10"/>
      <c r="M44" s="4"/>
      <c r="N44" s="5"/>
      <c r="O44" s="5"/>
      <c r="P44" s="6"/>
      <c r="Q44" s="6"/>
      <c r="R44" s="6"/>
    </row>
    <row r="45" spans="1:18" ht="16.5" customHeight="1" x14ac:dyDescent="0.25">
      <c r="A45" s="63" t="s">
        <v>74</v>
      </c>
      <c r="B45" s="64">
        <v>27</v>
      </c>
      <c r="C45" s="63"/>
      <c r="D45" s="63" t="s">
        <v>75</v>
      </c>
      <c r="E45" s="59">
        <v>24776</v>
      </c>
      <c r="F45" s="59">
        <v>458</v>
      </c>
      <c r="G45" s="59">
        <v>9464</v>
      </c>
      <c r="H45" s="61">
        <f>G45/(E45+F45)</f>
        <v>0.37504953633985894</v>
      </c>
      <c r="I45" s="59">
        <v>15640</v>
      </c>
      <c r="J45" s="61">
        <f>I45/(E45+F45)</f>
        <v>0.61979868431481333</v>
      </c>
      <c r="K45" s="62">
        <f>(E45+F45)*470</f>
        <v>11859980</v>
      </c>
      <c r="L45" s="10"/>
      <c r="M45" s="4"/>
      <c r="N45" s="5"/>
      <c r="O45" s="5"/>
      <c r="P45" s="6"/>
      <c r="Q45" s="6"/>
      <c r="R45" s="6"/>
    </row>
    <row r="46" spans="1:18" x14ac:dyDescent="0.25">
      <c r="B46" s="64">
        <v>33</v>
      </c>
      <c r="C46" s="63"/>
      <c r="D46" s="63" t="s">
        <v>93</v>
      </c>
      <c r="E46" s="59">
        <v>0</v>
      </c>
      <c r="F46" s="59">
        <v>11</v>
      </c>
      <c r="G46" s="59">
        <v>9</v>
      </c>
      <c r="H46" s="61">
        <f>G46/(E46+F46)</f>
        <v>0.81818181818181823</v>
      </c>
      <c r="I46" s="59">
        <v>8</v>
      </c>
      <c r="J46" s="61">
        <f>I46/(E46+F46)</f>
        <v>0.72727272727272729</v>
      </c>
      <c r="K46" s="62">
        <f>(E46+F46)*470</f>
        <v>5170</v>
      </c>
      <c r="N46" s="5"/>
    </row>
    <row r="47" spans="1:18" ht="13.5" customHeight="1" x14ac:dyDescent="0.25">
      <c r="A47" s="105" t="s">
        <v>3</v>
      </c>
      <c r="B47" s="105"/>
      <c r="C47" s="105"/>
      <c r="D47" s="28"/>
      <c r="E47" s="65">
        <f>SUM(E14:E46)</f>
        <v>1268640</v>
      </c>
      <c r="F47" s="66">
        <f>SUM(F14:F46)</f>
        <v>31664</v>
      </c>
      <c r="G47" s="66">
        <f>SUM(G14:G46)</f>
        <v>467393</v>
      </c>
      <c r="H47" s="48">
        <f t="shared" si="0"/>
        <v>0.35944902115197674</v>
      </c>
      <c r="I47" s="66">
        <f>SUM(I14:I46)</f>
        <v>828056</v>
      </c>
      <c r="J47" s="48">
        <f>I47/(E47+F47)</f>
        <v>0.63681723658467559</v>
      </c>
      <c r="K47" s="67">
        <f>SUM(K14:K46)</f>
        <v>611142880</v>
      </c>
      <c r="L47" s="10"/>
      <c r="M47" s="4"/>
      <c r="N47" s="5"/>
      <c r="O47" s="5"/>
      <c r="P47" s="6"/>
      <c r="Q47" s="6"/>
      <c r="R47" s="6"/>
    </row>
    <row r="48" spans="1:18" x14ac:dyDescent="0.25">
      <c r="E48" s="79"/>
      <c r="F48" s="11"/>
      <c r="J48" s="3"/>
      <c r="M48" s="9"/>
      <c r="N48" s="9"/>
      <c r="O48" s="9"/>
    </row>
    <row r="49" spans="5:11" x14ac:dyDescent="0.25">
      <c r="E49" s="11"/>
      <c r="F49" s="11"/>
      <c r="J49" s="3"/>
    </row>
    <row r="50" spans="5:11" ht="16.5" x14ac:dyDescent="0.3">
      <c r="G50" s="20"/>
      <c r="J50" s="3"/>
      <c r="K50" s="51"/>
    </row>
    <row r="51" spans="5:11" x14ac:dyDescent="0.25">
      <c r="J51" s="3"/>
    </row>
    <row r="52" spans="5:11" x14ac:dyDescent="0.25">
      <c r="J52" s="3"/>
    </row>
    <row r="53" spans="5:11" x14ac:dyDescent="0.25">
      <c r="J53" s="2"/>
    </row>
    <row r="54" spans="5:11" x14ac:dyDescent="0.25">
      <c r="J54" s="2"/>
    </row>
    <row r="55" spans="5:11" x14ac:dyDescent="0.25">
      <c r="J55" s="2"/>
    </row>
  </sheetData>
  <sortState xmlns:xlrd2="http://schemas.microsoft.com/office/spreadsheetml/2017/richdata2" ref="D14:F45">
    <sortCondition ref="D14"/>
  </sortState>
  <mergeCells count="45">
    <mergeCell ref="B11:H11"/>
    <mergeCell ref="A13:C13"/>
    <mergeCell ref="A14:C14"/>
    <mergeCell ref="E9:H9"/>
    <mergeCell ref="A27:C27"/>
    <mergeCell ref="A24:C24"/>
    <mergeCell ref="A22:C22"/>
    <mergeCell ref="A23:C23"/>
    <mergeCell ref="A20:C20"/>
    <mergeCell ref="A21:C21"/>
    <mergeCell ref="A25:C25"/>
    <mergeCell ref="E7:H7"/>
    <mergeCell ref="B8:C8"/>
    <mergeCell ref="E8:H8"/>
    <mergeCell ref="B9:C9"/>
    <mergeCell ref="A1:B1"/>
    <mergeCell ref="B2:H2"/>
    <mergeCell ref="B4:D4"/>
    <mergeCell ref="B5:D5"/>
    <mergeCell ref="E5:G5"/>
    <mergeCell ref="B7:C7"/>
    <mergeCell ref="A47:C47"/>
    <mergeCell ref="A44:C44"/>
    <mergeCell ref="A38:C38"/>
    <mergeCell ref="A39:C39"/>
    <mergeCell ref="A42:C42"/>
    <mergeCell ref="A43:C43"/>
    <mergeCell ref="A40:C40"/>
    <mergeCell ref="A41:C41"/>
    <mergeCell ref="A15:C15"/>
    <mergeCell ref="A18:C18"/>
    <mergeCell ref="A19:C19"/>
    <mergeCell ref="A36:C36"/>
    <mergeCell ref="A37:C37"/>
    <mergeCell ref="A30:C30"/>
    <mergeCell ref="A31:C31"/>
    <mergeCell ref="A28:C28"/>
    <mergeCell ref="A32:C32"/>
    <mergeCell ref="A33:C33"/>
    <mergeCell ref="A29:C29"/>
    <mergeCell ref="A16:C16"/>
    <mergeCell ref="A17:C17"/>
    <mergeCell ref="A34:C34"/>
    <mergeCell ref="A35:C35"/>
    <mergeCell ref="A26:C26"/>
  </mergeCells>
  <pageMargins left="1" right="1" top="0.25" bottom="0.47" header="0.25" footer="0.25"/>
  <pageSetup orientation="portrait" horizontalDpi="300" verticalDpi="300" r:id="rId1"/>
  <headerFooter alignWithMargins="0">
    <oddFooter>&amp;L&amp;"Verdana,Bold"&amp;5 Página  1 de  1 &amp;R&amp;"Verdana,Bold"&amp;5 Sistema de Información Programa Superate - SIPS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L51"/>
  <sheetViews>
    <sheetView showGridLines="0" topLeftCell="A10" zoomScaleNormal="100" workbookViewId="0">
      <selection activeCell="B9" sqref="B9:E9"/>
    </sheetView>
  </sheetViews>
  <sheetFormatPr baseColWidth="10" defaultColWidth="11" defaultRowHeight="15.75" x14ac:dyDescent="0.25"/>
  <cols>
    <col min="1" max="1" width="11" style="1"/>
    <col min="2" max="2" width="13.85546875" style="1" customWidth="1"/>
    <col min="3" max="3" width="28.42578125" style="1" customWidth="1"/>
    <col min="4" max="4" width="20.28515625" style="1" customWidth="1"/>
    <col min="5" max="5" width="21" style="1" customWidth="1"/>
    <col min="6" max="6" width="22.85546875" style="1" customWidth="1"/>
    <col min="7" max="7" width="13.28515625" style="1" customWidth="1"/>
    <col min="8" max="8" width="15.42578125" style="1" customWidth="1"/>
    <col min="9" max="9" width="12.28515625" style="1" customWidth="1"/>
    <col min="10" max="10" width="27" style="1" customWidth="1"/>
    <col min="11" max="12" width="16.7109375" style="1" customWidth="1"/>
    <col min="13" max="13" width="16" style="1" customWidth="1"/>
    <col min="14" max="14" width="15" style="1" customWidth="1"/>
    <col min="15" max="15" width="13.5703125" style="1" customWidth="1"/>
    <col min="16" max="16384" width="11" style="1"/>
  </cols>
  <sheetData>
    <row r="9" spans="1:12" ht="35.25" customHeight="1" x14ac:dyDescent="0.25">
      <c r="A9" s="84"/>
      <c r="B9" s="121" t="s">
        <v>78</v>
      </c>
      <c r="C9" s="121"/>
      <c r="D9" s="121"/>
      <c r="E9" s="121"/>
      <c r="F9" s="85"/>
      <c r="G9" s="84"/>
      <c r="H9" s="84"/>
      <c r="I9" s="84"/>
      <c r="J9" s="86"/>
      <c r="K9" s="84"/>
    </row>
    <row r="10" spans="1:12" ht="22.5" customHeight="1" x14ac:dyDescent="0.25">
      <c r="A10" s="84"/>
      <c r="B10" s="87" t="s">
        <v>79</v>
      </c>
      <c r="C10" s="87" t="s">
        <v>9</v>
      </c>
      <c r="D10" s="53" t="s">
        <v>91</v>
      </c>
      <c r="E10" s="54" t="s">
        <v>92</v>
      </c>
      <c r="F10" s="55" t="s">
        <v>88</v>
      </c>
      <c r="G10" s="56" t="s">
        <v>89</v>
      </c>
      <c r="H10" s="57" t="s">
        <v>87</v>
      </c>
      <c r="I10" s="57" t="s">
        <v>89</v>
      </c>
      <c r="J10" s="53" t="s">
        <v>11</v>
      </c>
      <c r="K10" s="84"/>
    </row>
    <row r="11" spans="1:12" x14ac:dyDescent="0.25">
      <c r="A11" s="84"/>
      <c r="B11" s="88">
        <v>2</v>
      </c>
      <c r="C11" s="89" t="s">
        <v>13</v>
      </c>
      <c r="D11" s="59">
        <v>45732</v>
      </c>
      <c r="E11" s="59">
        <v>8313</v>
      </c>
      <c r="F11" s="60">
        <v>23919</v>
      </c>
      <c r="G11" s="61">
        <f>F11/(D11+E11)</f>
        <v>0.44257563141826256</v>
      </c>
      <c r="H11" s="59">
        <v>29932</v>
      </c>
      <c r="I11" s="61">
        <f>H11/(D11+E11)</f>
        <v>0.55383476732352666</v>
      </c>
      <c r="J11" s="62">
        <f>(E11+D11)*(1650)</f>
        <v>89174250</v>
      </c>
      <c r="K11" s="84"/>
      <c r="L11" s="99"/>
    </row>
    <row r="12" spans="1:12" x14ac:dyDescent="0.25">
      <c r="A12" s="84"/>
      <c r="B12" s="88">
        <v>3</v>
      </c>
      <c r="C12" s="89" t="s">
        <v>15</v>
      </c>
      <c r="D12" s="59">
        <v>18999</v>
      </c>
      <c r="E12" s="59">
        <v>3299</v>
      </c>
      <c r="F12" s="59">
        <v>10114</v>
      </c>
      <c r="G12" s="61">
        <f t="shared" ref="G12:G44" si="0">F12/(D12+E12)</f>
        <v>0.45358328101174994</v>
      </c>
      <c r="H12" s="59">
        <v>12090</v>
      </c>
      <c r="I12" s="61">
        <f t="shared" ref="I12:I41" si="1">H12/(D12+E12)</f>
        <v>0.54220109426854424</v>
      </c>
      <c r="J12" s="62">
        <f>(E12+D12)*(1650)</f>
        <v>36791700</v>
      </c>
      <c r="K12" s="84"/>
      <c r="L12" s="99"/>
    </row>
    <row r="13" spans="1:12" x14ac:dyDescent="0.25">
      <c r="A13" s="84"/>
      <c r="B13" s="88">
        <v>4</v>
      </c>
      <c r="C13" s="89" t="s">
        <v>17</v>
      </c>
      <c r="D13" s="59">
        <v>36291</v>
      </c>
      <c r="E13" s="59">
        <v>5738</v>
      </c>
      <c r="F13" s="59">
        <v>17142</v>
      </c>
      <c r="G13" s="61">
        <f t="shared" si="0"/>
        <v>0.40786123866853841</v>
      </c>
      <c r="H13" s="59">
        <v>24736</v>
      </c>
      <c r="I13" s="61">
        <f t="shared" si="1"/>
        <v>0.58854600394965384</v>
      </c>
      <c r="J13" s="62">
        <f t="shared" ref="J13:J41" si="2">(E13+D13)*(1650)</f>
        <v>69347850</v>
      </c>
      <c r="K13" s="84"/>
      <c r="L13" s="99"/>
    </row>
    <row r="14" spans="1:12" x14ac:dyDescent="0.25">
      <c r="A14" s="84"/>
      <c r="B14" s="88">
        <v>5</v>
      </c>
      <c r="C14" s="89" t="s">
        <v>19</v>
      </c>
      <c r="D14" s="59">
        <v>13541</v>
      </c>
      <c r="E14" s="59">
        <v>1560</v>
      </c>
      <c r="F14" s="59">
        <v>6344</v>
      </c>
      <c r="G14" s="61">
        <f t="shared" si="0"/>
        <v>0.42010462883252764</v>
      </c>
      <c r="H14" s="59">
        <v>8680</v>
      </c>
      <c r="I14" s="61">
        <f t="shared" si="1"/>
        <v>0.57479637110125159</v>
      </c>
      <c r="J14" s="62">
        <f t="shared" si="2"/>
        <v>24916650</v>
      </c>
      <c r="K14" s="84"/>
      <c r="L14" s="99"/>
    </row>
    <row r="15" spans="1:12" x14ac:dyDescent="0.25">
      <c r="A15" s="84"/>
      <c r="B15" s="88">
        <v>1</v>
      </c>
      <c r="C15" s="89" t="s">
        <v>21</v>
      </c>
      <c r="D15" s="59">
        <v>100628</v>
      </c>
      <c r="E15" s="59">
        <v>23764</v>
      </c>
      <c r="F15" s="59">
        <v>43613</v>
      </c>
      <c r="G15" s="61">
        <f t="shared" si="0"/>
        <v>0.35060936394623449</v>
      </c>
      <c r="H15" s="59">
        <v>80558</v>
      </c>
      <c r="I15" s="61">
        <f t="shared" si="1"/>
        <v>0.64761399446909773</v>
      </c>
      <c r="J15" s="62">
        <f t="shared" si="2"/>
        <v>205246800</v>
      </c>
      <c r="K15" s="84"/>
      <c r="L15" s="99"/>
    </row>
    <row r="16" spans="1:12" x14ac:dyDescent="0.25">
      <c r="A16" s="84"/>
      <c r="B16" s="88">
        <v>6</v>
      </c>
      <c r="C16" s="89" t="s">
        <v>23</v>
      </c>
      <c r="D16" s="59">
        <v>54785</v>
      </c>
      <c r="E16" s="59">
        <v>4480</v>
      </c>
      <c r="F16" s="59">
        <v>24721</v>
      </c>
      <c r="G16" s="61">
        <f t="shared" si="0"/>
        <v>0.41712646587361851</v>
      </c>
      <c r="H16" s="59">
        <v>34268</v>
      </c>
      <c r="I16" s="61">
        <f t="shared" si="1"/>
        <v>0.57821648527798875</v>
      </c>
      <c r="J16" s="62">
        <f t="shared" si="2"/>
        <v>97787250</v>
      </c>
      <c r="K16" s="84"/>
      <c r="L16" s="99"/>
    </row>
    <row r="17" spans="1:12" x14ac:dyDescent="0.25">
      <c r="A17" s="84"/>
      <c r="B17" s="88">
        <v>8</v>
      </c>
      <c r="C17" s="89" t="s">
        <v>25</v>
      </c>
      <c r="D17" s="59">
        <v>17115</v>
      </c>
      <c r="E17" s="59">
        <v>1428</v>
      </c>
      <c r="F17" s="59">
        <v>7598</v>
      </c>
      <c r="G17" s="61">
        <f t="shared" si="0"/>
        <v>0.40975031009006097</v>
      </c>
      <c r="H17" s="59">
        <v>10863</v>
      </c>
      <c r="I17" s="61">
        <f t="shared" si="1"/>
        <v>0.58582753599741144</v>
      </c>
      <c r="J17" s="62">
        <f t="shared" si="2"/>
        <v>30595950</v>
      </c>
      <c r="K17" s="84"/>
      <c r="L17" s="99"/>
    </row>
    <row r="18" spans="1:12" x14ac:dyDescent="0.25">
      <c r="A18" s="84"/>
      <c r="B18" s="88">
        <v>7</v>
      </c>
      <c r="C18" s="89" t="s">
        <v>27</v>
      </c>
      <c r="D18" s="59">
        <v>11530</v>
      </c>
      <c r="E18" s="59">
        <v>936</v>
      </c>
      <c r="F18" s="59">
        <v>6222</v>
      </c>
      <c r="G18" s="61">
        <f t="shared" si="0"/>
        <v>0.49911759987165089</v>
      </c>
      <c r="H18" s="59">
        <v>6171</v>
      </c>
      <c r="I18" s="61">
        <f t="shared" si="1"/>
        <v>0.49502647200385047</v>
      </c>
      <c r="J18" s="62">
        <f t="shared" si="2"/>
        <v>20568900</v>
      </c>
      <c r="K18" s="84"/>
      <c r="L18" s="99"/>
    </row>
    <row r="19" spans="1:12" x14ac:dyDescent="0.25">
      <c r="A19" s="84"/>
      <c r="B19" s="88">
        <v>9</v>
      </c>
      <c r="C19" s="89" t="s">
        <v>29</v>
      </c>
      <c r="D19" s="59">
        <v>33782</v>
      </c>
      <c r="E19" s="59">
        <v>3524</v>
      </c>
      <c r="F19" s="59">
        <v>12733</v>
      </c>
      <c r="G19" s="61">
        <f t="shared" si="0"/>
        <v>0.34131238942797404</v>
      </c>
      <c r="H19" s="59">
        <v>24384</v>
      </c>
      <c r="I19" s="61">
        <f t="shared" si="1"/>
        <v>0.6536214013831555</v>
      </c>
      <c r="J19" s="62">
        <f t="shared" si="2"/>
        <v>61554900</v>
      </c>
      <c r="K19" s="84"/>
      <c r="L19" s="99"/>
    </row>
    <row r="20" spans="1:12" x14ac:dyDescent="0.25">
      <c r="A20" s="84"/>
      <c r="B20" s="88">
        <v>30</v>
      </c>
      <c r="C20" s="89" t="s">
        <v>31</v>
      </c>
      <c r="D20" s="59">
        <v>17494</v>
      </c>
      <c r="E20" s="59">
        <v>1504</v>
      </c>
      <c r="F20" s="59">
        <v>7692</v>
      </c>
      <c r="G20" s="61">
        <f t="shared" si="0"/>
        <v>0.40488472470786396</v>
      </c>
      <c r="H20" s="59">
        <v>11251</v>
      </c>
      <c r="I20" s="61">
        <f t="shared" si="1"/>
        <v>0.59222023370881149</v>
      </c>
      <c r="J20" s="62">
        <f t="shared" si="2"/>
        <v>31346700</v>
      </c>
      <c r="K20" s="84"/>
      <c r="L20" s="99"/>
    </row>
    <row r="21" spans="1:12" x14ac:dyDescent="0.25">
      <c r="A21" s="84"/>
      <c r="B21" s="88">
        <v>19</v>
      </c>
      <c r="C21" s="89" t="s">
        <v>33</v>
      </c>
      <c r="D21" s="59">
        <v>15933</v>
      </c>
      <c r="E21" s="59">
        <v>1628</v>
      </c>
      <c r="F21" s="59">
        <v>7363</v>
      </c>
      <c r="G21" s="61">
        <f t="shared" si="0"/>
        <v>0.41928136210921929</v>
      </c>
      <c r="H21" s="59">
        <v>10150</v>
      </c>
      <c r="I21" s="61">
        <f t="shared" si="1"/>
        <v>0.5779853083537384</v>
      </c>
      <c r="J21" s="62">
        <f t="shared" si="2"/>
        <v>28975650</v>
      </c>
      <c r="K21" s="84"/>
      <c r="L21" s="99"/>
    </row>
    <row r="22" spans="1:12" x14ac:dyDescent="0.25">
      <c r="A22" s="84"/>
      <c r="B22" s="88">
        <v>10</v>
      </c>
      <c r="C22" s="89" t="s">
        <v>35</v>
      </c>
      <c r="D22" s="59">
        <v>9029</v>
      </c>
      <c r="E22" s="59">
        <v>3130</v>
      </c>
      <c r="F22" s="59">
        <v>5388</v>
      </c>
      <c r="G22" s="61">
        <f t="shared" si="0"/>
        <v>0.44312854675548974</v>
      </c>
      <c r="H22" s="59">
        <v>6718</v>
      </c>
      <c r="I22" s="61">
        <f t="shared" si="1"/>
        <v>0.5525125421498478</v>
      </c>
      <c r="J22" s="62">
        <f t="shared" si="2"/>
        <v>20062350</v>
      </c>
      <c r="K22" s="84"/>
      <c r="L22" s="99"/>
    </row>
    <row r="23" spans="1:12" x14ac:dyDescent="0.25">
      <c r="A23" s="84"/>
      <c r="B23" s="88">
        <v>11</v>
      </c>
      <c r="C23" s="89" t="s">
        <v>37</v>
      </c>
      <c r="D23" s="59">
        <v>29491</v>
      </c>
      <c r="E23" s="59">
        <v>2637</v>
      </c>
      <c r="F23" s="59">
        <v>11825</v>
      </c>
      <c r="G23" s="61">
        <f t="shared" si="0"/>
        <v>0.36805901394422313</v>
      </c>
      <c r="H23" s="59">
        <v>20225</v>
      </c>
      <c r="I23" s="61">
        <f t="shared" si="1"/>
        <v>0.6295131972111554</v>
      </c>
      <c r="J23" s="62">
        <f t="shared" si="2"/>
        <v>53011200</v>
      </c>
      <c r="K23" s="84"/>
      <c r="L23" s="99"/>
    </row>
    <row r="24" spans="1:12" x14ac:dyDescent="0.25">
      <c r="A24" s="84"/>
      <c r="B24" s="88">
        <v>12</v>
      </c>
      <c r="C24" s="89" t="s">
        <v>39</v>
      </c>
      <c r="D24" s="59">
        <v>32187</v>
      </c>
      <c r="E24" s="59">
        <v>2658</v>
      </c>
      <c r="F24" s="59">
        <v>11435</v>
      </c>
      <c r="G24" s="61">
        <f t="shared" si="0"/>
        <v>0.32816759936863249</v>
      </c>
      <c r="H24" s="59">
        <v>23309</v>
      </c>
      <c r="I24" s="61">
        <f t="shared" si="1"/>
        <v>0.66893384990672977</v>
      </c>
      <c r="J24" s="62">
        <f t="shared" si="2"/>
        <v>57494250</v>
      </c>
      <c r="K24" s="84"/>
      <c r="L24" s="99"/>
    </row>
    <row r="25" spans="1:12" x14ac:dyDescent="0.25">
      <c r="A25" s="84"/>
      <c r="B25" s="88">
        <v>13</v>
      </c>
      <c r="C25" s="89" t="s">
        <v>41</v>
      </c>
      <c r="D25" s="59">
        <v>57213</v>
      </c>
      <c r="E25" s="59">
        <v>6835</v>
      </c>
      <c r="F25" s="59">
        <v>23098</v>
      </c>
      <c r="G25" s="61">
        <f t="shared" si="0"/>
        <v>0.36063577317012241</v>
      </c>
      <c r="H25" s="59">
        <v>40726</v>
      </c>
      <c r="I25" s="61">
        <f t="shared" si="1"/>
        <v>0.635866849862603</v>
      </c>
      <c r="J25" s="62">
        <f t="shared" si="2"/>
        <v>105679200</v>
      </c>
      <c r="K25" s="84"/>
      <c r="L25" s="99"/>
    </row>
    <row r="26" spans="1:12" x14ac:dyDescent="0.25">
      <c r="A26" s="84"/>
      <c r="B26" s="88">
        <v>14</v>
      </c>
      <c r="C26" s="89" t="s">
        <v>43</v>
      </c>
      <c r="D26" s="59">
        <v>28251</v>
      </c>
      <c r="E26" s="59">
        <v>6725</v>
      </c>
      <c r="F26" s="59">
        <v>16053</v>
      </c>
      <c r="G26" s="61">
        <f t="shared" si="0"/>
        <v>0.45897186642268983</v>
      </c>
      <c r="H26" s="59">
        <v>18743</v>
      </c>
      <c r="I26" s="61">
        <f t="shared" si="1"/>
        <v>0.53588174748398898</v>
      </c>
      <c r="J26" s="62">
        <f t="shared" si="2"/>
        <v>57710400</v>
      </c>
      <c r="K26" s="84"/>
      <c r="L26" s="99"/>
    </row>
    <row r="27" spans="1:12" x14ac:dyDescent="0.25">
      <c r="A27" s="84"/>
      <c r="B27" s="88">
        <v>28</v>
      </c>
      <c r="C27" s="89" t="s">
        <v>45</v>
      </c>
      <c r="D27" s="59">
        <v>20040</v>
      </c>
      <c r="E27" s="59">
        <v>4926</v>
      </c>
      <c r="F27" s="59">
        <v>7349</v>
      </c>
      <c r="G27" s="61">
        <f t="shared" si="0"/>
        <v>0.29436033004886647</v>
      </c>
      <c r="H27" s="59">
        <v>17558</v>
      </c>
      <c r="I27" s="61">
        <f t="shared" si="1"/>
        <v>0.703276455980133</v>
      </c>
      <c r="J27" s="62">
        <f t="shared" si="2"/>
        <v>41193900</v>
      </c>
      <c r="K27" s="84"/>
      <c r="L27" s="99"/>
    </row>
    <row r="28" spans="1:12" x14ac:dyDescent="0.25">
      <c r="A28" s="84"/>
      <c r="B28" s="88">
        <v>15</v>
      </c>
      <c r="C28" s="89" t="s">
        <v>47</v>
      </c>
      <c r="D28" s="59">
        <v>21684</v>
      </c>
      <c r="E28" s="59">
        <v>1582</v>
      </c>
      <c r="F28" s="59">
        <v>9579</v>
      </c>
      <c r="G28" s="61">
        <f t="shared" si="0"/>
        <v>0.41171666809937246</v>
      </c>
      <c r="H28" s="59">
        <v>13572</v>
      </c>
      <c r="I28" s="61">
        <f t="shared" si="1"/>
        <v>0.58334049686237432</v>
      </c>
      <c r="J28" s="62">
        <f t="shared" si="2"/>
        <v>38388900</v>
      </c>
      <c r="K28" s="84"/>
      <c r="L28" s="99"/>
    </row>
    <row r="29" spans="1:12" x14ac:dyDescent="0.25">
      <c r="A29" s="84"/>
      <c r="B29" s="88">
        <v>29</v>
      </c>
      <c r="C29" s="89" t="s">
        <v>49</v>
      </c>
      <c r="D29" s="59">
        <v>41120</v>
      </c>
      <c r="E29" s="59">
        <v>5530</v>
      </c>
      <c r="F29" s="59">
        <v>20046</v>
      </c>
      <c r="G29" s="61">
        <f t="shared" si="0"/>
        <v>0.42971061093247587</v>
      </c>
      <c r="H29" s="59">
        <v>26345</v>
      </c>
      <c r="I29" s="61">
        <f t="shared" si="1"/>
        <v>0.56473740621650592</v>
      </c>
      <c r="J29" s="62">
        <f t="shared" si="2"/>
        <v>76972500</v>
      </c>
      <c r="K29" s="84"/>
      <c r="L29" s="99"/>
    </row>
    <row r="30" spans="1:12" x14ac:dyDescent="0.25">
      <c r="A30" s="84"/>
      <c r="B30" s="88">
        <v>16</v>
      </c>
      <c r="C30" s="89" t="s">
        <v>51</v>
      </c>
      <c r="D30" s="59">
        <v>5275</v>
      </c>
      <c r="E30" s="59">
        <v>720</v>
      </c>
      <c r="F30" s="59">
        <v>2892</v>
      </c>
      <c r="G30" s="61">
        <f t="shared" si="0"/>
        <v>0.48240200166805669</v>
      </c>
      <c r="H30" s="59">
        <v>3075</v>
      </c>
      <c r="I30" s="61">
        <f t="shared" si="1"/>
        <v>0.51292743953294417</v>
      </c>
      <c r="J30" s="62">
        <f t="shared" si="2"/>
        <v>9891750</v>
      </c>
      <c r="K30" s="84"/>
      <c r="L30" s="99"/>
    </row>
    <row r="31" spans="1:12" x14ac:dyDescent="0.25">
      <c r="A31" s="84"/>
      <c r="B31" s="88">
        <v>17</v>
      </c>
      <c r="C31" s="89" t="s">
        <v>53</v>
      </c>
      <c r="D31" s="59">
        <v>28954</v>
      </c>
      <c r="E31" s="59">
        <v>3165</v>
      </c>
      <c r="F31" s="59">
        <v>10389</v>
      </c>
      <c r="G31" s="61">
        <f t="shared" si="0"/>
        <v>0.32345340764033748</v>
      </c>
      <c r="H31" s="59">
        <v>21622</v>
      </c>
      <c r="I31" s="61">
        <f t="shared" si="1"/>
        <v>0.67318409664061774</v>
      </c>
      <c r="J31" s="62">
        <f t="shared" si="2"/>
        <v>52996350</v>
      </c>
      <c r="K31" s="84"/>
      <c r="L31" s="99"/>
    </row>
    <row r="32" spans="1:12" x14ac:dyDescent="0.25">
      <c r="A32" s="84"/>
      <c r="B32" s="88">
        <v>18</v>
      </c>
      <c r="C32" s="89" t="s">
        <v>55</v>
      </c>
      <c r="D32" s="59">
        <v>40542</v>
      </c>
      <c r="E32" s="59">
        <v>5753</v>
      </c>
      <c r="F32" s="59">
        <v>18593</v>
      </c>
      <c r="G32" s="61">
        <f t="shared" si="0"/>
        <v>0.40162004536127011</v>
      </c>
      <c r="H32" s="59">
        <v>27493</v>
      </c>
      <c r="I32" s="61">
        <f t="shared" si="1"/>
        <v>0.59386542823199051</v>
      </c>
      <c r="J32" s="62">
        <f t="shared" si="2"/>
        <v>76386750</v>
      </c>
      <c r="K32" s="84"/>
      <c r="L32" s="99"/>
    </row>
    <row r="33" spans="1:12" x14ac:dyDescent="0.25">
      <c r="A33" s="84"/>
      <c r="B33" s="88">
        <v>20</v>
      </c>
      <c r="C33" s="89" t="s">
        <v>57</v>
      </c>
      <c r="D33" s="59">
        <v>20705</v>
      </c>
      <c r="E33" s="59">
        <v>3500</v>
      </c>
      <c r="F33" s="59">
        <v>10155</v>
      </c>
      <c r="G33" s="61">
        <f t="shared" si="0"/>
        <v>0.41954141706259035</v>
      </c>
      <c r="H33" s="59">
        <v>13871</v>
      </c>
      <c r="I33" s="61">
        <f t="shared" si="1"/>
        <v>0.57306341664945259</v>
      </c>
      <c r="J33" s="62">
        <f t="shared" si="2"/>
        <v>39938250</v>
      </c>
      <c r="K33" s="84"/>
      <c r="L33" s="99"/>
    </row>
    <row r="34" spans="1:12" x14ac:dyDescent="0.25">
      <c r="A34" s="84"/>
      <c r="B34" s="88">
        <v>21</v>
      </c>
      <c r="C34" s="89" t="s">
        <v>59</v>
      </c>
      <c r="D34" s="59">
        <v>84655</v>
      </c>
      <c r="E34" s="59">
        <v>8389</v>
      </c>
      <c r="F34" s="59">
        <v>28858</v>
      </c>
      <c r="G34" s="61">
        <f t="shared" si="0"/>
        <v>0.31015433558316496</v>
      </c>
      <c r="H34" s="59">
        <v>63876</v>
      </c>
      <c r="I34" s="61">
        <f t="shared" si="1"/>
        <v>0.68651390739865015</v>
      </c>
      <c r="J34" s="62">
        <f t="shared" si="2"/>
        <v>153522600</v>
      </c>
      <c r="K34" s="84"/>
      <c r="L34" s="99"/>
    </row>
    <row r="35" spans="1:12" x14ac:dyDescent="0.25">
      <c r="A35" s="84"/>
      <c r="B35" s="88">
        <v>31</v>
      </c>
      <c r="C35" s="89" t="s">
        <v>61</v>
      </c>
      <c r="D35" s="59">
        <v>14224</v>
      </c>
      <c r="E35" s="59">
        <v>1422</v>
      </c>
      <c r="F35" s="59">
        <v>7314</v>
      </c>
      <c r="G35" s="61">
        <f t="shared" si="0"/>
        <v>0.4674677233797776</v>
      </c>
      <c r="H35" s="59">
        <v>8271</v>
      </c>
      <c r="I35" s="61">
        <f t="shared" si="1"/>
        <v>0.52863351655375179</v>
      </c>
      <c r="J35" s="62">
        <f t="shared" si="2"/>
        <v>25815900</v>
      </c>
      <c r="K35" s="84"/>
      <c r="L35" s="99"/>
    </row>
    <row r="36" spans="1:12" x14ac:dyDescent="0.25">
      <c r="A36" s="84"/>
      <c r="B36" s="88">
        <v>22</v>
      </c>
      <c r="C36" s="89" t="s">
        <v>63</v>
      </c>
      <c r="D36" s="59">
        <v>55279</v>
      </c>
      <c r="E36" s="59">
        <v>6628</v>
      </c>
      <c r="F36" s="59">
        <v>28154</v>
      </c>
      <c r="G36" s="61">
        <f t="shared" si="0"/>
        <v>0.4547789426074596</v>
      </c>
      <c r="H36" s="59">
        <v>33493</v>
      </c>
      <c r="I36" s="61">
        <f t="shared" si="1"/>
        <v>0.54102120923320463</v>
      </c>
      <c r="J36" s="62">
        <f t="shared" si="2"/>
        <v>102146550</v>
      </c>
      <c r="K36" s="84"/>
      <c r="L36" s="99"/>
    </row>
    <row r="37" spans="1:12" x14ac:dyDescent="0.25">
      <c r="A37" s="84"/>
      <c r="B37" s="88">
        <v>23</v>
      </c>
      <c r="C37" s="89" t="s">
        <v>65</v>
      </c>
      <c r="D37" s="59">
        <v>46297</v>
      </c>
      <c r="E37" s="59">
        <v>4275</v>
      </c>
      <c r="F37" s="59">
        <v>16176</v>
      </c>
      <c r="G37" s="61">
        <f t="shared" si="0"/>
        <v>0.3198607925334177</v>
      </c>
      <c r="H37" s="59">
        <v>34233</v>
      </c>
      <c r="I37" s="61">
        <f t="shared" si="1"/>
        <v>0.67691608004429327</v>
      </c>
      <c r="J37" s="62">
        <f t="shared" si="2"/>
        <v>83443800</v>
      </c>
      <c r="K37" s="84"/>
      <c r="L37" s="99"/>
    </row>
    <row r="38" spans="1:12" x14ac:dyDescent="0.25">
      <c r="A38" s="84"/>
      <c r="B38" s="88">
        <v>24</v>
      </c>
      <c r="C38" s="89" t="s">
        <v>67</v>
      </c>
      <c r="D38" s="59">
        <v>28087</v>
      </c>
      <c r="E38" s="59">
        <v>3523</v>
      </c>
      <c r="F38" s="59">
        <v>12650</v>
      </c>
      <c r="G38" s="61">
        <f t="shared" si="0"/>
        <v>0.40018981335020565</v>
      </c>
      <c r="H38" s="59">
        <v>18873</v>
      </c>
      <c r="I38" s="61">
        <f t="shared" si="1"/>
        <v>0.59705789307181267</v>
      </c>
      <c r="J38" s="62">
        <f t="shared" si="2"/>
        <v>52156500</v>
      </c>
      <c r="K38" s="84"/>
      <c r="L38" s="99"/>
    </row>
    <row r="39" spans="1:12" x14ac:dyDescent="0.25">
      <c r="A39" s="84"/>
      <c r="B39" s="88">
        <v>25</v>
      </c>
      <c r="C39" s="89" t="s">
        <v>69</v>
      </c>
      <c r="D39" s="59">
        <v>102387</v>
      </c>
      <c r="E39" s="59">
        <v>13926</v>
      </c>
      <c r="F39" s="59">
        <v>42136</v>
      </c>
      <c r="G39" s="61">
        <f t="shared" si="0"/>
        <v>0.36226389139649051</v>
      </c>
      <c r="H39" s="59">
        <v>73944</v>
      </c>
      <c r="I39" s="61">
        <f t="shared" si="1"/>
        <v>0.63573289314178127</v>
      </c>
      <c r="J39" s="62">
        <f t="shared" si="2"/>
        <v>191916450</v>
      </c>
      <c r="K39" s="84"/>
      <c r="L39" s="99"/>
    </row>
    <row r="40" spans="1:12" x14ac:dyDescent="0.25">
      <c r="A40" s="84"/>
      <c r="B40" s="88">
        <v>26</v>
      </c>
      <c r="C40" s="89" t="s">
        <v>71</v>
      </c>
      <c r="D40" s="59">
        <v>11200</v>
      </c>
      <c r="E40" s="59">
        <v>1101</v>
      </c>
      <c r="F40" s="59">
        <v>5672</v>
      </c>
      <c r="G40" s="61">
        <f t="shared" si="0"/>
        <v>0.46110072351841314</v>
      </c>
      <c r="H40" s="59">
        <v>6570</v>
      </c>
      <c r="I40" s="61">
        <f t="shared" si="1"/>
        <v>0.53410291846191371</v>
      </c>
      <c r="J40" s="62">
        <f t="shared" si="2"/>
        <v>20296650</v>
      </c>
      <c r="K40" s="84"/>
      <c r="L40" s="99"/>
    </row>
    <row r="41" spans="1:12" x14ac:dyDescent="0.25">
      <c r="A41" s="84"/>
      <c r="B41" s="90">
        <v>32</v>
      </c>
      <c r="C41" s="91" t="s">
        <v>73</v>
      </c>
      <c r="D41" s="59">
        <v>259158</v>
      </c>
      <c r="E41" s="59">
        <v>58317</v>
      </c>
      <c r="F41" s="59">
        <v>100505</v>
      </c>
      <c r="G41" s="61">
        <f t="shared" si="0"/>
        <v>0.31657610835498856</v>
      </c>
      <c r="H41" s="59">
        <v>216401</v>
      </c>
      <c r="I41" s="61">
        <f t="shared" si="1"/>
        <v>0.68163162453736514</v>
      </c>
      <c r="J41" s="62">
        <f t="shared" si="2"/>
        <v>523833750</v>
      </c>
      <c r="K41" s="84"/>
      <c r="L41" s="99"/>
    </row>
    <row r="42" spans="1:12" x14ac:dyDescent="0.25">
      <c r="A42" s="84"/>
      <c r="B42" s="90">
        <v>27</v>
      </c>
      <c r="C42" s="91" t="s">
        <v>75</v>
      </c>
      <c r="D42" s="59">
        <v>26034</v>
      </c>
      <c r="E42" s="59">
        <v>2711</v>
      </c>
      <c r="F42" s="59">
        <v>11016</v>
      </c>
      <c r="G42" s="61">
        <f>F42/(D42+E42)</f>
        <v>0.38323186641154983</v>
      </c>
      <c r="H42" s="59">
        <v>17593</v>
      </c>
      <c r="I42" s="61">
        <f>H42/(D42+E42)</f>
        <v>0.61203687597843104</v>
      </c>
      <c r="J42" s="62">
        <f>(E42+D42)*(1650)</f>
        <v>47429250</v>
      </c>
      <c r="K42" s="84"/>
      <c r="L42" s="99"/>
    </row>
    <row r="43" spans="1:12" x14ac:dyDescent="0.25">
      <c r="B43" s="90">
        <v>33</v>
      </c>
      <c r="C43" s="91" t="s">
        <v>94</v>
      </c>
      <c r="D43" s="59">
        <v>0</v>
      </c>
      <c r="E43" s="59">
        <v>6212</v>
      </c>
      <c r="F43" s="59">
        <v>3411</v>
      </c>
      <c r="G43" s="61">
        <f>F43/(D43+E43)</f>
        <v>0.54909851899549256</v>
      </c>
      <c r="H43" s="59">
        <v>2707</v>
      </c>
      <c r="I43" s="61">
        <f>H43/(D43+E43)</f>
        <v>0.43576947842884739</v>
      </c>
      <c r="J43" s="62">
        <f>(E43+D43)*(1650)</f>
        <v>10249800</v>
      </c>
    </row>
    <row r="44" spans="1:12" x14ac:dyDescent="0.25">
      <c r="A44" s="84"/>
      <c r="B44" s="92"/>
      <c r="C44" s="93" t="s">
        <v>80</v>
      </c>
      <c r="D44" s="94">
        <f>SUM(D11:D43)</f>
        <v>1327642</v>
      </c>
      <c r="E44" s="94">
        <f>SUM(E11:E43)</f>
        <v>209839</v>
      </c>
      <c r="F44" s="94">
        <f>SUM(F11:F43)</f>
        <v>570155</v>
      </c>
      <c r="G44" s="96">
        <f t="shared" si="0"/>
        <v>0.37083710302761463</v>
      </c>
      <c r="H44" s="95">
        <f>SUM(H11:H43)</f>
        <v>962301</v>
      </c>
      <c r="I44" s="96">
        <f>H44/(D44+E44)</f>
        <v>0.62589456390030185</v>
      </c>
      <c r="J44" s="97">
        <f>SUM(J11:J43)</f>
        <v>2536843650</v>
      </c>
      <c r="K44" s="84"/>
      <c r="L44" s="99"/>
    </row>
    <row r="45" spans="1:12" x14ac:dyDescent="0.25">
      <c r="A45" s="84"/>
      <c r="B45" s="84"/>
      <c r="C45" s="84"/>
      <c r="D45" s="84"/>
      <c r="E45" s="84"/>
      <c r="F45" s="84"/>
      <c r="G45" s="84"/>
      <c r="H45" s="84"/>
      <c r="I45" s="84"/>
      <c r="J45" s="86"/>
      <c r="K45" s="84"/>
    </row>
    <row r="46" spans="1:12" x14ac:dyDescent="0.25">
      <c r="A46" s="84"/>
      <c r="B46" s="84"/>
      <c r="C46" s="84"/>
      <c r="D46" s="84"/>
      <c r="E46" s="98"/>
      <c r="F46" s="84"/>
      <c r="G46" s="84"/>
      <c r="H46" s="84"/>
      <c r="I46" s="84"/>
      <c r="J46" s="86"/>
      <c r="K46" s="84"/>
    </row>
    <row r="47" spans="1:12" x14ac:dyDescent="0.25">
      <c r="A47" s="84"/>
      <c r="B47" s="84"/>
      <c r="C47" s="84"/>
      <c r="D47" s="84"/>
      <c r="E47" s="84"/>
      <c r="F47" s="84"/>
      <c r="G47" s="84"/>
      <c r="H47" s="84"/>
      <c r="I47" s="84"/>
      <c r="J47" s="86"/>
      <c r="K47" s="84"/>
    </row>
    <row r="48" spans="1:12" x14ac:dyDescent="0.25">
      <c r="D48" s="19"/>
      <c r="J48" s="8"/>
    </row>
    <row r="51" spans="5:5" x14ac:dyDescent="0.25">
      <c r="E51" s="80"/>
    </row>
  </sheetData>
  <sortState xmlns:xlrd2="http://schemas.microsoft.com/office/spreadsheetml/2017/richdata2" ref="C11:E42">
    <sortCondition ref="C11"/>
  </sortState>
  <mergeCells count="1">
    <mergeCell ref="B9:E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30"/>
  <sheetViews>
    <sheetView showGridLines="0" workbookViewId="0">
      <pane ySplit="5" topLeftCell="A6" activePane="bottomLeft" state="frozen"/>
      <selection pane="bottomLeft" activeCell="J24" sqref="J24:K24"/>
    </sheetView>
  </sheetViews>
  <sheetFormatPr baseColWidth="10" defaultColWidth="9" defaultRowHeight="15" x14ac:dyDescent="0.25"/>
  <cols>
    <col min="1" max="1" width="0.85546875" customWidth="1"/>
    <col min="2" max="2" width="22.85546875" customWidth="1"/>
    <col min="3" max="3" width="2.5703125" customWidth="1"/>
    <col min="4" max="4" width="9" customWidth="1"/>
    <col min="5" max="5" width="6.42578125" customWidth="1"/>
    <col min="6" max="6" width="22" customWidth="1"/>
    <col min="7" max="7" width="5.28515625" customWidth="1"/>
    <col min="8" max="8" width="6.7109375" customWidth="1"/>
    <col min="9" max="9" width="6.28515625" customWidth="1"/>
    <col min="10" max="10" width="12.28515625" customWidth="1"/>
    <col min="11" max="11" width="18.5703125" customWidth="1"/>
    <col min="12" max="12" width="9" customWidth="1"/>
    <col min="13" max="13" width="3.5703125" customWidth="1"/>
    <col min="14" max="14" width="0" hidden="1" customWidth="1"/>
    <col min="15" max="15" width="25.5703125" customWidth="1"/>
    <col min="16" max="16" width="0" hidden="1" customWidth="1"/>
  </cols>
  <sheetData>
    <row r="1" spans="2:15" ht="12.4" customHeight="1" x14ac:dyDescent="0.25">
      <c r="B1" s="102"/>
    </row>
    <row r="2" spans="2:15" ht="18" customHeight="1" x14ac:dyDescent="0.25">
      <c r="B2" s="102"/>
      <c r="E2" s="111" t="s">
        <v>81</v>
      </c>
      <c r="F2" s="102"/>
      <c r="G2" s="102"/>
      <c r="H2" s="102"/>
      <c r="I2" s="102"/>
      <c r="J2" s="102"/>
      <c r="K2" s="102"/>
      <c r="L2" s="102"/>
    </row>
    <row r="3" spans="2:15" ht="34.5" customHeight="1" x14ac:dyDescent="0.25">
      <c r="B3" s="102"/>
    </row>
    <row r="4" spans="2:15" ht="0.95" customHeight="1" x14ac:dyDescent="0.25"/>
    <row r="5" spans="2:15" ht="4.1500000000000004" customHeight="1" x14ac:dyDescent="0.25"/>
    <row r="6" spans="2:15" ht="11.65" customHeight="1" x14ac:dyDescent="0.25"/>
    <row r="7" spans="2:15" ht="13.5" customHeight="1" x14ac:dyDescent="0.25">
      <c r="D7" s="112" t="s">
        <v>1</v>
      </c>
      <c r="E7" s="134"/>
      <c r="F7" s="134"/>
      <c r="G7" s="134"/>
      <c r="H7" s="106" t="s">
        <v>2</v>
      </c>
      <c r="I7" s="134"/>
      <c r="J7" s="134"/>
      <c r="K7" s="107" t="s">
        <v>82</v>
      </c>
      <c r="L7" s="134"/>
      <c r="M7" s="135"/>
    </row>
    <row r="8" spans="2:15" ht="13.5" customHeight="1" x14ac:dyDescent="0.25">
      <c r="D8" s="104" t="s">
        <v>83</v>
      </c>
      <c r="E8" s="102"/>
      <c r="F8" s="102"/>
      <c r="G8" s="102"/>
      <c r="H8" s="124">
        <v>202301</v>
      </c>
      <c r="I8" s="102"/>
      <c r="J8" s="102"/>
      <c r="K8" s="124">
        <v>781</v>
      </c>
      <c r="L8" s="102"/>
      <c r="M8" s="102"/>
    </row>
    <row r="9" spans="2:15" ht="12.4" customHeight="1" x14ac:dyDescent="0.25"/>
    <row r="10" spans="2:15" ht="15.75" customHeight="1" x14ac:dyDescent="0.25">
      <c r="D10" s="143" t="s">
        <v>84</v>
      </c>
      <c r="E10" s="102"/>
      <c r="F10" s="102"/>
    </row>
    <row r="11" spans="2:15" ht="3.95" customHeight="1" thickBot="1" x14ac:dyDescent="0.3"/>
    <row r="12" spans="2:15" ht="13.5" customHeight="1" thickTop="1" thickBot="1" x14ac:dyDescent="0.3">
      <c r="D12" s="116" t="s">
        <v>5</v>
      </c>
      <c r="E12" s="134"/>
      <c r="F12" s="106" t="s">
        <v>85</v>
      </c>
      <c r="G12" s="134"/>
      <c r="H12" s="134"/>
      <c r="I12" s="134"/>
      <c r="J12" s="144" t="s">
        <v>7</v>
      </c>
      <c r="K12" s="145"/>
      <c r="L12" s="107" t="s">
        <v>3</v>
      </c>
      <c r="M12" s="135"/>
    </row>
    <row r="13" spans="2:15" ht="13.5" customHeight="1" thickTop="1" x14ac:dyDescent="0.25">
      <c r="D13" s="101">
        <v>10000</v>
      </c>
      <c r="E13" s="102"/>
      <c r="F13" s="136">
        <v>763</v>
      </c>
      <c r="G13" s="136"/>
      <c r="H13" s="136"/>
      <c r="I13" s="136"/>
      <c r="J13" s="101">
        <v>6539150</v>
      </c>
      <c r="K13" s="102"/>
      <c r="L13" s="137" t="s">
        <v>3</v>
      </c>
      <c r="M13" s="102"/>
    </row>
    <row r="14" spans="2:15" ht="13.5" customHeight="1" x14ac:dyDescent="0.25">
      <c r="D14" s="110" t="s">
        <v>3</v>
      </c>
      <c r="E14" s="138"/>
      <c r="F14" s="139">
        <v>763</v>
      </c>
      <c r="G14" s="139"/>
      <c r="H14" s="139"/>
      <c r="I14" s="139"/>
      <c r="J14" s="140">
        <v>6539150</v>
      </c>
      <c r="K14" s="141"/>
      <c r="L14" s="142" t="s">
        <v>3</v>
      </c>
      <c r="M14" s="138"/>
      <c r="O14" s="12"/>
    </row>
    <row r="15" spans="2:15" ht="21.95" customHeight="1" x14ac:dyDescent="0.25"/>
    <row r="16" spans="2:15" ht="15.75" customHeight="1" x14ac:dyDescent="0.25">
      <c r="D16" s="125"/>
      <c r="E16" s="126"/>
      <c r="F16" s="126"/>
      <c r="G16" s="126"/>
      <c r="H16" s="126"/>
      <c r="I16" s="22"/>
      <c r="J16" s="22"/>
      <c r="K16" s="22"/>
      <c r="L16" s="22"/>
      <c r="M16" s="22"/>
    </row>
    <row r="17" spans="4:13" ht="5.0999999999999996" customHeight="1" x14ac:dyDescent="0.25"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4:13" ht="13.5" customHeight="1" x14ac:dyDescent="0.25">
      <c r="D18" s="122"/>
      <c r="E18" s="123"/>
      <c r="F18" s="122"/>
      <c r="G18" s="123"/>
      <c r="H18" s="123"/>
      <c r="I18" s="123"/>
      <c r="J18" s="122"/>
      <c r="K18" s="123"/>
      <c r="L18" s="122"/>
      <c r="M18" s="123"/>
    </row>
    <row r="19" spans="4:13" ht="13.5" customHeight="1" x14ac:dyDescent="0.25">
      <c r="D19" s="127"/>
      <c r="E19" s="126"/>
      <c r="F19" s="128"/>
      <c r="G19" s="126"/>
      <c r="H19" s="126"/>
      <c r="I19" s="126"/>
      <c r="J19" s="129"/>
      <c r="K19" s="126"/>
      <c r="L19" s="127"/>
      <c r="M19" s="126"/>
    </row>
    <row r="20" spans="4:13" ht="13.5" customHeight="1" x14ac:dyDescent="0.25">
      <c r="D20" s="130"/>
      <c r="E20" s="123"/>
      <c r="F20" s="131"/>
      <c r="G20" s="123"/>
      <c r="H20" s="123"/>
      <c r="I20" s="123"/>
      <c r="J20" s="132"/>
      <c r="K20" s="123"/>
      <c r="L20" s="133"/>
      <c r="M20" s="123"/>
    </row>
    <row r="21" spans="4:13" ht="13.5" customHeight="1" x14ac:dyDescent="0.25"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4:13" ht="23.85" customHeight="1" x14ac:dyDescent="0.25">
      <c r="D22" s="125"/>
      <c r="E22" s="126"/>
      <c r="F22" s="126"/>
      <c r="G22" s="126"/>
      <c r="H22" s="126"/>
      <c r="I22" s="22"/>
      <c r="J22" s="22"/>
      <c r="K22" s="22"/>
      <c r="L22" s="22"/>
      <c r="M22" s="22"/>
    </row>
    <row r="23" spans="4:13" ht="15.75" customHeight="1" x14ac:dyDescent="0.25"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4:13" ht="18" customHeight="1" x14ac:dyDescent="0.25">
      <c r="D24" s="122"/>
      <c r="E24" s="123"/>
      <c r="F24" s="122"/>
      <c r="G24" s="123"/>
      <c r="H24" s="123"/>
      <c r="I24" s="123"/>
      <c r="J24" s="122"/>
      <c r="K24" s="123"/>
      <c r="L24" s="122"/>
      <c r="M24" s="123"/>
    </row>
    <row r="25" spans="4:13" ht="13.5" customHeight="1" x14ac:dyDescent="0.25">
      <c r="D25" s="129"/>
      <c r="E25" s="126"/>
      <c r="F25" s="128"/>
      <c r="G25" s="126"/>
      <c r="H25" s="126"/>
      <c r="I25" s="126"/>
      <c r="J25" s="129"/>
      <c r="K25" s="126"/>
      <c r="L25" s="127"/>
      <c r="M25" s="126"/>
    </row>
    <row r="26" spans="4:13" ht="13.5" customHeight="1" x14ac:dyDescent="0.25">
      <c r="D26" s="129"/>
      <c r="E26" s="126"/>
      <c r="F26" s="128"/>
      <c r="G26" s="126"/>
      <c r="H26" s="126"/>
      <c r="I26" s="126"/>
      <c r="J26" s="129"/>
      <c r="K26" s="126"/>
      <c r="L26" s="127"/>
      <c r="M26" s="126"/>
    </row>
    <row r="27" spans="4:13" ht="13.5" customHeight="1" x14ac:dyDescent="0.25">
      <c r="D27" s="130"/>
      <c r="E27" s="123"/>
      <c r="F27" s="131"/>
      <c r="G27" s="123"/>
      <c r="H27" s="123"/>
      <c r="I27" s="123"/>
      <c r="J27" s="132"/>
      <c r="K27" s="123"/>
      <c r="L27" s="133"/>
      <c r="M27" s="123"/>
    </row>
    <row r="28" spans="4:13" ht="13.5" customHeight="1" x14ac:dyDescent="0.25"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4:13" x14ac:dyDescent="0.25"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4:13" x14ac:dyDescent="0.25">
      <c r="D30" s="22"/>
      <c r="E30" s="22"/>
      <c r="F30" s="22"/>
      <c r="G30" s="22"/>
      <c r="H30" s="22"/>
      <c r="I30" s="22"/>
      <c r="J30" s="22"/>
      <c r="K30" s="22"/>
      <c r="L30" s="22"/>
      <c r="M30" s="22"/>
    </row>
  </sheetData>
  <mergeCells count="51">
    <mergeCell ref="D10:F10"/>
    <mergeCell ref="D12:E12"/>
    <mergeCell ref="F12:I12"/>
    <mergeCell ref="J12:K12"/>
    <mergeCell ref="L12:M12"/>
    <mergeCell ref="D13:E13"/>
    <mergeCell ref="F13:I13"/>
    <mergeCell ref="J13:K13"/>
    <mergeCell ref="L13:M13"/>
    <mergeCell ref="D14:E14"/>
    <mergeCell ref="F14:I14"/>
    <mergeCell ref="J14:K14"/>
    <mergeCell ref="L14:M14"/>
    <mergeCell ref="D16:H16"/>
    <mergeCell ref="D18:E18"/>
    <mergeCell ref="F18:I18"/>
    <mergeCell ref="J18:K18"/>
    <mergeCell ref="L18:M18"/>
    <mergeCell ref="D27:E27"/>
    <mergeCell ref="F27:I27"/>
    <mergeCell ref="J27:K27"/>
    <mergeCell ref="L27:M27"/>
    <mergeCell ref="D25:E25"/>
    <mergeCell ref="F25:I25"/>
    <mergeCell ref="J25:K25"/>
    <mergeCell ref="L25:M25"/>
    <mergeCell ref="D26:E26"/>
    <mergeCell ref="F26:I26"/>
    <mergeCell ref="J26:K26"/>
    <mergeCell ref="L26:M26"/>
    <mergeCell ref="B1:B3"/>
    <mergeCell ref="E2:L2"/>
    <mergeCell ref="D7:G7"/>
    <mergeCell ref="H7:J7"/>
    <mergeCell ref="K7:M7"/>
    <mergeCell ref="D24:E24"/>
    <mergeCell ref="F24:I24"/>
    <mergeCell ref="J24:K24"/>
    <mergeCell ref="L24:M24"/>
    <mergeCell ref="D8:G8"/>
    <mergeCell ref="H8:J8"/>
    <mergeCell ref="K8:M8"/>
    <mergeCell ref="D22:H22"/>
    <mergeCell ref="D19:E19"/>
    <mergeCell ref="F19:I19"/>
    <mergeCell ref="J19:K19"/>
    <mergeCell ref="L19:M19"/>
    <mergeCell ref="D20:E20"/>
    <mergeCell ref="F20:I20"/>
    <mergeCell ref="J20:K20"/>
    <mergeCell ref="L20:M20"/>
  </mergeCells>
  <pageMargins left="0.25" right="0.25" top="1" bottom="1.48042007874016" header="1" footer="1"/>
  <pageSetup orientation="landscape" horizontalDpi="300" verticalDpi="300" r:id="rId1"/>
  <headerFooter alignWithMargins="0">
    <oddFooter>&amp;L&amp;"Verdana,Bold"&amp;5 Página  1 de  2 &amp;R&amp;"Verdana,Bold"&amp;5 Sistema de Información Programa Supérate - SIPS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Bono Luz</vt:lpstr>
      <vt:lpstr>Bono Gas</vt:lpstr>
      <vt:lpstr>Aliméntate</vt:lpstr>
      <vt:lpstr>Mujer Supérate</vt:lpstr>
      <vt:lpstr>'Mujer Supérate'!Títulos_a_imprimir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Rosario</dc:creator>
  <cp:lastModifiedBy>Dervys Alexander Sánchez Báez</cp:lastModifiedBy>
  <dcterms:created xsi:type="dcterms:W3CDTF">2022-05-11T12:55:21Z</dcterms:created>
  <dcterms:modified xsi:type="dcterms:W3CDTF">2023-03-07T18:50:01Z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