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3\AGOSTO 2023\Estado Financiero\"/>
    </mc:Choice>
  </mc:AlternateContent>
  <bookViews>
    <workbookView xWindow="0" yWindow="0" windowWidth="20490" windowHeight="7755" activeTab="2"/>
  </bookViews>
  <sheets>
    <sheet name="Estado de Situacion" sheetId="1" r:id="rId1"/>
    <sheet name="Estado de Resultado" sheetId="2" r:id="rId2"/>
    <sheet name="Nota a los Estado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3" l="1"/>
  <c r="G131" i="3"/>
  <c r="G178" i="3" l="1"/>
  <c r="H29" i="2" s="1"/>
  <c r="G173" i="3"/>
  <c r="H28" i="2" s="1"/>
  <c r="H20" i="2"/>
  <c r="G69" i="3"/>
  <c r="G50" i="3"/>
  <c r="G22" i="3"/>
  <c r="G18" i="3"/>
  <c r="G17" i="3"/>
  <c r="G26" i="3" l="1"/>
  <c r="G62" i="3"/>
  <c r="G63" i="3"/>
  <c r="G27" i="3"/>
  <c r="G30" i="3"/>
  <c r="G29" i="3"/>
  <c r="G167" i="3" l="1"/>
  <c r="H27" i="2" s="1"/>
  <c r="G159" i="3"/>
  <c r="H25" i="2"/>
  <c r="G71" i="3"/>
  <c r="H19" i="2" s="1"/>
  <c r="G28" i="3"/>
  <c r="G54" i="3"/>
  <c r="G55" i="3" s="1"/>
  <c r="H34" i="1" s="1"/>
  <c r="G51" i="3"/>
  <c r="H33" i="1" s="1"/>
  <c r="G45" i="3"/>
  <c r="H26" i="1" s="1"/>
  <c r="G19" i="3"/>
  <c r="H20" i="1" s="1"/>
  <c r="G23" i="3"/>
  <c r="H21" i="1" s="1"/>
  <c r="H26" i="2" l="1"/>
  <c r="G34" i="3"/>
  <c r="H25" i="1" s="1"/>
  <c r="H21" i="2"/>
  <c r="H35" i="1" l="1"/>
  <c r="H22" i="1" l="1"/>
  <c r="H27" i="1" l="1"/>
  <c r="H29" i="1" s="1"/>
  <c r="H24" i="2"/>
  <c r="H30" i="2" s="1"/>
  <c r="H32" i="2" l="1"/>
  <c r="H34" i="2" s="1"/>
  <c r="G65" i="3" s="1"/>
  <c r="G66" i="3" s="1"/>
  <c r="H42" i="1" s="1"/>
  <c r="H43" i="1" s="1"/>
  <c r="H45" i="1" s="1"/>
  <c r="J47" i="1" s="1"/>
</calcChain>
</file>

<file path=xl/sharedStrings.xml><?xml version="1.0" encoding="utf-8"?>
<sst xmlns="http://schemas.openxmlformats.org/spreadsheetml/2006/main" count="267" uniqueCount="238">
  <si>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</si>
  <si>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</si>
  <si>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</si>
  <si>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</si>
  <si>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</si>
  <si>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</si>
  <si>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</si>
  <si>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</si>
  <si>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</si>
  <si>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</si>
  <si>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</si>
  <si>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</si>
  <si>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</si>
  <si>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</si>
  <si>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</si>
  <si>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</si>
  <si>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</si>
  <si>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</si>
  <si>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</si>
  <si>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</si>
  <si>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</si>
  <si>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</si>
  <si>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</si>
  <si>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</si>
  <si>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</si>
  <si>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Ana Gisell Almonte</t>
  </si>
  <si>
    <t>Joel Soto Lithgow</t>
  </si>
  <si>
    <t>Encargada de Contabilidad</t>
  </si>
  <si>
    <t>Director Financiero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</si>
  <si>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</si>
  <si>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</si>
  <si>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</si>
  <si>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</si>
  <si>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</si>
  <si>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</si>
  <si>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</si>
  <si>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</si>
  <si>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</si>
  <si>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</si>
  <si>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</si>
  <si>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</si>
  <si>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</si>
  <si>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</si>
  <si>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</si>
  <si>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</si>
  <si>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</si>
  <si>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</si>
  <si>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</si>
  <si>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</si>
  <si>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</si>
  <si>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</si>
  <si>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</si>
  <si>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</si>
  <si>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</si>
  <si>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</si>
  <si>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</si>
  <si>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</si>
  <si>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</si>
  <si>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</si>
  <si>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</si>
  <si>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</si>
  <si>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</si>
  <si>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</si>
  <si>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</si>
  <si>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</si>
  <si>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</si>
  <si>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</si>
  <si>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</si>
  <si>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</si>
  <si>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</si>
  <si>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</si>
  <si>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</si>
  <si>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</si>
  <si>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</si>
  <si>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</si>
  <si>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</si>
  <si>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</si>
  <si>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</si>
  <si>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</si>
  <si>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</si>
  <si>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</si>
  <si>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</si>
  <si>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</si>
  <si>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</si>
  <si>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</si>
  <si>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</si>
  <si>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</si>
  <si>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</si>
  <si>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</si>
  <si>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</si>
  <si>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6-21</t>
  </si>
  <si>
    <t>6-22</t>
  </si>
  <si>
    <t>CONTRATACIÓN DE SERVICIOS</t>
  </si>
  <si>
    <t>6-23</t>
  </si>
  <si>
    <t>MATERIALES Y SUMINISTROS</t>
  </si>
  <si>
    <t>6-24</t>
  </si>
  <si>
    <t>TRANSFERENCIAS CORRIENTES</t>
  </si>
  <si>
    <t xml:space="preserve">INGRESOS </t>
  </si>
  <si>
    <t>41</t>
  </si>
  <si>
    <t>INGRESOS ORDINARIOS</t>
  </si>
  <si>
    <t>49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</si>
  <si>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</si>
  <si>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</si>
  <si>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</si>
  <si>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</si>
  <si>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</si>
  <si>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</si>
  <si>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</si>
  <si>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</si>
  <si>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</si>
  <si>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</si>
  <si>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</si>
  <si>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</si>
  <si>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</si>
  <si>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</si>
  <si>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</si>
  <si>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</si>
  <si>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</si>
  <si>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</si>
  <si>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</si>
  <si>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</si>
  <si>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</si>
  <si>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</si>
  <si>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</si>
  <si>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</si>
  <si>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</si>
  <si>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</si>
  <si>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</si>
  <si>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</si>
  <si>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</si>
  <si>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</si>
  <si>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</si>
  <si>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</si>
  <si>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</si>
  <si>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</si>
  <si>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</si>
  <si>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</si>
  <si>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</si>
  <si>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</si>
  <si>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</si>
  <si>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</si>
  <si>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</si>
  <si>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</si>
  <si>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</si>
  <si>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</si>
  <si>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</si>
  <si>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</si>
  <si>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</si>
  <si>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</si>
  <si>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</si>
  <si>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</si>
  <si>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</si>
  <si>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</si>
  <si>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</si>
  <si>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</si>
  <si>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</si>
  <si>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RESULTADO NETO DEL PERIODO</t>
  </si>
  <si>
    <t>AL 31 DE AGOSTO DEL 2023</t>
  </si>
  <si>
    <t>6-2111</t>
  </si>
  <si>
    <t>6-2112</t>
  </si>
  <si>
    <t>6-2115</t>
  </si>
  <si>
    <t>6-212203</t>
  </si>
  <si>
    <t>6-212204</t>
  </si>
  <si>
    <t>6-212205</t>
  </si>
  <si>
    <t>6-2151</t>
  </si>
  <si>
    <t>6-2152</t>
  </si>
  <si>
    <t>6-2153</t>
  </si>
  <si>
    <t>6-2213</t>
  </si>
  <si>
    <t>6-2215</t>
  </si>
  <si>
    <t>6-2216</t>
  </si>
  <si>
    <t>6-2217</t>
  </si>
  <si>
    <t>6-2221</t>
  </si>
  <si>
    <t>6-2222</t>
  </si>
  <si>
    <t>6-2231</t>
  </si>
  <si>
    <t>6-2241</t>
  </si>
  <si>
    <t>6-2244</t>
  </si>
  <si>
    <t>6-225102</t>
  </si>
  <si>
    <t>6-2253</t>
  </si>
  <si>
    <t>6-2261</t>
  </si>
  <si>
    <t>6-2263</t>
  </si>
  <si>
    <t>6-227101</t>
  </si>
  <si>
    <t>6-227102</t>
  </si>
  <si>
    <t>6-227104</t>
  </si>
  <si>
    <t>6-227204</t>
  </si>
  <si>
    <t>6-227206</t>
  </si>
  <si>
    <t>6-2282</t>
  </si>
  <si>
    <t>6-2286</t>
  </si>
  <si>
    <t>6-228702</t>
  </si>
  <si>
    <t>6-228704</t>
  </si>
  <si>
    <t>6-228706</t>
  </si>
  <si>
    <t>6-2288</t>
  </si>
  <si>
    <t>6-229</t>
  </si>
  <si>
    <t>6-2311</t>
  </si>
  <si>
    <t>6-2313</t>
  </si>
  <si>
    <t>6-2322</t>
  </si>
  <si>
    <t>6-2341</t>
  </si>
  <si>
    <t>6-2353</t>
  </si>
  <si>
    <t>6-237101</t>
  </si>
  <si>
    <t>6-237104</t>
  </si>
  <si>
    <t>6-237102</t>
  </si>
  <si>
    <t>6-237106</t>
  </si>
  <si>
    <t>6-2391</t>
  </si>
  <si>
    <t>6-2392</t>
  </si>
  <si>
    <t>6-2395</t>
  </si>
  <si>
    <t>6-2399</t>
  </si>
  <si>
    <t>6-241201</t>
  </si>
  <si>
    <t>6-241202</t>
  </si>
  <si>
    <t>6-2414</t>
  </si>
  <si>
    <t>BECAS Y VIAJES DE ESTUDIOS</t>
  </si>
  <si>
    <t>6-26</t>
  </si>
  <si>
    <t>BIENES MUEBLES, INMUEBLES E INTANGIBLES</t>
  </si>
  <si>
    <t>Nota 14</t>
  </si>
  <si>
    <t>6-27</t>
  </si>
  <si>
    <t>OBRAS EN EDIFICACIONES</t>
  </si>
  <si>
    <t>Nota 15</t>
  </si>
  <si>
    <t>NOTA 14</t>
  </si>
  <si>
    <t>6-2613</t>
  </si>
  <si>
    <t>EQUIPO COMPUTACIONAL</t>
  </si>
  <si>
    <t>6-2683</t>
  </si>
  <si>
    <t xml:space="preserve">PROGRAMAS DE INFORMATICA Y BASE DE DATOS </t>
  </si>
  <si>
    <t>NOTA 15</t>
  </si>
  <si>
    <t>6-2712</t>
  </si>
  <si>
    <t>OBRAS PARA EDIFICACION NO RESIDENCIAL</t>
  </si>
  <si>
    <t>6-2254</t>
  </si>
  <si>
    <t>ALQUILERES DE EQUIPOS DE TRANSPORTE, TRACCIÓN Y ELEVACIÓN</t>
  </si>
  <si>
    <t>6-2258</t>
  </si>
  <si>
    <t>OTROS ALQUILERES</t>
  </si>
  <si>
    <t>6-2259</t>
  </si>
  <si>
    <t>LICENCIA INFORMATICAS</t>
  </si>
  <si>
    <t>6-225101</t>
  </si>
  <si>
    <t>6-212206</t>
  </si>
  <si>
    <t>COMPENSACIÓN POR RESULTADOS</t>
  </si>
  <si>
    <t>6-2394</t>
  </si>
  <si>
    <t>ÚTILES DESTINADOS A ACTIVIDADES DEPORTIVAS Y RECREATIVAS</t>
  </si>
  <si>
    <t>6-2398</t>
  </si>
  <si>
    <t>OTROS REPUESTOS Y ACCESORIOS MENORES</t>
  </si>
  <si>
    <t>6-2332</t>
  </si>
  <si>
    <t>PRODUCTOS DE PAPEL Y CARTÓN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</si>
</sst>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8"/>
      <color rgb="FF000000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 applyBorder="1"/>
    <xf numFmtId="0" fontId="6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indent="4"/>
    </xf>
    <xf numFmtId="0" fontId="1" fillId="2" borderId="0" xfId="0" applyFont="1" applyFill="1" applyBorder="1" applyAlignment="1">
      <alignment horizontal="left" indent="2"/>
    </xf>
    <xf numFmtId="4" fontId="7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2"/>
    </xf>
    <xf numFmtId="0" fontId="13" fillId="2" borderId="0" xfId="0" applyFont="1" applyFill="1" applyBorder="1" applyAlignment="1">
      <alignment horizontal="left" indent="1"/>
    </xf>
    <xf numFmtId="0" fontId="19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5" fillId="0" borderId="1" xfId="1" applyFont="1" applyBorder="1" applyAlignment="1">
      <alignment vertical="center"/>
    </xf>
    <xf numFmtId="43" fontId="0" fillId="2" borderId="0" xfId="1" applyFont="1" applyFill="1" applyBorder="1"/>
    <xf numFmtId="43" fontId="8" fillId="2" borderId="0" xfId="1" applyFont="1" applyFill="1" applyBorder="1" applyAlignment="1">
      <alignment vertical="center"/>
    </xf>
    <xf numFmtId="43" fontId="14" fillId="0" borderId="3" xfId="1" applyFont="1" applyBorder="1" applyAlignment="1">
      <alignment vertical="center"/>
    </xf>
    <xf numFmtId="43" fontId="18" fillId="2" borderId="0" xfId="1" applyFont="1" applyFill="1" applyBorder="1"/>
    <xf numFmtId="4" fontId="20" fillId="2" borderId="0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0" fillId="2" borderId="0" xfId="0" applyNumberFormat="1" applyFill="1" applyBorder="1"/>
    <xf numFmtId="4" fontId="8" fillId="2" borderId="2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43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3" fontId="14" fillId="0" borderId="0" xfId="1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2" borderId="0" xfId="0" applyFont="1" applyFill="1" applyBorder="1"/>
    <xf numFmtId="0" fontId="18" fillId="2" borderId="0" xfId="0" applyFont="1" applyFill="1" applyBorder="1"/>
    <xf numFmtId="43" fontId="12" fillId="0" borderId="0" xfId="1" applyFont="1" applyFill="1" applyAlignment="1">
      <alignment vertical="center"/>
    </xf>
    <xf numFmtId="43" fontId="8" fillId="2" borderId="2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2"/>
    </xf>
    <xf numFmtId="4" fontId="1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3" fontId="0" fillId="2" borderId="1" xfId="1" applyFont="1" applyFill="1" applyBorder="1"/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3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2</xdr:row>
      <xdr:rowOff>28575</xdr:rowOff>
    </xdr:from>
    <xdr:to>
      <xdr:col>6</xdr:col>
      <xdr:colOff>609600</xdr:colOff>
      <xdr:row>9</xdr:row>
      <xdr:rowOff>142875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4095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</xdr:row>
      <xdr:rowOff>142875</xdr:rowOff>
    </xdr:from>
    <xdr:to>
      <xdr:col>6</xdr:col>
      <xdr:colOff>190500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1</xdr:row>
      <xdr:rowOff>142875</xdr:rowOff>
    </xdr:from>
    <xdr:to>
      <xdr:col>5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K129"/>
  <sheetViews>
    <sheetView topLeftCell="A37" workbookViewId="0">
      <selection activeCell="K15" sqref="K15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bestFit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2:8" ht="15.75" x14ac:dyDescent="0.25">
      <c r="B11" s="2"/>
      <c r="C11" s="2"/>
      <c r="D11" s="2"/>
      <c r="E11" s="2"/>
      <c r="F11" s="3" t="s">
        <v>0</v>
      </c>
      <c r="G11" s="2"/>
      <c r="H11" s="2"/>
    </row>
    <row r="12" spans="2:8" x14ac:dyDescent="0.25">
      <c r="B12" s="2"/>
      <c r="C12" s="2"/>
      <c r="D12" s="2"/>
      <c r="E12" s="2"/>
      <c r="F12" s="4" t="s">
        <v>157</v>
      </c>
      <c r="G12" s="2"/>
      <c r="H12" s="2"/>
    </row>
    <row r="13" spans="2:8" x14ac:dyDescent="0.25">
      <c r="B13" s="2"/>
      <c r="C13" s="2"/>
      <c r="D13" s="2"/>
      <c r="E13" s="2"/>
      <c r="F13" s="4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2:8" x14ac:dyDescent="0.25">
      <c r="B17" s="2"/>
      <c r="C17" s="2"/>
      <c r="D17" s="2"/>
      <c r="E17" s="2"/>
      <c r="F17" s="4"/>
      <c r="G17" s="2"/>
      <c r="H17" s="2"/>
    </row>
    <row r="18" spans="2:8" x14ac:dyDescent="0.25">
      <c r="B18" s="2"/>
      <c r="C18" s="5" t="s">
        <v>2</v>
      </c>
      <c r="D18" s="2"/>
      <c r="E18" s="2"/>
      <c r="F18" s="2"/>
      <c r="G18" s="2"/>
      <c r="H18" s="6" t="s">
        <v>3</v>
      </c>
    </row>
    <row r="19" spans="2:8" x14ac:dyDescent="0.25">
      <c r="B19" s="2"/>
      <c r="C19" s="7" t="s">
        <v>4</v>
      </c>
      <c r="D19" s="2"/>
      <c r="E19" s="2"/>
      <c r="F19" s="2"/>
      <c r="G19" s="2"/>
      <c r="H19" s="2"/>
    </row>
    <row r="20" spans="2:8" x14ac:dyDescent="0.25">
      <c r="B20" s="2"/>
      <c r="C20" s="8" t="s">
        <v>5</v>
      </c>
      <c r="D20" s="2"/>
      <c r="E20" s="22" t="s">
        <v>29</v>
      </c>
      <c r="F20" s="2"/>
      <c r="G20" s="2"/>
      <c r="H20" s="33">
        <f>'Nota a los Estado '!G19</f>
        <v>12686791.309999999</v>
      </c>
    </row>
    <row r="21" spans="2:8" x14ac:dyDescent="0.25">
      <c r="B21" s="2"/>
      <c r="C21" s="8" t="s">
        <v>6</v>
      </c>
      <c r="D21" s="2"/>
      <c r="E21" s="22" t="s">
        <v>30</v>
      </c>
      <c r="F21" s="2"/>
      <c r="G21" s="2"/>
      <c r="H21" s="13">
        <f>'Nota a los Estado '!G23</f>
        <v>1352509.88</v>
      </c>
    </row>
    <row r="22" spans="2:8" x14ac:dyDescent="0.25">
      <c r="B22" s="2"/>
      <c r="C22" s="9" t="s">
        <v>7</v>
      </c>
      <c r="D22" s="2"/>
      <c r="E22" s="2"/>
      <c r="F22" s="2"/>
      <c r="G22" s="2"/>
      <c r="H22" s="10">
        <f>+H20+H21</f>
        <v>14039301.189999998</v>
      </c>
    </row>
    <row r="23" spans="2:8" x14ac:dyDescent="0.25">
      <c r="B23" s="2"/>
      <c r="C23" s="9"/>
      <c r="D23" s="2"/>
      <c r="E23" s="2"/>
      <c r="F23" s="2"/>
      <c r="G23" s="2"/>
      <c r="H23" s="10"/>
    </row>
    <row r="24" spans="2:8" x14ac:dyDescent="0.25">
      <c r="B24" s="2"/>
      <c r="C24" s="7" t="s">
        <v>8</v>
      </c>
      <c r="D24" s="2"/>
      <c r="E24" s="2"/>
      <c r="F24" s="2"/>
      <c r="G24" s="2"/>
      <c r="H24" s="2"/>
    </row>
    <row r="25" spans="2:8" x14ac:dyDescent="0.25">
      <c r="B25" s="2"/>
      <c r="C25" s="8" t="s">
        <v>9</v>
      </c>
      <c r="D25" s="2"/>
      <c r="E25" s="22" t="s">
        <v>31</v>
      </c>
      <c r="F25" s="2"/>
      <c r="G25" s="2"/>
      <c r="H25" s="11">
        <f>'Nota a los Estado '!G34</f>
        <v>875746321.59000003</v>
      </c>
    </row>
    <row r="26" spans="2:8" x14ac:dyDescent="0.25">
      <c r="B26" s="2"/>
      <c r="C26" s="8" t="s">
        <v>10</v>
      </c>
      <c r="D26" s="2"/>
      <c r="E26" s="22" t="s">
        <v>32</v>
      </c>
      <c r="F26" s="2"/>
      <c r="G26" s="2"/>
      <c r="H26" s="45">
        <f>'Nota a los Estado '!G45</f>
        <v>-683082803.59000003</v>
      </c>
    </row>
    <row r="27" spans="2:8" x14ac:dyDescent="0.25">
      <c r="B27" s="2"/>
      <c r="C27" s="9" t="s">
        <v>11</v>
      </c>
      <c r="D27" s="2"/>
      <c r="E27" s="2"/>
      <c r="F27" s="2"/>
      <c r="G27" s="2"/>
      <c r="H27" s="11">
        <f>+H25+H26</f>
        <v>192663518</v>
      </c>
    </row>
    <row r="28" spans="2:8" x14ac:dyDescent="0.25">
      <c r="B28" s="2"/>
      <c r="C28" s="9"/>
      <c r="D28" s="2"/>
      <c r="E28" s="2"/>
      <c r="F28" s="2"/>
      <c r="G28" s="2"/>
      <c r="H28" s="12"/>
    </row>
    <row r="29" spans="2:8" ht="16.5" thickBot="1" x14ac:dyDescent="0.3">
      <c r="B29" s="2"/>
      <c r="C29" s="14" t="s">
        <v>12</v>
      </c>
      <c r="D29" s="2"/>
      <c r="E29" s="2"/>
      <c r="F29" s="2"/>
      <c r="G29" s="2"/>
      <c r="H29" s="49">
        <f>+H22+H27</f>
        <v>206702819.19</v>
      </c>
    </row>
    <row r="30" spans="2:8" ht="15.75" thickTop="1" x14ac:dyDescent="0.25">
      <c r="B30" s="2"/>
      <c r="C30" s="2"/>
      <c r="D30" s="2"/>
      <c r="E30" s="2"/>
      <c r="F30" s="2"/>
      <c r="G30" s="2"/>
      <c r="H30" s="10"/>
    </row>
    <row r="31" spans="2:8" x14ac:dyDescent="0.25">
      <c r="B31" s="2"/>
      <c r="C31" s="5" t="s">
        <v>13</v>
      </c>
      <c r="D31" s="2"/>
      <c r="E31" s="2"/>
      <c r="F31" s="2"/>
      <c r="G31" s="2"/>
      <c r="H31" s="2"/>
    </row>
    <row r="32" spans="2:8" x14ac:dyDescent="0.25">
      <c r="B32" s="2"/>
      <c r="C32" s="7" t="s">
        <v>14</v>
      </c>
      <c r="D32" s="2"/>
      <c r="E32" s="2"/>
      <c r="F32" s="2"/>
      <c r="G32" s="2"/>
      <c r="H32" s="2"/>
    </row>
    <row r="33" spans="2:11" x14ac:dyDescent="0.25">
      <c r="B33" s="2"/>
      <c r="C33" s="8" t="s">
        <v>15</v>
      </c>
      <c r="D33" s="2"/>
      <c r="E33" s="22" t="s">
        <v>33</v>
      </c>
      <c r="F33" s="2"/>
      <c r="G33" s="2"/>
      <c r="H33" s="16">
        <f>'Nota a los Estado '!G51</f>
        <v>40829972.039999999</v>
      </c>
    </row>
    <row r="34" spans="2:11" x14ac:dyDescent="0.25">
      <c r="B34" s="2"/>
      <c r="C34" s="8" t="s">
        <v>16</v>
      </c>
      <c r="D34" s="2"/>
      <c r="E34" s="22" t="s">
        <v>34</v>
      </c>
      <c r="F34" s="2"/>
      <c r="G34" s="2"/>
      <c r="H34" s="13">
        <f>'Nota a los Estado '!G55</f>
        <v>45200041.090000004</v>
      </c>
    </row>
    <row r="35" spans="2:11" x14ac:dyDescent="0.25">
      <c r="B35" s="2"/>
      <c r="C35" s="9" t="s">
        <v>17</v>
      </c>
      <c r="D35" s="2"/>
      <c r="E35" s="2"/>
      <c r="F35" s="2"/>
      <c r="G35" s="2"/>
      <c r="H35" s="10">
        <f>+H33+H34</f>
        <v>86030013.129999995</v>
      </c>
      <c r="K35" s="17"/>
    </row>
    <row r="36" spans="2:11" x14ac:dyDescent="0.25">
      <c r="B36" s="2"/>
      <c r="C36" s="9"/>
      <c r="D36" s="2"/>
      <c r="E36" s="2"/>
      <c r="F36" s="2"/>
      <c r="G36" s="2"/>
      <c r="H36" s="2"/>
    </row>
    <row r="37" spans="2:11" x14ac:dyDescent="0.25">
      <c r="B37" s="2"/>
      <c r="C37" s="9" t="s">
        <v>18</v>
      </c>
      <c r="D37" s="2"/>
      <c r="E37" s="2"/>
      <c r="F37" s="2"/>
      <c r="G37" s="2"/>
      <c r="H37" s="11"/>
    </row>
    <row r="38" spans="2:11" x14ac:dyDescent="0.25">
      <c r="B38" s="2"/>
      <c r="C38" s="9" t="s">
        <v>19</v>
      </c>
      <c r="D38" s="2"/>
      <c r="E38" s="22" t="s">
        <v>35</v>
      </c>
      <c r="F38" s="2"/>
      <c r="G38" s="2"/>
      <c r="H38" s="13">
        <v>0</v>
      </c>
    </row>
    <row r="39" spans="2:11" x14ac:dyDescent="0.25">
      <c r="B39" s="2"/>
      <c r="C39" s="9" t="s">
        <v>20</v>
      </c>
      <c r="D39" s="2"/>
      <c r="E39" s="2"/>
      <c r="F39" s="2"/>
      <c r="G39" s="2"/>
      <c r="H39" s="10">
        <v>0</v>
      </c>
    </row>
    <row r="40" spans="2:11" x14ac:dyDescent="0.25">
      <c r="B40" s="2"/>
      <c r="C40" s="9"/>
      <c r="D40" s="2"/>
      <c r="E40" s="2"/>
      <c r="F40" s="2"/>
      <c r="G40" s="2"/>
      <c r="H40" s="10"/>
    </row>
    <row r="41" spans="2:11" x14ac:dyDescent="0.25">
      <c r="B41" s="2"/>
      <c r="C41" s="18" t="s">
        <v>21</v>
      </c>
      <c r="D41" s="2"/>
      <c r="E41" s="2"/>
      <c r="F41" s="2"/>
      <c r="G41" s="2"/>
      <c r="H41" s="2"/>
    </row>
    <row r="42" spans="2:11" x14ac:dyDescent="0.25">
      <c r="B42" s="2"/>
      <c r="C42" s="8" t="s">
        <v>22</v>
      </c>
      <c r="D42" s="2"/>
      <c r="E42" s="22" t="s">
        <v>38</v>
      </c>
      <c r="F42" s="2"/>
      <c r="G42" s="2"/>
      <c r="H42" s="13">
        <f>'Nota a los Estado '!G66</f>
        <v>120672806.05999994</v>
      </c>
      <c r="I42" s="11"/>
    </row>
    <row r="43" spans="2:11" x14ac:dyDescent="0.25">
      <c r="B43" s="2"/>
      <c r="C43" s="9" t="s">
        <v>23</v>
      </c>
      <c r="D43" s="2"/>
      <c r="E43" s="2"/>
      <c r="F43" s="2"/>
      <c r="G43" s="2"/>
      <c r="H43" s="10">
        <f>+H42</f>
        <v>120672806.05999994</v>
      </c>
    </row>
    <row r="44" spans="2:11" x14ac:dyDescent="0.25">
      <c r="B44" s="19"/>
      <c r="C44" s="2"/>
      <c r="D44" s="2"/>
      <c r="E44" s="2"/>
      <c r="F44" s="2"/>
      <c r="G44" s="19"/>
      <c r="H44" s="2"/>
      <c r="J44" s="17"/>
      <c r="K44" s="17"/>
    </row>
    <row r="45" spans="2:11" ht="15.75" thickBot="1" x14ac:dyDescent="0.3">
      <c r="B45" s="2"/>
      <c r="C45" s="20" t="s">
        <v>24</v>
      </c>
      <c r="D45" s="2"/>
      <c r="E45" s="2"/>
      <c r="F45" s="2"/>
      <c r="G45" s="2"/>
      <c r="H45" s="49">
        <f>+H43+H35</f>
        <v>206702819.18999994</v>
      </c>
    </row>
    <row r="46" spans="2:11" ht="15.75" thickTop="1" x14ac:dyDescent="0.25">
      <c r="B46" s="2"/>
      <c r="C46" s="20"/>
      <c r="D46" s="2"/>
      <c r="E46" s="2"/>
      <c r="F46" s="2"/>
      <c r="G46" s="2"/>
      <c r="H46" s="15"/>
    </row>
    <row r="47" spans="2:11" x14ac:dyDescent="0.25">
      <c r="B47" s="2"/>
      <c r="C47" s="20"/>
      <c r="D47" s="2"/>
      <c r="E47" s="2"/>
      <c r="F47" s="2"/>
      <c r="G47" s="2"/>
      <c r="J47" s="15">
        <f>H29-H45</f>
        <v>0</v>
      </c>
    </row>
    <row r="48" spans="2:11" x14ac:dyDescent="0.25">
      <c r="B48" s="2"/>
      <c r="C48" s="20"/>
      <c r="D48" s="2"/>
      <c r="E48" s="2"/>
      <c r="F48" s="2"/>
      <c r="G48" s="2"/>
      <c r="H48" s="63"/>
      <c r="I48" s="17"/>
      <c r="J48" s="17"/>
    </row>
    <row r="49" spans="2:9" x14ac:dyDescent="0.25">
      <c r="H49" s="17"/>
    </row>
    <row r="50" spans="2:9" x14ac:dyDescent="0.25">
      <c r="B50" s="22"/>
      <c r="C50" s="22"/>
      <c r="E50" s="35"/>
      <c r="F50" s="24"/>
      <c r="H50" s="23"/>
    </row>
    <row r="51" spans="2:9" x14ac:dyDescent="0.25">
      <c r="E51" s="34"/>
      <c r="F51" s="24"/>
    </row>
    <row r="52" spans="2:9" x14ac:dyDescent="0.25">
      <c r="D52" s="21"/>
      <c r="F52" s="19"/>
      <c r="I52" s="2"/>
    </row>
    <row r="53" spans="2:9" x14ac:dyDescent="0.25">
      <c r="B53" s="22"/>
      <c r="C53" s="22"/>
      <c r="D53" s="21"/>
      <c r="F53" s="24"/>
      <c r="H53" s="2"/>
      <c r="I53" s="2"/>
    </row>
    <row r="54" spans="2:9" x14ac:dyDescent="0.25">
      <c r="B54" s="31" t="s">
        <v>25</v>
      </c>
      <c r="C54" s="24"/>
      <c r="D54" s="24"/>
      <c r="F54" s="2"/>
      <c r="G54" s="2"/>
      <c r="H54" s="23" t="s">
        <v>26</v>
      </c>
      <c r="I54" s="24"/>
    </row>
    <row r="55" spans="2:9" x14ac:dyDescent="0.25">
      <c r="B55" s="32" t="s">
        <v>27</v>
      </c>
      <c r="C55" s="9"/>
      <c r="D55" s="24"/>
      <c r="H55" s="24" t="s">
        <v>28</v>
      </c>
      <c r="I55" s="24"/>
    </row>
    <row r="58" spans="2:9" x14ac:dyDescent="0.25">
      <c r="B58" s="26"/>
      <c r="C58" s="26"/>
    </row>
    <row r="59" spans="2:9" x14ac:dyDescent="0.25">
      <c r="H59" s="17"/>
      <c r="I59" s="27"/>
    </row>
    <row r="60" spans="2:9" x14ac:dyDescent="0.25">
      <c r="C60" s="28"/>
      <c r="I60" s="29"/>
    </row>
    <row r="61" spans="2:9" x14ac:dyDescent="0.25">
      <c r="B61" s="26"/>
      <c r="C61" s="26"/>
      <c r="I61" s="25"/>
    </row>
    <row r="62" spans="2:9" x14ac:dyDescent="0.25">
      <c r="I62" s="27"/>
    </row>
    <row r="63" spans="2:9" x14ac:dyDescent="0.25">
      <c r="C63" s="28"/>
      <c r="I63" s="29"/>
    </row>
    <row r="65" spans="2:9" x14ac:dyDescent="0.25">
      <c r="C65" s="28"/>
      <c r="I65" s="29"/>
    </row>
    <row r="67" spans="2:9" x14ac:dyDescent="0.25">
      <c r="C67" s="28"/>
      <c r="I67" s="29"/>
    </row>
    <row r="68" spans="2:9" x14ac:dyDescent="0.25">
      <c r="B68" s="26"/>
      <c r="C68" s="26"/>
      <c r="I68" s="25"/>
    </row>
    <row r="69" spans="2:9" x14ac:dyDescent="0.25">
      <c r="B69" s="26"/>
      <c r="C69" s="26"/>
      <c r="I69" s="25"/>
    </row>
    <row r="70" spans="2:9" x14ac:dyDescent="0.25">
      <c r="B70" s="26"/>
      <c r="C70" s="26"/>
      <c r="I70" s="25"/>
    </row>
    <row r="71" spans="2:9" x14ac:dyDescent="0.25">
      <c r="B71" s="26"/>
      <c r="C71" s="26"/>
      <c r="I71" s="25"/>
    </row>
    <row r="72" spans="2:9" x14ac:dyDescent="0.25">
      <c r="B72" s="26"/>
      <c r="C72" s="26"/>
      <c r="I72" s="25"/>
    </row>
    <row r="73" spans="2:9" x14ac:dyDescent="0.25">
      <c r="B73" s="26"/>
      <c r="C73" s="26"/>
      <c r="I73" s="25"/>
    </row>
    <row r="74" spans="2:9" x14ac:dyDescent="0.25">
      <c r="I74" s="27"/>
    </row>
    <row r="75" spans="2:9" x14ac:dyDescent="0.25">
      <c r="C75" s="28"/>
      <c r="I75" s="29"/>
    </row>
    <row r="76" spans="2:9" x14ac:dyDescent="0.25">
      <c r="B76" s="26"/>
      <c r="C76" s="26"/>
      <c r="I76" s="25"/>
    </row>
    <row r="77" spans="2:9" x14ac:dyDescent="0.25">
      <c r="I77" s="27"/>
    </row>
    <row r="78" spans="2:9" x14ac:dyDescent="0.25">
      <c r="C78" s="28"/>
      <c r="I78" s="29"/>
    </row>
    <row r="79" spans="2:9" x14ac:dyDescent="0.25">
      <c r="B79" s="26"/>
      <c r="C79" s="26"/>
      <c r="I79" s="25"/>
    </row>
    <row r="80" spans="2:9" x14ac:dyDescent="0.25">
      <c r="B80" s="26"/>
      <c r="C80" s="26"/>
      <c r="I80" s="25"/>
    </row>
    <row r="81" spans="2:9" x14ac:dyDescent="0.25">
      <c r="B81" s="26"/>
      <c r="C81" s="26"/>
      <c r="I81" s="25"/>
    </row>
    <row r="82" spans="2:9" x14ac:dyDescent="0.25">
      <c r="B82" s="26"/>
      <c r="C82" s="26"/>
      <c r="I82" s="25"/>
    </row>
    <row r="83" spans="2:9" x14ac:dyDescent="0.25">
      <c r="B83" s="26"/>
      <c r="C83" s="26"/>
      <c r="I83" s="25"/>
    </row>
    <row r="84" spans="2:9" x14ac:dyDescent="0.25">
      <c r="B84" s="26"/>
      <c r="C84" s="26"/>
      <c r="I84" s="30"/>
    </row>
    <row r="85" spans="2:9" x14ac:dyDescent="0.25">
      <c r="I85" s="27"/>
    </row>
    <row r="86" spans="2:9" x14ac:dyDescent="0.25">
      <c r="C86" s="28"/>
      <c r="I86" s="29"/>
    </row>
    <row r="87" spans="2:9" x14ac:dyDescent="0.25">
      <c r="B87" s="26"/>
      <c r="C87" s="26"/>
      <c r="I87" s="30"/>
    </row>
    <row r="88" spans="2:9" x14ac:dyDescent="0.25">
      <c r="B88" s="26"/>
      <c r="C88" s="26"/>
      <c r="I88" s="30"/>
    </row>
    <row r="89" spans="2:9" x14ac:dyDescent="0.25">
      <c r="B89" s="26"/>
      <c r="C89" s="26"/>
      <c r="I89" s="30"/>
    </row>
    <row r="90" spans="2:9" x14ac:dyDescent="0.25">
      <c r="B90" s="26"/>
      <c r="C90" s="26"/>
      <c r="I90" s="30"/>
    </row>
    <row r="91" spans="2:9" x14ac:dyDescent="0.25">
      <c r="B91" s="26"/>
      <c r="C91" s="26"/>
      <c r="I91" s="30"/>
    </row>
    <row r="92" spans="2:9" x14ac:dyDescent="0.25">
      <c r="B92" s="26"/>
      <c r="C92" s="26"/>
      <c r="I92" s="30"/>
    </row>
    <row r="93" spans="2:9" x14ac:dyDescent="0.25">
      <c r="B93" s="26"/>
      <c r="C93" s="26"/>
      <c r="I93" s="30"/>
    </row>
    <row r="94" spans="2:9" x14ac:dyDescent="0.25">
      <c r="B94" s="26"/>
      <c r="C94" s="26"/>
      <c r="I94" s="30"/>
    </row>
    <row r="95" spans="2:9" x14ac:dyDescent="0.25">
      <c r="I95" s="27"/>
    </row>
    <row r="96" spans="2:9" x14ac:dyDescent="0.25">
      <c r="C96" s="28"/>
      <c r="I96" s="29"/>
    </row>
    <row r="97" spans="2:9" x14ac:dyDescent="0.25">
      <c r="B97" s="26"/>
      <c r="C97" s="26"/>
      <c r="I97" s="25"/>
    </row>
    <row r="98" spans="2:9" x14ac:dyDescent="0.25">
      <c r="I98" s="27"/>
    </row>
    <row r="99" spans="2:9" x14ac:dyDescent="0.25">
      <c r="C99" s="28"/>
      <c r="I99" s="29"/>
    </row>
    <row r="100" spans="2:9" x14ac:dyDescent="0.25">
      <c r="B100" s="26"/>
      <c r="C100" s="26"/>
      <c r="I100" s="25"/>
    </row>
    <row r="101" spans="2:9" x14ac:dyDescent="0.25">
      <c r="B101" s="26"/>
      <c r="C101" s="26"/>
      <c r="I101" s="25"/>
    </row>
    <row r="102" spans="2:9" x14ac:dyDescent="0.25">
      <c r="B102" s="26"/>
      <c r="C102" s="26"/>
      <c r="I102" s="25"/>
    </row>
    <row r="103" spans="2:9" x14ac:dyDescent="0.25">
      <c r="B103" s="26"/>
      <c r="C103" s="26"/>
      <c r="I103" s="25"/>
    </row>
    <row r="104" spans="2:9" x14ac:dyDescent="0.25">
      <c r="B104" s="26"/>
      <c r="C104" s="26"/>
      <c r="I104" s="25"/>
    </row>
    <row r="105" spans="2:9" x14ac:dyDescent="0.25">
      <c r="B105" s="26"/>
      <c r="C105" s="26"/>
      <c r="I105" s="25"/>
    </row>
    <row r="106" spans="2:9" x14ac:dyDescent="0.25">
      <c r="B106" s="26"/>
      <c r="C106" s="26"/>
      <c r="I106" s="25"/>
    </row>
    <row r="107" spans="2:9" x14ac:dyDescent="0.25">
      <c r="B107" s="26"/>
      <c r="C107" s="26"/>
      <c r="I107" s="25"/>
    </row>
    <row r="108" spans="2:9" x14ac:dyDescent="0.25">
      <c r="B108" s="26"/>
      <c r="C108" s="26"/>
      <c r="I108" s="25"/>
    </row>
    <row r="109" spans="2:9" x14ac:dyDescent="0.25">
      <c r="B109" s="26"/>
      <c r="C109" s="26"/>
      <c r="I109" s="25"/>
    </row>
    <row r="110" spans="2:9" x14ac:dyDescent="0.25">
      <c r="B110" s="26"/>
      <c r="C110" s="26"/>
      <c r="I110" s="25"/>
    </row>
    <row r="111" spans="2:9" x14ac:dyDescent="0.25">
      <c r="B111" s="26"/>
      <c r="C111" s="26"/>
      <c r="I111" s="25"/>
    </row>
    <row r="112" spans="2:9" x14ac:dyDescent="0.25">
      <c r="B112" s="26"/>
      <c r="C112" s="26"/>
      <c r="I112" s="25"/>
    </row>
    <row r="113" spans="2:9" x14ac:dyDescent="0.25">
      <c r="I113" s="27"/>
    </row>
    <row r="114" spans="2:9" x14ac:dyDescent="0.25">
      <c r="C114" s="28"/>
      <c r="I114" s="29"/>
    </row>
    <row r="115" spans="2:9" x14ac:dyDescent="0.25">
      <c r="B115" s="26"/>
      <c r="C115" s="26"/>
      <c r="I115" s="25"/>
    </row>
    <row r="116" spans="2:9" x14ac:dyDescent="0.25">
      <c r="I116" s="27"/>
    </row>
    <row r="117" spans="2:9" x14ac:dyDescent="0.25">
      <c r="C117" s="28"/>
      <c r="I117" s="29"/>
    </row>
    <row r="118" spans="2:9" x14ac:dyDescent="0.25">
      <c r="B118" s="26"/>
      <c r="C118" s="26"/>
      <c r="I118" s="25"/>
    </row>
    <row r="119" spans="2:9" x14ac:dyDescent="0.25">
      <c r="B119" s="26"/>
      <c r="C119" s="26"/>
      <c r="I119" s="25"/>
    </row>
    <row r="120" spans="2:9" x14ac:dyDescent="0.25">
      <c r="B120" s="26"/>
      <c r="C120" s="26"/>
      <c r="I120" s="25"/>
    </row>
    <row r="121" spans="2:9" x14ac:dyDescent="0.25">
      <c r="I121" s="27"/>
    </row>
    <row r="122" spans="2:9" x14ac:dyDescent="0.25">
      <c r="C122" s="28"/>
      <c r="I122" s="29"/>
    </row>
    <row r="123" spans="2:9" x14ac:dyDescent="0.25">
      <c r="B123" s="26"/>
      <c r="C123" s="26"/>
      <c r="I123" s="25"/>
    </row>
    <row r="124" spans="2:9" x14ac:dyDescent="0.25">
      <c r="B124" s="26"/>
      <c r="C124" s="26"/>
      <c r="I124" s="25"/>
    </row>
    <row r="125" spans="2:9" x14ac:dyDescent="0.25">
      <c r="B125" s="26"/>
      <c r="C125" s="26"/>
      <c r="I125" s="25"/>
    </row>
    <row r="126" spans="2:9" x14ac:dyDescent="0.25">
      <c r="B126" s="26"/>
      <c r="C126" s="26"/>
      <c r="I126" s="25"/>
    </row>
    <row r="127" spans="2:9" x14ac:dyDescent="0.25">
      <c r="B127" s="26"/>
      <c r="C127" s="26"/>
      <c r="I127" s="25"/>
    </row>
    <row r="128" spans="2:9" x14ac:dyDescent="0.25">
      <c r="B128" s="26"/>
      <c r="C128" s="26"/>
      <c r="I128" s="25"/>
    </row>
    <row r="129" spans="9:9" x14ac:dyDescent="0.25">
      <c r="I129" s="27"/>
    </row>
  </sheetData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117"/>
  <sheetViews>
    <sheetView workbookViewId="0">
      <selection activeCell="H46" sqref="B1:H46"/>
    </sheetView>
  </sheetViews>
  <sheetFormatPr baseColWidth="10" defaultRowHeight="15" x14ac:dyDescent="0.25"/>
  <cols>
    <col min="1" max="1" width="4.5703125" style="1" customWidth="1"/>
    <col min="2" max="2" width="6.140625" style="1" customWidth="1"/>
    <col min="3" max="3" width="10.85546875" style="1"/>
    <col min="4" max="4" width="15.5703125" style="1" customWidth="1"/>
    <col min="5" max="5" width="14.85546875" style="1" customWidth="1"/>
    <col min="6" max="7" width="10.85546875" style="1"/>
    <col min="8" max="8" width="15.85546875" style="1" bestFit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2:8" ht="15.75" x14ac:dyDescent="0.25">
      <c r="B11" s="2"/>
      <c r="C11" s="2"/>
      <c r="D11" s="2"/>
      <c r="E11" s="67" t="s">
        <v>36</v>
      </c>
      <c r="G11" s="2"/>
      <c r="H11" s="2"/>
    </row>
    <row r="12" spans="2:8" x14ac:dyDescent="0.25">
      <c r="B12" s="2"/>
      <c r="C12" s="2"/>
      <c r="D12" s="2"/>
      <c r="E12" s="50" t="s">
        <v>157</v>
      </c>
      <c r="G12" s="2"/>
      <c r="H12" s="2"/>
    </row>
    <row r="13" spans="2:8" x14ac:dyDescent="0.25">
      <c r="B13" s="2"/>
      <c r="C13" s="2"/>
      <c r="D13" s="2"/>
      <c r="E13" s="68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1:13" x14ac:dyDescent="0.25">
      <c r="B17" s="2"/>
      <c r="C17" s="2"/>
      <c r="D17" s="2"/>
      <c r="E17" s="2"/>
      <c r="F17" s="4"/>
      <c r="G17" s="2"/>
      <c r="H17" s="2"/>
    </row>
    <row r="18" spans="1:13" x14ac:dyDescent="0.25">
      <c r="B18" s="2"/>
      <c r="C18" s="5" t="s">
        <v>97</v>
      </c>
      <c r="D18" s="2"/>
      <c r="E18" s="2"/>
      <c r="F18" s="2"/>
      <c r="G18" s="2"/>
      <c r="H18" s="6" t="s">
        <v>3</v>
      </c>
    </row>
    <row r="19" spans="1:13" x14ac:dyDescent="0.25">
      <c r="A19" s="55" t="s">
        <v>98</v>
      </c>
      <c r="C19" s="52" t="s">
        <v>99</v>
      </c>
      <c r="D19" s="2"/>
      <c r="F19" s="22" t="s">
        <v>39</v>
      </c>
      <c r="G19" s="2"/>
      <c r="H19" s="33">
        <f>'Nota a los Estado '!G71</f>
        <v>3779450288.5100002</v>
      </c>
    </row>
    <row r="20" spans="1:13" x14ac:dyDescent="0.25">
      <c r="A20" s="22" t="s">
        <v>100</v>
      </c>
      <c r="C20" s="8" t="s">
        <v>37</v>
      </c>
      <c r="D20" s="2"/>
      <c r="F20" s="2"/>
      <c r="G20" s="2"/>
      <c r="H20" s="13">
        <f>'Nota a los Estado '!G70</f>
        <v>0</v>
      </c>
    </row>
    <row r="21" spans="1:13" x14ac:dyDescent="0.25">
      <c r="A21" s="2"/>
      <c r="C21" s="9" t="s">
        <v>40</v>
      </c>
      <c r="D21" s="2"/>
      <c r="E21" s="2"/>
      <c r="F21" s="2"/>
      <c r="G21" s="2"/>
      <c r="H21" s="10">
        <f>+H19+H20</f>
        <v>3779450288.5100002</v>
      </c>
      <c r="J21" s="48"/>
      <c r="K21" s="48"/>
    </row>
    <row r="22" spans="1:13" x14ac:dyDescent="0.25">
      <c r="A22" s="2"/>
      <c r="C22" s="9"/>
      <c r="D22" s="2"/>
      <c r="E22" s="2"/>
      <c r="F22" s="2"/>
      <c r="G22" s="2"/>
      <c r="H22" s="10"/>
    </row>
    <row r="23" spans="1:13" x14ac:dyDescent="0.25">
      <c r="A23" s="2"/>
      <c r="C23" s="7" t="s">
        <v>41</v>
      </c>
      <c r="D23" s="2"/>
      <c r="E23" s="2"/>
      <c r="F23" s="2"/>
      <c r="G23" s="2"/>
      <c r="H23" s="2"/>
    </row>
    <row r="24" spans="1:13" x14ac:dyDescent="0.25">
      <c r="A24" s="22" t="s">
        <v>90</v>
      </c>
      <c r="C24" s="54" t="s">
        <v>89</v>
      </c>
      <c r="D24" s="2"/>
      <c r="F24" s="22" t="s">
        <v>42</v>
      </c>
      <c r="G24" s="2"/>
      <c r="H24" s="53">
        <f>'Nota a los Estado '!G86</f>
        <v>258604908.70999998</v>
      </c>
    </row>
    <row r="25" spans="1:13" x14ac:dyDescent="0.25">
      <c r="A25" s="22" t="s">
        <v>91</v>
      </c>
      <c r="C25" s="8" t="s">
        <v>92</v>
      </c>
      <c r="D25" s="2"/>
      <c r="F25" s="22" t="s">
        <v>43</v>
      </c>
      <c r="G25" s="2"/>
      <c r="H25" s="53">
        <f>'Nota a los Estado '!G131</f>
        <v>30832831.209999997</v>
      </c>
    </row>
    <row r="26" spans="1:13" x14ac:dyDescent="0.25">
      <c r="A26" s="22" t="s">
        <v>93</v>
      </c>
      <c r="C26" s="8" t="s">
        <v>94</v>
      </c>
      <c r="D26" s="2"/>
      <c r="F26" s="22" t="s">
        <v>44</v>
      </c>
      <c r="G26" s="2"/>
      <c r="H26" s="53">
        <f>'Nota a los Estado '!G159</f>
        <v>20587346.940000001</v>
      </c>
    </row>
    <row r="27" spans="1:13" x14ac:dyDescent="0.25">
      <c r="A27" s="22" t="s">
        <v>95</v>
      </c>
      <c r="C27" s="8" t="s">
        <v>96</v>
      </c>
      <c r="D27" s="2"/>
      <c r="F27" s="22" t="s">
        <v>45</v>
      </c>
      <c r="G27" s="2"/>
      <c r="H27" s="11">
        <f>'Nota a los Estado '!G167</f>
        <v>3134531707.1199999</v>
      </c>
    </row>
    <row r="28" spans="1:13" x14ac:dyDescent="0.25">
      <c r="A28" s="22" t="s">
        <v>209</v>
      </c>
      <c r="C28" s="52" t="s">
        <v>210</v>
      </c>
      <c r="D28" s="2"/>
      <c r="F28" s="22" t="s">
        <v>211</v>
      </c>
      <c r="G28" s="2"/>
      <c r="H28" s="11">
        <f>'Nota a los Estado '!G173</f>
        <v>360034</v>
      </c>
    </row>
    <row r="29" spans="1:13" x14ac:dyDescent="0.25">
      <c r="A29" s="22" t="s">
        <v>212</v>
      </c>
      <c r="C29" s="52" t="s">
        <v>213</v>
      </c>
      <c r="D29" s="2"/>
      <c r="F29" s="22" t="s">
        <v>214</v>
      </c>
      <c r="G29" s="2"/>
      <c r="H29" s="13">
        <f>'Nota a los Estado '!G178</f>
        <v>3060703.59</v>
      </c>
    </row>
    <row r="30" spans="1:13" x14ac:dyDescent="0.25">
      <c r="B30" s="2"/>
      <c r="C30" s="9" t="s">
        <v>46</v>
      </c>
      <c r="D30" s="2"/>
      <c r="E30" s="2"/>
      <c r="F30" s="2"/>
      <c r="G30" s="2"/>
      <c r="H30" s="41">
        <f>SUM(H24:H29)</f>
        <v>3447977531.5700002</v>
      </c>
      <c r="J30" s="40"/>
      <c r="K30" s="48"/>
      <c r="L30" s="48"/>
      <c r="M30" s="48"/>
    </row>
    <row r="31" spans="1:13" x14ac:dyDescent="0.25">
      <c r="B31" s="2"/>
      <c r="C31" s="9"/>
      <c r="D31" s="2"/>
      <c r="E31" s="2"/>
      <c r="F31" s="2"/>
      <c r="G31" s="2"/>
      <c r="H31" s="12"/>
    </row>
    <row r="32" spans="1:13" x14ac:dyDescent="0.25">
      <c r="B32" s="2"/>
      <c r="C32" s="64" t="s">
        <v>47</v>
      </c>
      <c r="D32" s="2"/>
      <c r="E32" s="2"/>
      <c r="F32" s="2"/>
      <c r="G32" s="2"/>
      <c r="H32" s="41">
        <f>H21-H30</f>
        <v>331472756.94000006</v>
      </c>
    </row>
    <row r="33" spans="2:10" x14ac:dyDescent="0.25">
      <c r="B33" s="2"/>
      <c r="C33" s="2"/>
      <c r="D33" s="2"/>
      <c r="E33" s="2"/>
      <c r="F33" s="2"/>
      <c r="G33" s="2"/>
      <c r="H33" s="10"/>
    </row>
    <row r="34" spans="2:10" ht="15.75" thickBot="1" x14ac:dyDescent="0.3">
      <c r="B34" s="2"/>
      <c r="C34" s="64" t="s">
        <v>48</v>
      </c>
      <c r="D34" s="2"/>
      <c r="E34" s="2"/>
      <c r="F34" s="2"/>
      <c r="G34" s="2"/>
      <c r="H34" s="61">
        <f>H32</f>
        <v>331472756.94000006</v>
      </c>
      <c r="J34" s="48"/>
    </row>
    <row r="35" spans="2:10" ht="15.75" thickTop="1" x14ac:dyDescent="0.25">
      <c r="B35" s="2"/>
      <c r="C35" s="20"/>
      <c r="D35" s="2"/>
      <c r="E35" s="2"/>
      <c r="F35" s="2"/>
      <c r="G35" s="2"/>
      <c r="H35" s="15"/>
    </row>
    <row r="36" spans="2:10" x14ac:dyDescent="0.25">
      <c r="B36" s="2"/>
      <c r="C36" s="20"/>
      <c r="D36" s="2"/>
      <c r="E36" s="2"/>
      <c r="F36" s="2"/>
      <c r="G36" s="2"/>
      <c r="H36" s="15"/>
    </row>
    <row r="37" spans="2:10" x14ac:dyDescent="0.25">
      <c r="B37" s="2"/>
      <c r="C37" s="20"/>
      <c r="D37" s="2"/>
      <c r="E37" s="2"/>
      <c r="F37" s="2"/>
      <c r="G37" s="2"/>
      <c r="H37" s="15"/>
    </row>
    <row r="38" spans="2:10" x14ac:dyDescent="0.25">
      <c r="B38" s="2"/>
      <c r="C38" s="20"/>
      <c r="D38" s="2"/>
      <c r="E38" s="2"/>
      <c r="F38" s="2"/>
      <c r="G38" s="2"/>
      <c r="H38" s="21"/>
    </row>
    <row r="40" spans="2:10" x14ac:dyDescent="0.25">
      <c r="F40" s="2"/>
    </row>
    <row r="41" spans="2:10" x14ac:dyDescent="0.25">
      <c r="F41" s="24"/>
    </row>
    <row r="42" spans="2:10" x14ac:dyDescent="0.25">
      <c r="B42" s="22"/>
      <c r="C42" s="22"/>
      <c r="E42" s="36"/>
      <c r="F42" s="24"/>
      <c r="H42" s="23"/>
    </row>
    <row r="43" spans="2:10" x14ac:dyDescent="0.25">
      <c r="D43" s="21"/>
      <c r="E43" s="24"/>
    </row>
    <row r="44" spans="2:10" x14ac:dyDescent="0.25">
      <c r="B44" s="31" t="s">
        <v>25</v>
      </c>
      <c r="C44" s="24"/>
      <c r="D44" s="24"/>
      <c r="F44" s="24"/>
      <c r="H44" s="23" t="s">
        <v>26</v>
      </c>
    </row>
    <row r="45" spans="2:10" x14ac:dyDescent="0.25">
      <c r="B45" s="32" t="s">
        <v>27</v>
      </c>
      <c r="C45" s="9"/>
      <c r="H45" s="24" t="s">
        <v>28</v>
      </c>
    </row>
    <row r="47" spans="2:10" x14ac:dyDescent="0.25">
      <c r="B47" s="26"/>
      <c r="C47" s="26"/>
    </row>
    <row r="48" spans="2:10" x14ac:dyDescent="0.25">
      <c r="H48" s="17"/>
    </row>
    <row r="49" spans="2:3" x14ac:dyDescent="0.25">
      <c r="C49" s="28"/>
    </row>
    <row r="50" spans="2:3" x14ac:dyDescent="0.25">
      <c r="B50" s="26"/>
      <c r="C50" s="26"/>
    </row>
    <row r="52" spans="2:3" x14ac:dyDescent="0.25">
      <c r="C52" s="28"/>
    </row>
    <row r="54" spans="2:3" x14ac:dyDescent="0.25">
      <c r="C54" s="28"/>
    </row>
    <row r="56" spans="2:3" x14ac:dyDescent="0.25">
      <c r="C56" s="28"/>
    </row>
    <row r="57" spans="2:3" x14ac:dyDescent="0.25">
      <c r="B57" s="26"/>
      <c r="C57" s="26"/>
    </row>
    <row r="58" spans="2:3" x14ac:dyDescent="0.25">
      <c r="B58" s="26"/>
      <c r="C58" s="26"/>
    </row>
    <row r="59" spans="2:3" x14ac:dyDescent="0.25">
      <c r="B59" s="26"/>
      <c r="C59" s="26"/>
    </row>
    <row r="60" spans="2:3" x14ac:dyDescent="0.25">
      <c r="B60" s="26"/>
      <c r="C60" s="26"/>
    </row>
    <row r="61" spans="2:3" x14ac:dyDescent="0.25">
      <c r="B61" s="26"/>
      <c r="C61" s="26"/>
    </row>
    <row r="62" spans="2:3" x14ac:dyDescent="0.25">
      <c r="B62" s="26"/>
      <c r="C62" s="26"/>
    </row>
    <row r="64" spans="2:3" x14ac:dyDescent="0.25">
      <c r="C64" s="28"/>
    </row>
    <row r="65" spans="2:3" x14ac:dyDescent="0.25">
      <c r="B65" s="26"/>
      <c r="C65" s="26"/>
    </row>
    <row r="67" spans="2:3" x14ac:dyDescent="0.25">
      <c r="C67" s="28"/>
    </row>
    <row r="68" spans="2:3" x14ac:dyDescent="0.25">
      <c r="B68" s="26"/>
      <c r="C68" s="26"/>
    </row>
    <row r="69" spans="2:3" x14ac:dyDescent="0.25">
      <c r="B69" s="26"/>
      <c r="C69" s="26"/>
    </row>
    <row r="70" spans="2:3" x14ac:dyDescent="0.25">
      <c r="B70" s="26"/>
      <c r="C70" s="26"/>
    </row>
    <row r="71" spans="2:3" x14ac:dyDescent="0.25">
      <c r="B71" s="26"/>
      <c r="C71" s="26"/>
    </row>
    <row r="72" spans="2:3" x14ac:dyDescent="0.25">
      <c r="B72" s="26"/>
      <c r="C72" s="26"/>
    </row>
    <row r="73" spans="2:3" x14ac:dyDescent="0.25">
      <c r="B73" s="26"/>
      <c r="C73" s="26"/>
    </row>
    <row r="75" spans="2:3" x14ac:dyDescent="0.25">
      <c r="C75" s="28"/>
    </row>
    <row r="76" spans="2:3" x14ac:dyDescent="0.25">
      <c r="B76" s="26"/>
      <c r="C76" s="26"/>
    </row>
    <row r="77" spans="2:3" x14ac:dyDescent="0.25">
      <c r="B77" s="26"/>
      <c r="C77" s="26"/>
    </row>
    <row r="78" spans="2:3" x14ac:dyDescent="0.25">
      <c r="B78" s="26"/>
      <c r="C78" s="26"/>
    </row>
    <row r="79" spans="2:3" x14ac:dyDescent="0.25">
      <c r="B79" s="26"/>
      <c r="C79" s="26"/>
    </row>
    <row r="80" spans="2:3" x14ac:dyDescent="0.25">
      <c r="B80" s="26"/>
      <c r="C80" s="26"/>
    </row>
    <row r="81" spans="2:3" x14ac:dyDescent="0.25">
      <c r="B81" s="26"/>
      <c r="C81" s="26"/>
    </row>
    <row r="82" spans="2:3" x14ac:dyDescent="0.25">
      <c r="B82" s="26"/>
      <c r="C82" s="26"/>
    </row>
    <row r="83" spans="2:3" x14ac:dyDescent="0.25">
      <c r="B83" s="26"/>
      <c r="C83" s="26"/>
    </row>
    <row r="85" spans="2:3" x14ac:dyDescent="0.25">
      <c r="C85" s="28"/>
    </row>
    <row r="86" spans="2:3" x14ac:dyDescent="0.25">
      <c r="B86" s="26"/>
      <c r="C86" s="26"/>
    </row>
    <row r="88" spans="2:3" x14ac:dyDescent="0.25">
      <c r="C88" s="28"/>
    </row>
    <row r="89" spans="2:3" x14ac:dyDescent="0.25">
      <c r="B89" s="26"/>
      <c r="C89" s="26"/>
    </row>
    <row r="90" spans="2:3" x14ac:dyDescent="0.25">
      <c r="B90" s="26"/>
      <c r="C90" s="26"/>
    </row>
    <row r="91" spans="2:3" x14ac:dyDescent="0.25">
      <c r="B91" s="26"/>
      <c r="C91" s="26"/>
    </row>
    <row r="92" spans="2:3" x14ac:dyDescent="0.25">
      <c r="B92" s="26"/>
      <c r="C92" s="26"/>
    </row>
    <row r="93" spans="2:3" x14ac:dyDescent="0.25">
      <c r="B93" s="26"/>
      <c r="C93" s="26"/>
    </row>
    <row r="94" spans="2:3" x14ac:dyDescent="0.25">
      <c r="B94" s="26"/>
      <c r="C94" s="26"/>
    </row>
    <row r="95" spans="2:3" x14ac:dyDescent="0.25">
      <c r="B95" s="26"/>
      <c r="C95" s="26"/>
    </row>
    <row r="96" spans="2:3" x14ac:dyDescent="0.25">
      <c r="B96" s="26"/>
      <c r="C96" s="26"/>
    </row>
    <row r="97" spans="2:3" x14ac:dyDescent="0.25">
      <c r="B97" s="26"/>
      <c r="C97" s="26"/>
    </row>
    <row r="98" spans="2:3" x14ac:dyDescent="0.25">
      <c r="B98" s="26"/>
      <c r="C98" s="26"/>
    </row>
    <row r="99" spans="2:3" x14ac:dyDescent="0.25">
      <c r="B99" s="26"/>
      <c r="C99" s="26"/>
    </row>
    <row r="100" spans="2:3" x14ac:dyDescent="0.25">
      <c r="B100" s="26"/>
      <c r="C100" s="26"/>
    </row>
    <row r="101" spans="2:3" x14ac:dyDescent="0.25">
      <c r="B101" s="26"/>
      <c r="C101" s="26"/>
    </row>
    <row r="103" spans="2:3" x14ac:dyDescent="0.25">
      <c r="C103" s="28"/>
    </row>
    <row r="104" spans="2:3" x14ac:dyDescent="0.25">
      <c r="B104" s="26"/>
      <c r="C104" s="26"/>
    </row>
    <row r="106" spans="2:3" x14ac:dyDescent="0.25">
      <c r="C106" s="28"/>
    </row>
    <row r="107" spans="2:3" x14ac:dyDescent="0.25">
      <c r="B107" s="26"/>
      <c r="C107" s="26"/>
    </row>
    <row r="108" spans="2:3" x14ac:dyDescent="0.25">
      <c r="B108" s="26"/>
      <c r="C108" s="26"/>
    </row>
    <row r="109" spans="2:3" x14ac:dyDescent="0.25">
      <c r="B109" s="26"/>
      <c r="C109" s="26"/>
    </row>
    <row r="111" spans="2:3" x14ac:dyDescent="0.25">
      <c r="C111" s="28"/>
    </row>
    <row r="112" spans="2:3" x14ac:dyDescent="0.25">
      <c r="B112" s="26"/>
      <c r="C112" s="26"/>
    </row>
    <row r="113" spans="2:3" x14ac:dyDescent="0.25">
      <c r="B113" s="26"/>
      <c r="C113" s="26"/>
    </row>
    <row r="114" spans="2:3" x14ac:dyDescent="0.25">
      <c r="B114" s="26"/>
      <c r="C114" s="26"/>
    </row>
    <row r="115" spans="2:3" x14ac:dyDescent="0.25">
      <c r="B115" s="26"/>
      <c r="C115" s="26"/>
    </row>
    <row r="116" spans="2:3" x14ac:dyDescent="0.25">
      <c r="B116" s="26"/>
      <c r="C116" s="26"/>
    </row>
    <row r="117" spans="2:3" x14ac:dyDescent="0.25">
      <c r="B117" s="26"/>
      <c r="C117" s="2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N187"/>
  <sheetViews>
    <sheetView tabSelected="1" workbookViewId="0">
      <selection activeCell="I12" sqref="I12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16.42578125" style="1" customWidth="1"/>
    <col min="9" max="9" width="16.85546875" style="1" bestFit="1" customWidth="1"/>
    <col min="10" max="10" width="12.28515625" style="1" customWidth="1"/>
    <col min="11" max="11" width="14.85546875" style="1" bestFit="1" customWidth="1"/>
    <col min="12" max="12" width="11.42578125" style="1" customWidth="1"/>
    <col min="13" max="13" width="18.5703125" style="1" customWidth="1"/>
    <col min="14" max="14" width="14.140625" style="1" bestFit="1" customWidth="1"/>
    <col min="15" max="255" width="11.42578125" style="1"/>
    <col min="256" max="256" width="2" style="1" customWidth="1"/>
    <col min="257" max="257" width="6.140625" style="1" customWidth="1"/>
    <col min="258" max="262" width="11.42578125" style="1"/>
    <col min="263" max="263" width="15.28515625" style="1" customWidth="1"/>
    <col min="264" max="264" width="16.42578125" style="1" customWidth="1"/>
    <col min="265" max="265" width="11.42578125" style="1"/>
    <col min="266" max="266" width="12.28515625" style="1" customWidth="1"/>
    <col min="267" max="511" width="11.42578125" style="1"/>
    <col min="512" max="512" width="2" style="1" customWidth="1"/>
    <col min="513" max="513" width="6.140625" style="1" customWidth="1"/>
    <col min="514" max="518" width="11.42578125" style="1"/>
    <col min="519" max="519" width="15.28515625" style="1" customWidth="1"/>
    <col min="520" max="520" width="16.42578125" style="1" customWidth="1"/>
    <col min="521" max="521" width="11.42578125" style="1"/>
    <col min="522" max="522" width="12.28515625" style="1" customWidth="1"/>
    <col min="523" max="767" width="11.42578125" style="1"/>
    <col min="768" max="768" width="2" style="1" customWidth="1"/>
    <col min="769" max="769" width="6.140625" style="1" customWidth="1"/>
    <col min="770" max="774" width="11.42578125" style="1"/>
    <col min="775" max="775" width="15.28515625" style="1" customWidth="1"/>
    <col min="776" max="776" width="16.42578125" style="1" customWidth="1"/>
    <col min="777" max="777" width="11.42578125" style="1"/>
    <col min="778" max="778" width="12.28515625" style="1" customWidth="1"/>
    <col min="779" max="1023" width="11.42578125" style="1"/>
    <col min="1024" max="1024" width="2" style="1" customWidth="1"/>
    <col min="1025" max="1025" width="6.140625" style="1" customWidth="1"/>
    <col min="1026" max="1030" width="11.42578125" style="1"/>
    <col min="1031" max="1031" width="15.28515625" style="1" customWidth="1"/>
    <col min="1032" max="1032" width="16.42578125" style="1" customWidth="1"/>
    <col min="1033" max="1033" width="11.42578125" style="1"/>
    <col min="1034" max="1034" width="12.28515625" style="1" customWidth="1"/>
    <col min="1035" max="1279" width="11.42578125" style="1"/>
    <col min="1280" max="1280" width="2" style="1" customWidth="1"/>
    <col min="1281" max="1281" width="6.140625" style="1" customWidth="1"/>
    <col min="1282" max="1286" width="11.42578125" style="1"/>
    <col min="1287" max="1287" width="15.28515625" style="1" customWidth="1"/>
    <col min="1288" max="1288" width="16.42578125" style="1" customWidth="1"/>
    <col min="1289" max="1289" width="11.42578125" style="1"/>
    <col min="1290" max="1290" width="12.28515625" style="1" customWidth="1"/>
    <col min="1291" max="1535" width="11.42578125" style="1"/>
    <col min="1536" max="1536" width="2" style="1" customWidth="1"/>
    <col min="1537" max="1537" width="6.140625" style="1" customWidth="1"/>
    <col min="1538" max="1542" width="11.42578125" style="1"/>
    <col min="1543" max="1543" width="15.28515625" style="1" customWidth="1"/>
    <col min="1544" max="1544" width="16.42578125" style="1" customWidth="1"/>
    <col min="1545" max="1545" width="11.42578125" style="1"/>
    <col min="1546" max="1546" width="12.28515625" style="1" customWidth="1"/>
    <col min="1547" max="1791" width="11.42578125" style="1"/>
    <col min="1792" max="1792" width="2" style="1" customWidth="1"/>
    <col min="1793" max="1793" width="6.140625" style="1" customWidth="1"/>
    <col min="1794" max="1798" width="11.42578125" style="1"/>
    <col min="1799" max="1799" width="15.28515625" style="1" customWidth="1"/>
    <col min="1800" max="1800" width="16.42578125" style="1" customWidth="1"/>
    <col min="1801" max="1801" width="11.42578125" style="1"/>
    <col min="1802" max="1802" width="12.28515625" style="1" customWidth="1"/>
    <col min="1803" max="2047" width="11.42578125" style="1"/>
    <col min="2048" max="2048" width="2" style="1" customWidth="1"/>
    <col min="2049" max="2049" width="6.140625" style="1" customWidth="1"/>
    <col min="2050" max="2054" width="11.42578125" style="1"/>
    <col min="2055" max="2055" width="15.28515625" style="1" customWidth="1"/>
    <col min="2056" max="2056" width="16.42578125" style="1" customWidth="1"/>
    <col min="2057" max="2057" width="11.42578125" style="1"/>
    <col min="2058" max="2058" width="12.28515625" style="1" customWidth="1"/>
    <col min="2059" max="2303" width="11.42578125" style="1"/>
    <col min="2304" max="2304" width="2" style="1" customWidth="1"/>
    <col min="2305" max="2305" width="6.140625" style="1" customWidth="1"/>
    <col min="2306" max="2310" width="11.42578125" style="1"/>
    <col min="2311" max="2311" width="15.28515625" style="1" customWidth="1"/>
    <col min="2312" max="2312" width="16.42578125" style="1" customWidth="1"/>
    <col min="2313" max="2313" width="11.42578125" style="1"/>
    <col min="2314" max="2314" width="12.28515625" style="1" customWidth="1"/>
    <col min="2315" max="2559" width="11.42578125" style="1"/>
    <col min="2560" max="2560" width="2" style="1" customWidth="1"/>
    <col min="2561" max="2561" width="6.140625" style="1" customWidth="1"/>
    <col min="2562" max="2566" width="11.42578125" style="1"/>
    <col min="2567" max="2567" width="15.28515625" style="1" customWidth="1"/>
    <col min="2568" max="2568" width="16.42578125" style="1" customWidth="1"/>
    <col min="2569" max="2569" width="11.42578125" style="1"/>
    <col min="2570" max="2570" width="12.28515625" style="1" customWidth="1"/>
    <col min="2571" max="2815" width="11.42578125" style="1"/>
    <col min="2816" max="2816" width="2" style="1" customWidth="1"/>
    <col min="2817" max="2817" width="6.140625" style="1" customWidth="1"/>
    <col min="2818" max="2822" width="11.42578125" style="1"/>
    <col min="2823" max="2823" width="15.28515625" style="1" customWidth="1"/>
    <col min="2824" max="2824" width="16.42578125" style="1" customWidth="1"/>
    <col min="2825" max="2825" width="11.42578125" style="1"/>
    <col min="2826" max="2826" width="12.28515625" style="1" customWidth="1"/>
    <col min="2827" max="3071" width="11.42578125" style="1"/>
    <col min="3072" max="3072" width="2" style="1" customWidth="1"/>
    <col min="3073" max="3073" width="6.140625" style="1" customWidth="1"/>
    <col min="3074" max="3078" width="11.42578125" style="1"/>
    <col min="3079" max="3079" width="15.28515625" style="1" customWidth="1"/>
    <col min="3080" max="3080" width="16.42578125" style="1" customWidth="1"/>
    <col min="3081" max="3081" width="11.42578125" style="1"/>
    <col min="3082" max="3082" width="12.28515625" style="1" customWidth="1"/>
    <col min="3083" max="3327" width="11.42578125" style="1"/>
    <col min="3328" max="3328" width="2" style="1" customWidth="1"/>
    <col min="3329" max="3329" width="6.140625" style="1" customWidth="1"/>
    <col min="3330" max="3334" width="11.42578125" style="1"/>
    <col min="3335" max="3335" width="15.28515625" style="1" customWidth="1"/>
    <col min="3336" max="3336" width="16.42578125" style="1" customWidth="1"/>
    <col min="3337" max="3337" width="11.42578125" style="1"/>
    <col min="3338" max="3338" width="12.28515625" style="1" customWidth="1"/>
    <col min="3339" max="3583" width="11.42578125" style="1"/>
    <col min="3584" max="3584" width="2" style="1" customWidth="1"/>
    <col min="3585" max="3585" width="6.140625" style="1" customWidth="1"/>
    <col min="3586" max="3590" width="11.42578125" style="1"/>
    <col min="3591" max="3591" width="15.28515625" style="1" customWidth="1"/>
    <col min="3592" max="3592" width="16.42578125" style="1" customWidth="1"/>
    <col min="3593" max="3593" width="11.42578125" style="1"/>
    <col min="3594" max="3594" width="12.28515625" style="1" customWidth="1"/>
    <col min="3595" max="3839" width="11.42578125" style="1"/>
    <col min="3840" max="3840" width="2" style="1" customWidth="1"/>
    <col min="3841" max="3841" width="6.140625" style="1" customWidth="1"/>
    <col min="3842" max="3846" width="11.42578125" style="1"/>
    <col min="3847" max="3847" width="15.28515625" style="1" customWidth="1"/>
    <col min="3848" max="3848" width="16.42578125" style="1" customWidth="1"/>
    <col min="3849" max="3849" width="11.42578125" style="1"/>
    <col min="3850" max="3850" width="12.28515625" style="1" customWidth="1"/>
    <col min="3851" max="4095" width="11.42578125" style="1"/>
    <col min="4096" max="4096" width="2" style="1" customWidth="1"/>
    <col min="4097" max="4097" width="6.140625" style="1" customWidth="1"/>
    <col min="4098" max="4102" width="11.42578125" style="1"/>
    <col min="4103" max="4103" width="15.28515625" style="1" customWidth="1"/>
    <col min="4104" max="4104" width="16.42578125" style="1" customWidth="1"/>
    <col min="4105" max="4105" width="11.42578125" style="1"/>
    <col min="4106" max="4106" width="12.28515625" style="1" customWidth="1"/>
    <col min="4107" max="4351" width="11.42578125" style="1"/>
    <col min="4352" max="4352" width="2" style="1" customWidth="1"/>
    <col min="4353" max="4353" width="6.140625" style="1" customWidth="1"/>
    <col min="4354" max="4358" width="11.42578125" style="1"/>
    <col min="4359" max="4359" width="15.28515625" style="1" customWidth="1"/>
    <col min="4360" max="4360" width="16.42578125" style="1" customWidth="1"/>
    <col min="4361" max="4361" width="11.42578125" style="1"/>
    <col min="4362" max="4362" width="12.28515625" style="1" customWidth="1"/>
    <col min="4363" max="4607" width="11.42578125" style="1"/>
    <col min="4608" max="4608" width="2" style="1" customWidth="1"/>
    <col min="4609" max="4609" width="6.140625" style="1" customWidth="1"/>
    <col min="4610" max="4614" width="11.42578125" style="1"/>
    <col min="4615" max="4615" width="15.28515625" style="1" customWidth="1"/>
    <col min="4616" max="4616" width="16.42578125" style="1" customWidth="1"/>
    <col min="4617" max="4617" width="11.42578125" style="1"/>
    <col min="4618" max="4618" width="12.28515625" style="1" customWidth="1"/>
    <col min="4619" max="4863" width="11.42578125" style="1"/>
    <col min="4864" max="4864" width="2" style="1" customWidth="1"/>
    <col min="4865" max="4865" width="6.140625" style="1" customWidth="1"/>
    <col min="4866" max="4870" width="11.42578125" style="1"/>
    <col min="4871" max="4871" width="15.28515625" style="1" customWidth="1"/>
    <col min="4872" max="4872" width="16.42578125" style="1" customWidth="1"/>
    <col min="4873" max="4873" width="11.42578125" style="1"/>
    <col min="4874" max="4874" width="12.28515625" style="1" customWidth="1"/>
    <col min="4875" max="5119" width="11.42578125" style="1"/>
    <col min="5120" max="5120" width="2" style="1" customWidth="1"/>
    <col min="5121" max="5121" width="6.140625" style="1" customWidth="1"/>
    <col min="5122" max="5126" width="11.42578125" style="1"/>
    <col min="5127" max="5127" width="15.28515625" style="1" customWidth="1"/>
    <col min="5128" max="5128" width="16.42578125" style="1" customWidth="1"/>
    <col min="5129" max="5129" width="11.42578125" style="1"/>
    <col min="5130" max="5130" width="12.28515625" style="1" customWidth="1"/>
    <col min="5131" max="5375" width="11.42578125" style="1"/>
    <col min="5376" max="5376" width="2" style="1" customWidth="1"/>
    <col min="5377" max="5377" width="6.140625" style="1" customWidth="1"/>
    <col min="5378" max="5382" width="11.42578125" style="1"/>
    <col min="5383" max="5383" width="15.28515625" style="1" customWidth="1"/>
    <col min="5384" max="5384" width="16.42578125" style="1" customWidth="1"/>
    <col min="5385" max="5385" width="11.42578125" style="1"/>
    <col min="5386" max="5386" width="12.28515625" style="1" customWidth="1"/>
    <col min="5387" max="5631" width="11.42578125" style="1"/>
    <col min="5632" max="5632" width="2" style="1" customWidth="1"/>
    <col min="5633" max="5633" width="6.140625" style="1" customWidth="1"/>
    <col min="5634" max="5638" width="11.42578125" style="1"/>
    <col min="5639" max="5639" width="15.28515625" style="1" customWidth="1"/>
    <col min="5640" max="5640" width="16.42578125" style="1" customWidth="1"/>
    <col min="5641" max="5641" width="11.42578125" style="1"/>
    <col min="5642" max="5642" width="12.28515625" style="1" customWidth="1"/>
    <col min="5643" max="5887" width="11.42578125" style="1"/>
    <col min="5888" max="5888" width="2" style="1" customWidth="1"/>
    <col min="5889" max="5889" width="6.140625" style="1" customWidth="1"/>
    <col min="5890" max="5894" width="11.42578125" style="1"/>
    <col min="5895" max="5895" width="15.28515625" style="1" customWidth="1"/>
    <col min="5896" max="5896" width="16.42578125" style="1" customWidth="1"/>
    <col min="5897" max="5897" width="11.42578125" style="1"/>
    <col min="5898" max="5898" width="12.28515625" style="1" customWidth="1"/>
    <col min="5899" max="6143" width="11.42578125" style="1"/>
    <col min="6144" max="6144" width="2" style="1" customWidth="1"/>
    <col min="6145" max="6145" width="6.140625" style="1" customWidth="1"/>
    <col min="6146" max="6150" width="11.42578125" style="1"/>
    <col min="6151" max="6151" width="15.28515625" style="1" customWidth="1"/>
    <col min="6152" max="6152" width="16.42578125" style="1" customWidth="1"/>
    <col min="6153" max="6153" width="11.42578125" style="1"/>
    <col min="6154" max="6154" width="12.28515625" style="1" customWidth="1"/>
    <col min="6155" max="6399" width="11.42578125" style="1"/>
    <col min="6400" max="6400" width="2" style="1" customWidth="1"/>
    <col min="6401" max="6401" width="6.140625" style="1" customWidth="1"/>
    <col min="6402" max="6406" width="11.42578125" style="1"/>
    <col min="6407" max="6407" width="15.28515625" style="1" customWidth="1"/>
    <col min="6408" max="6408" width="16.42578125" style="1" customWidth="1"/>
    <col min="6409" max="6409" width="11.42578125" style="1"/>
    <col min="6410" max="6410" width="12.28515625" style="1" customWidth="1"/>
    <col min="6411" max="6655" width="11.42578125" style="1"/>
    <col min="6656" max="6656" width="2" style="1" customWidth="1"/>
    <col min="6657" max="6657" width="6.140625" style="1" customWidth="1"/>
    <col min="6658" max="6662" width="11.42578125" style="1"/>
    <col min="6663" max="6663" width="15.28515625" style="1" customWidth="1"/>
    <col min="6664" max="6664" width="16.42578125" style="1" customWidth="1"/>
    <col min="6665" max="6665" width="11.42578125" style="1"/>
    <col min="6666" max="6666" width="12.28515625" style="1" customWidth="1"/>
    <col min="6667" max="6911" width="11.42578125" style="1"/>
    <col min="6912" max="6912" width="2" style="1" customWidth="1"/>
    <col min="6913" max="6913" width="6.140625" style="1" customWidth="1"/>
    <col min="6914" max="6918" width="11.42578125" style="1"/>
    <col min="6919" max="6919" width="15.28515625" style="1" customWidth="1"/>
    <col min="6920" max="6920" width="16.42578125" style="1" customWidth="1"/>
    <col min="6921" max="6921" width="11.42578125" style="1"/>
    <col min="6922" max="6922" width="12.28515625" style="1" customWidth="1"/>
    <col min="6923" max="7167" width="11.42578125" style="1"/>
    <col min="7168" max="7168" width="2" style="1" customWidth="1"/>
    <col min="7169" max="7169" width="6.140625" style="1" customWidth="1"/>
    <col min="7170" max="7174" width="11.42578125" style="1"/>
    <col min="7175" max="7175" width="15.28515625" style="1" customWidth="1"/>
    <col min="7176" max="7176" width="16.42578125" style="1" customWidth="1"/>
    <col min="7177" max="7177" width="11.42578125" style="1"/>
    <col min="7178" max="7178" width="12.28515625" style="1" customWidth="1"/>
    <col min="7179" max="7423" width="11.42578125" style="1"/>
    <col min="7424" max="7424" width="2" style="1" customWidth="1"/>
    <col min="7425" max="7425" width="6.140625" style="1" customWidth="1"/>
    <col min="7426" max="7430" width="11.42578125" style="1"/>
    <col min="7431" max="7431" width="15.28515625" style="1" customWidth="1"/>
    <col min="7432" max="7432" width="16.42578125" style="1" customWidth="1"/>
    <col min="7433" max="7433" width="11.42578125" style="1"/>
    <col min="7434" max="7434" width="12.28515625" style="1" customWidth="1"/>
    <col min="7435" max="7679" width="11.42578125" style="1"/>
    <col min="7680" max="7680" width="2" style="1" customWidth="1"/>
    <col min="7681" max="7681" width="6.140625" style="1" customWidth="1"/>
    <col min="7682" max="7686" width="11.42578125" style="1"/>
    <col min="7687" max="7687" width="15.28515625" style="1" customWidth="1"/>
    <col min="7688" max="7688" width="16.42578125" style="1" customWidth="1"/>
    <col min="7689" max="7689" width="11.42578125" style="1"/>
    <col min="7690" max="7690" width="12.28515625" style="1" customWidth="1"/>
    <col min="7691" max="7935" width="11.42578125" style="1"/>
    <col min="7936" max="7936" width="2" style="1" customWidth="1"/>
    <col min="7937" max="7937" width="6.140625" style="1" customWidth="1"/>
    <col min="7938" max="7942" width="11.42578125" style="1"/>
    <col min="7943" max="7943" width="15.28515625" style="1" customWidth="1"/>
    <col min="7944" max="7944" width="16.42578125" style="1" customWidth="1"/>
    <col min="7945" max="7945" width="11.42578125" style="1"/>
    <col min="7946" max="7946" width="12.28515625" style="1" customWidth="1"/>
    <col min="7947" max="8191" width="11.42578125" style="1"/>
    <col min="8192" max="8192" width="2" style="1" customWidth="1"/>
    <col min="8193" max="8193" width="6.140625" style="1" customWidth="1"/>
    <col min="8194" max="8198" width="11.42578125" style="1"/>
    <col min="8199" max="8199" width="15.28515625" style="1" customWidth="1"/>
    <col min="8200" max="8200" width="16.42578125" style="1" customWidth="1"/>
    <col min="8201" max="8201" width="11.42578125" style="1"/>
    <col min="8202" max="8202" width="12.28515625" style="1" customWidth="1"/>
    <col min="8203" max="8447" width="11.42578125" style="1"/>
    <col min="8448" max="8448" width="2" style="1" customWidth="1"/>
    <col min="8449" max="8449" width="6.140625" style="1" customWidth="1"/>
    <col min="8450" max="8454" width="11.42578125" style="1"/>
    <col min="8455" max="8455" width="15.28515625" style="1" customWidth="1"/>
    <col min="8456" max="8456" width="16.42578125" style="1" customWidth="1"/>
    <col min="8457" max="8457" width="11.42578125" style="1"/>
    <col min="8458" max="8458" width="12.28515625" style="1" customWidth="1"/>
    <col min="8459" max="8703" width="11.42578125" style="1"/>
    <col min="8704" max="8704" width="2" style="1" customWidth="1"/>
    <col min="8705" max="8705" width="6.140625" style="1" customWidth="1"/>
    <col min="8706" max="8710" width="11.42578125" style="1"/>
    <col min="8711" max="8711" width="15.28515625" style="1" customWidth="1"/>
    <col min="8712" max="8712" width="16.42578125" style="1" customWidth="1"/>
    <col min="8713" max="8713" width="11.42578125" style="1"/>
    <col min="8714" max="8714" width="12.28515625" style="1" customWidth="1"/>
    <col min="8715" max="8959" width="11.42578125" style="1"/>
    <col min="8960" max="8960" width="2" style="1" customWidth="1"/>
    <col min="8961" max="8961" width="6.140625" style="1" customWidth="1"/>
    <col min="8962" max="8966" width="11.42578125" style="1"/>
    <col min="8967" max="8967" width="15.28515625" style="1" customWidth="1"/>
    <col min="8968" max="8968" width="16.42578125" style="1" customWidth="1"/>
    <col min="8969" max="8969" width="11.42578125" style="1"/>
    <col min="8970" max="8970" width="12.28515625" style="1" customWidth="1"/>
    <col min="8971" max="9215" width="11.42578125" style="1"/>
    <col min="9216" max="9216" width="2" style="1" customWidth="1"/>
    <col min="9217" max="9217" width="6.140625" style="1" customWidth="1"/>
    <col min="9218" max="9222" width="11.42578125" style="1"/>
    <col min="9223" max="9223" width="15.28515625" style="1" customWidth="1"/>
    <col min="9224" max="9224" width="16.42578125" style="1" customWidth="1"/>
    <col min="9225" max="9225" width="11.42578125" style="1"/>
    <col min="9226" max="9226" width="12.28515625" style="1" customWidth="1"/>
    <col min="9227" max="9471" width="11.42578125" style="1"/>
    <col min="9472" max="9472" width="2" style="1" customWidth="1"/>
    <col min="9473" max="9473" width="6.140625" style="1" customWidth="1"/>
    <col min="9474" max="9478" width="11.42578125" style="1"/>
    <col min="9479" max="9479" width="15.28515625" style="1" customWidth="1"/>
    <col min="9480" max="9480" width="16.42578125" style="1" customWidth="1"/>
    <col min="9481" max="9481" width="11.42578125" style="1"/>
    <col min="9482" max="9482" width="12.28515625" style="1" customWidth="1"/>
    <col min="9483" max="9727" width="11.42578125" style="1"/>
    <col min="9728" max="9728" width="2" style="1" customWidth="1"/>
    <col min="9729" max="9729" width="6.140625" style="1" customWidth="1"/>
    <col min="9730" max="9734" width="11.42578125" style="1"/>
    <col min="9735" max="9735" width="15.28515625" style="1" customWidth="1"/>
    <col min="9736" max="9736" width="16.42578125" style="1" customWidth="1"/>
    <col min="9737" max="9737" width="11.42578125" style="1"/>
    <col min="9738" max="9738" width="12.28515625" style="1" customWidth="1"/>
    <col min="9739" max="9983" width="11.42578125" style="1"/>
    <col min="9984" max="9984" width="2" style="1" customWidth="1"/>
    <col min="9985" max="9985" width="6.140625" style="1" customWidth="1"/>
    <col min="9986" max="9990" width="11.42578125" style="1"/>
    <col min="9991" max="9991" width="15.28515625" style="1" customWidth="1"/>
    <col min="9992" max="9992" width="16.42578125" style="1" customWidth="1"/>
    <col min="9993" max="9993" width="11.42578125" style="1"/>
    <col min="9994" max="9994" width="12.28515625" style="1" customWidth="1"/>
    <col min="9995" max="10239" width="11.42578125" style="1"/>
    <col min="10240" max="10240" width="2" style="1" customWidth="1"/>
    <col min="10241" max="10241" width="6.140625" style="1" customWidth="1"/>
    <col min="10242" max="10246" width="11.42578125" style="1"/>
    <col min="10247" max="10247" width="15.28515625" style="1" customWidth="1"/>
    <col min="10248" max="10248" width="16.42578125" style="1" customWidth="1"/>
    <col min="10249" max="10249" width="11.42578125" style="1"/>
    <col min="10250" max="10250" width="12.28515625" style="1" customWidth="1"/>
    <col min="10251" max="10495" width="11.42578125" style="1"/>
    <col min="10496" max="10496" width="2" style="1" customWidth="1"/>
    <col min="10497" max="10497" width="6.140625" style="1" customWidth="1"/>
    <col min="10498" max="10502" width="11.42578125" style="1"/>
    <col min="10503" max="10503" width="15.28515625" style="1" customWidth="1"/>
    <col min="10504" max="10504" width="16.42578125" style="1" customWidth="1"/>
    <col min="10505" max="10505" width="11.42578125" style="1"/>
    <col min="10506" max="10506" width="12.28515625" style="1" customWidth="1"/>
    <col min="10507" max="10751" width="11.42578125" style="1"/>
    <col min="10752" max="10752" width="2" style="1" customWidth="1"/>
    <col min="10753" max="10753" width="6.140625" style="1" customWidth="1"/>
    <col min="10754" max="10758" width="11.42578125" style="1"/>
    <col min="10759" max="10759" width="15.28515625" style="1" customWidth="1"/>
    <col min="10760" max="10760" width="16.42578125" style="1" customWidth="1"/>
    <col min="10761" max="10761" width="11.42578125" style="1"/>
    <col min="10762" max="10762" width="12.28515625" style="1" customWidth="1"/>
    <col min="10763" max="11007" width="11.42578125" style="1"/>
    <col min="11008" max="11008" width="2" style="1" customWidth="1"/>
    <col min="11009" max="11009" width="6.140625" style="1" customWidth="1"/>
    <col min="11010" max="11014" width="11.42578125" style="1"/>
    <col min="11015" max="11015" width="15.28515625" style="1" customWidth="1"/>
    <col min="11016" max="11016" width="16.42578125" style="1" customWidth="1"/>
    <col min="11017" max="11017" width="11.42578125" style="1"/>
    <col min="11018" max="11018" width="12.28515625" style="1" customWidth="1"/>
    <col min="11019" max="11263" width="11.42578125" style="1"/>
    <col min="11264" max="11264" width="2" style="1" customWidth="1"/>
    <col min="11265" max="11265" width="6.140625" style="1" customWidth="1"/>
    <col min="11266" max="11270" width="11.42578125" style="1"/>
    <col min="11271" max="11271" width="15.28515625" style="1" customWidth="1"/>
    <col min="11272" max="11272" width="16.42578125" style="1" customWidth="1"/>
    <col min="11273" max="11273" width="11.42578125" style="1"/>
    <col min="11274" max="11274" width="12.28515625" style="1" customWidth="1"/>
    <col min="11275" max="11519" width="11.42578125" style="1"/>
    <col min="11520" max="11520" width="2" style="1" customWidth="1"/>
    <col min="11521" max="11521" width="6.140625" style="1" customWidth="1"/>
    <col min="11522" max="11526" width="11.42578125" style="1"/>
    <col min="11527" max="11527" width="15.28515625" style="1" customWidth="1"/>
    <col min="11528" max="11528" width="16.42578125" style="1" customWidth="1"/>
    <col min="11529" max="11529" width="11.42578125" style="1"/>
    <col min="11530" max="11530" width="12.28515625" style="1" customWidth="1"/>
    <col min="11531" max="11775" width="11.42578125" style="1"/>
    <col min="11776" max="11776" width="2" style="1" customWidth="1"/>
    <col min="11777" max="11777" width="6.140625" style="1" customWidth="1"/>
    <col min="11778" max="11782" width="11.42578125" style="1"/>
    <col min="11783" max="11783" width="15.28515625" style="1" customWidth="1"/>
    <col min="11784" max="11784" width="16.42578125" style="1" customWidth="1"/>
    <col min="11785" max="11785" width="11.42578125" style="1"/>
    <col min="11786" max="11786" width="12.28515625" style="1" customWidth="1"/>
    <col min="11787" max="12031" width="11.42578125" style="1"/>
    <col min="12032" max="12032" width="2" style="1" customWidth="1"/>
    <col min="12033" max="12033" width="6.140625" style="1" customWidth="1"/>
    <col min="12034" max="12038" width="11.42578125" style="1"/>
    <col min="12039" max="12039" width="15.28515625" style="1" customWidth="1"/>
    <col min="12040" max="12040" width="16.42578125" style="1" customWidth="1"/>
    <col min="12041" max="12041" width="11.42578125" style="1"/>
    <col min="12042" max="12042" width="12.28515625" style="1" customWidth="1"/>
    <col min="12043" max="12287" width="11.42578125" style="1"/>
    <col min="12288" max="12288" width="2" style="1" customWidth="1"/>
    <col min="12289" max="12289" width="6.140625" style="1" customWidth="1"/>
    <col min="12290" max="12294" width="11.42578125" style="1"/>
    <col min="12295" max="12295" width="15.28515625" style="1" customWidth="1"/>
    <col min="12296" max="12296" width="16.42578125" style="1" customWidth="1"/>
    <col min="12297" max="12297" width="11.42578125" style="1"/>
    <col min="12298" max="12298" width="12.28515625" style="1" customWidth="1"/>
    <col min="12299" max="12543" width="11.42578125" style="1"/>
    <col min="12544" max="12544" width="2" style="1" customWidth="1"/>
    <col min="12545" max="12545" width="6.140625" style="1" customWidth="1"/>
    <col min="12546" max="12550" width="11.42578125" style="1"/>
    <col min="12551" max="12551" width="15.28515625" style="1" customWidth="1"/>
    <col min="12552" max="12552" width="16.42578125" style="1" customWidth="1"/>
    <col min="12553" max="12553" width="11.42578125" style="1"/>
    <col min="12554" max="12554" width="12.28515625" style="1" customWidth="1"/>
    <col min="12555" max="12799" width="11.42578125" style="1"/>
    <col min="12800" max="12800" width="2" style="1" customWidth="1"/>
    <col min="12801" max="12801" width="6.140625" style="1" customWidth="1"/>
    <col min="12802" max="12806" width="11.42578125" style="1"/>
    <col min="12807" max="12807" width="15.28515625" style="1" customWidth="1"/>
    <col min="12808" max="12808" width="16.42578125" style="1" customWidth="1"/>
    <col min="12809" max="12809" width="11.42578125" style="1"/>
    <col min="12810" max="12810" width="12.28515625" style="1" customWidth="1"/>
    <col min="12811" max="13055" width="11.42578125" style="1"/>
    <col min="13056" max="13056" width="2" style="1" customWidth="1"/>
    <col min="13057" max="13057" width="6.140625" style="1" customWidth="1"/>
    <col min="13058" max="13062" width="11.42578125" style="1"/>
    <col min="13063" max="13063" width="15.28515625" style="1" customWidth="1"/>
    <col min="13064" max="13064" width="16.42578125" style="1" customWidth="1"/>
    <col min="13065" max="13065" width="11.42578125" style="1"/>
    <col min="13066" max="13066" width="12.28515625" style="1" customWidth="1"/>
    <col min="13067" max="13311" width="11.42578125" style="1"/>
    <col min="13312" max="13312" width="2" style="1" customWidth="1"/>
    <col min="13313" max="13313" width="6.140625" style="1" customWidth="1"/>
    <col min="13314" max="13318" width="11.42578125" style="1"/>
    <col min="13319" max="13319" width="15.28515625" style="1" customWidth="1"/>
    <col min="13320" max="13320" width="16.42578125" style="1" customWidth="1"/>
    <col min="13321" max="13321" width="11.42578125" style="1"/>
    <col min="13322" max="13322" width="12.28515625" style="1" customWidth="1"/>
    <col min="13323" max="13567" width="11.42578125" style="1"/>
    <col min="13568" max="13568" width="2" style="1" customWidth="1"/>
    <col min="13569" max="13569" width="6.140625" style="1" customWidth="1"/>
    <col min="13570" max="13574" width="11.42578125" style="1"/>
    <col min="13575" max="13575" width="15.28515625" style="1" customWidth="1"/>
    <col min="13576" max="13576" width="16.42578125" style="1" customWidth="1"/>
    <col min="13577" max="13577" width="11.42578125" style="1"/>
    <col min="13578" max="13578" width="12.28515625" style="1" customWidth="1"/>
    <col min="13579" max="13823" width="11.42578125" style="1"/>
    <col min="13824" max="13824" width="2" style="1" customWidth="1"/>
    <col min="13825" max="13825" width="6.140625" style="1" customWidth="1"/>
    <col min="13826" max="13830" width="11.42578125" style="1"/>
    <col min="13831" max="13831" width="15.28515625" style="1" customWidth="1"/>
    <col min="13832" max="13832" width="16.42578125" style="1" customWidth="1"/>
    <col min="13833" max="13833" width="11.42578125" style="1"/>
    <col min="13834" max="13834" width="12.28515625" style="1" customWidth="1"/>
    <col min="13835" max="14079" width="11.42578125" style="1"/>
    <col min="14080" max="14080" width="2" style="1" customWidth="1"/>
    <col min="14081" max="14081" width="6.140625" style="1" customWidth="1"/>
    <col min="14082" max="14086" width="11.42578125" style="1"/>
    <col min="14087" max="14087" width="15.28515625" style="1" customWidth="1"/>
    <col min="14088" max="14088" width="16.42578125" style="1" customWidth="1"/>
    <col min="14089" max="14089" width="11.42578125" style="1"/>
    <col min="14090" max="14090" width="12.28515625" style="1" customWidth="1"/>
    <col min="14091" max="14335" width="11.42578125" style="1"/>
    <col min="14336" max="14336" width="2" style="1" customWidth="1"/>
    <col min="14337" max="14337" width="6.140625" style="1" customWidth="1"/>
    <col min="14338" max="14342" width="11.42578125" style="1"/>
    <col min="14343" max="14343" width="15.28515625" style="1" customWidth="1"/>
    <col min="14344" max="14344" width="16.42578125" style="1" customWidth="1"/>
    <col min="14345" max="14345" width="11.42578125" style="1"/>
    <col min="14346" max="14346" width="12.28515625" style="1" customWidth="1"/>
    <col min="14347" max="14591" width="11.42578125" style="1"/>
    <col min="14592" max="14592" width="2" style="1" customWidth="1"/>
    <col min="14593" max="14593" width="6.140625" style="1" customWidth="1"/>
    <col min="14594" max="14598" width="11.42578125" style="1"/>
    <col min="14599" max="14599" width="15.28515625" style="1" customWidth="1"/>
    <col min="14600" max="14600" width="16.42578125" style="1" customWidth="1"/>
    <col min="14601" max="14601" width="11.42578125" style="1"/>
    <col min="14602" max="14602" width="12.28515625" style="1" customWidth="1"/>
    <col min="14603" max="14847" width="11.42578125" style="1"/>
    <col min="14848" max="14848" width="2" style="1" customWidth="1"/>
    <col min="14849" max="14849" width="6.140625" style="1" customWidth="1"/>
    <col min="14850" max="14854" width="11.42578125" style="1"/>
    <col min="14855" max="14855" width="15.28515625" style="1" customWidth="1"/>
    <col min="14856" max="14856" width="16.42578125" style="1" customWidth="1"/>
    <col min="14857" max="14857" width="11.42578125" style="1"/>
    <col min="14858" max="14858" width="12.28515625" style="1" customWidth="1"/>
    <col min="14859" max="15103" width="11.42578125" style="1"/>
    <col min="15104" max="15104" width="2" style="1" customWidth="1"/>
    <col min="15105" max="15105" width="6.140625" style="1" customWidth="1"/>
    <col min="15106" max="15110" width="11.42578125" style="1"/>
    <col min="15111" max="15111" width="15.28515625" style="1" customWidth="1"/>
    <col min="15112" max="15112" width="16.42578125" style="1" customWidth="1"/>
    <col min="15113" max="15113" width="11.42578125" style="1"/>
    <col min="15114" max="15114" width="12.28515625" style="1" customWidth="1"/>
    <col min="15115" max="15359" width="11.42578125" style="1"/>
    <col min="15360" max="15360" width="2" style="1" customWidth="1"/>
    <col min="15361" max="15361" width="6.140625" style="1" customWidth="1"/>
    <col min="15362" max="15366" width="11.42578125" style="1"/>
    <col min="15367" max="15367" width="15.28515625" style="1" customWidth="1"/>
    <col min="15368" max="15368" width="16.42578125" style="1" customWidth="1"/>
    <col min="15369" max="15369" width="11.42578125" style="1"/>
    <col min="15370" max="15370" width="12.28515625" style="1" customWidth="1"/>
    <col min="15371" max="15615" width="11.42578125" style="1"/>
    <col min="15616" max="15616" width="2" style="1" customWidth="1"/>
    <col min="15617" max="15617" width="6.140625" style="1" customWidth="1"/>
    <col min="15618" max="15622" width="11.42578125" style="1"/>
    <col min="15623" max="15623" width="15.28515625" style="1" customWidth="1"/>
    <col min="15624" max="15624" width="16.42578125" style="1" customWidth="1"/>
    <col min="15625" max="15625" width="11.42578125" style="1"/>
    <col min="15626" max="15626" width="12.28515625" style="1" customWidth="1"/>
    <col min="15627" max="15871" width="11.42578125" style="1"/>
    <col min="15872" max="15872" width="2" style="1" customWidth="1"/>
    <col min="15873" max="15873" width="6.140625" style="1" customWidth="1"/>
    <col min="15874" max="15878" width="11.42578125" style="1"/>
    <col min="15879" max="15879" width="15.28515625" style="1" customWidth="1"/>
    <col min="15880" max="15880" width="16.42578125" style="1" customWidth="1"/>
    <col min="15881" max="15881" width="11.42578125" style="1"/>
    <col min="15882" max="15882" width="12.28515625" style="1" customWidth="1"/>
    <col min="15883" max="16127" width="11.42578125" style="1"/>
    <col min="16128" max="16128" width="2" style="1" customWidth="1"/>
    <col min="16129" max="16129" width="6.140625" style="1" customWidth="1"/>
    <col min="16130" max="16134" width="11.42578125" style="1"/>
    <col min="16135" max="16135" width="15.28515625" style="1" customWidth="1"/>
    <col min="16136" max="16136" width="16.42578125" style="1" customWidth="1"/>
    <col min="16137" max="16137" width="11.42578125" style="1"/>
    <col min="16138" max="16138" width="12.28515625" style="1" customWidth="1"/>
    <col min="16139" max="16384" width="11.42578125" style="1"/>
  </cols>
  <sheetData>
    <row r="11" spans="2:7" ht="15.75" x14ac:dyDescent="0.25">
      <c r="B11" s="2"/>
      <c r="C11" s="2"/>
      <c r="D11" s="67" t="s">
        <v>49</v>
      </c>
      <c r="F11" s="2"/>
      <c r="G11" s="2"/>
    </row>
    <row r="12" spans="2:7" x14ac:dyDescent="0.25">
      <c r="B12" s="2"/>
      <c r="C12" s="2"/>
      <c r="D12" s="50" t="s">
        <v>157</v>
      </c>
      <c r="F12" s="2"/>
      <c r="G12" s="2"/>
    </row>
    <row r="13" spans="2:7" x14ac:dyDescent="0.25">
      <c r="B13" s="2"/>
      <c r="C13" s="2"/>
      <c r="D13" s="62" t="s">
        <v>1</v>
      </c>
      <c r="F13" s="2"/>
      <c r="G13" s="2"/>
    </row>
    <row r="14" spans="2:7" x14ac:dyDescent="0.25">
      <c r="B14" s="2"/>
      <c r="C14" s="2"/>
      <c r="D14" s="2"/>
      <c r="E14" s="2"/>
      <c r="F14" s="2"/>
      <c r="G14" s="2"/>
    </row>
    <row r="15" spans="2:7" x14ac:dyDescent="0.25">
      <c r="B15" s="2"/>
      <c r="C15" s="2"/>
      <c r="D15" s="2"/>
      <c r="F15" s="2"/>
      <c r="G15" s="2"/>
    </row>
    <row r="16" spans="2:7" x14ac:dyDescent="0.25">
      <c r="B16" s="37" t="s">
        <v>50</v>
      </c>
      <c r="C16" s="2"/>
      <c r="D16" s="2"/>
      <c r="E16" s="2"/>
      <c r="F16" s="2"/>
      <c r="G16" s="6" t="s">
        <v>53</v>
      </c>
    </row>
    <row r="17" spans="2:9" x14ac:dyDescent="0.25">
      <c r="B17" s="58" t="s">
        <v>51</v>
      </c>
      <c r="C17" s="2"/>
      <c r="E17" s="2"/>
      <c r="F17" s="2"/>
      <c r="G17" s="40">
        <f>2561411.04</f>
        <v>2561411.04</v>
      </c>
    </row>
    <row r="18" spans="2:9" x14ac:dyDescent="0.25">
      <c r="B18" s="58" t="s">
        <v>52</v>
      </c>
      <c r="C18" s="2"/>
      <c r="E18" s="2"/>
      <c r="F18" s="2"/>
      <c r="G18" s="65">
        <f>10125380.27</f>
        <v>10125380.27</v>
      </c>
    </row>
    <row r="19" spans="2:9" x14ac:dyDescent="0.25">
      <c r="B19" s="9"/>
      <c r="C19" s="2"/>
      <c r="D19" s="2"/>
      <c r="E19" s="2"/>
      <c r="F19" s="2"/>
      <c r="G19" s="56">
        <f>SUM(G17:G18)</f>
        <v>12686791.309999999</v>
      </c>
    </row>
    <row r="20" spans="2:9" x14ac:dyDescent="0.25">
      <c r="B20" s="9"/>
      <c r="C20" s="2"/>
      <c r="D20" s="2"/>
      <c r="E20" s="2"/>
      <c r="F20" s="2"/>
      <c r="G20" s="10"/>
    </row>
    <row r="21" spans="2:9" x14ac:dyDescent="0.25">
      <c r="B21" s="37" t="s">
        <v>54</v>
      </c>
      <c r="C21" s="2"/>
      <c r="D21" s="2"/>
      <c r="E21" s="2"/>
      <c r="F21" s="2"/>
      <c r="G21" s="6" t="s">
        <v>56</v>
      </c>
    </row>
    <row r="22" spans="2:9" x14ac:dyDescent="0.25">
      <c r="B22" s="58" t="s">
        <v>55</v>
      </c>
      <c r="C22" s="2"/>
      <c r="E22" s="2"/>
      <c r="F22" s="2"/>
      <c r="G22" s="39">
        <f>1352509.88</f>
        <v>1352509.88</v>
      </c>
    </row>
    <row r="23" spans="2:9" x14ac:dyDescent="0.25">
      <c r="B23" s="58"/>
      <c r="C23" s="2"/>
      <c r="D23" s="2"/>
      <c r="E23" s="2"/>
      <c r="F23" s="2"/>
      <c r="G23" s="41">
        <f>SUM(G22:G22)</f>
        <v>1352509.88</v>
      </c>
    </row>
    <row r="24" spans="2:9" x14ac:dyDescent="0.25">
      <c r="B24" s="58"/>
      <c r="C24" s="2"/>
      <c r="D24" s="2"/>
      <c r="E24" s="2"/>
      <c r="F24" s="2"/>
      <c r="G24" s="12"/>
    </row>
    <row r="25" spans="2:9" x14ac:dyDescent="0.25">
      <c r="B25" s="58" t="s">
        <v>57</v>
      </c>
      <c r="C25" s="2"/>
      <c r="D25" s="2"/>
      <c r="E25" s="2"/>
      <c r="F25" s="2"/>
      <c r="G25" s="6" t="s">
        <v>58</v>
      </c>
    </row>
    <row r="26" spans="2:9" x14ac:dyDescent="0.25">
      <c r="B26" s="58" t="s">
        <v>59</v>
      </c>
      <c r="C26" s="2"/>
      <c r="D26" s="2"/>
      <c r="E26" s="2"/>
      <c r="F26" s="2"/>
      <c r="G26" s="40">
        <f>483806900.57+470886.44</f>
        <v>484277787.00999999</v>
      </c>
      <c r="I26" s="40"/>
    </row>
    <row r="27" spans="2:9" x14ac:dyDescent="0.25">
      <c r="B27" s="58" t="s">
        <v>60</v>
      </c>
      <c r="C27" s="2"/>
      <c r="D27" s="2"/>
      <c r="E27" s="2"/>
      <c r="F27" s="2"/>
      <c r="G27" s="40">
        <f>23064753.69</f>
        <v>23064753.690000001</v>
      </c>
    </row>
    <row r="28" spans="2:9" x14ac:dyDescent="0.25">
      <c r="B28" s="58" t="s">
        <v>61</v>
      </c>
      <c r="C28" s="2"/>
      <c r="D28" s="2"/>
      <c r="E28" s="2"/>
      <c r="F28" s="2"/>
      <c r="G28" s="40">
        <f>618356.04</f>
        <v>618356.04</v>
      </c>
    </row>
    <row r="29" spans="2:9" x14ac:dyDescent="0.25">
      <c r="B29" s="58" t="s">
        <v>62</v>
      </c>
      <c r="C29" s="2"/>
      <c r="D29" s="2"/>
      <c r="E29" s="2"/>
      <c r="F29" s="2"/>
      <c r="G29" s="40">
        <f>102694232.45</f>
        <v>102694232.45</v>
      </c>
      <c r="I29" s="40"/>
    </row>
    <row r="30" spans="2:9" x14ac:dyDescent="0.25">
      <c r="B30" s="58" t="s">
        <v>63</v>
      </c>
      <c r="C30" s="2"/>
      <c r="D30" s="2"/>
      <c r="E30" s="2"/>
      <c r="F30" s="2"/>
      <c r="G30" s="40">
        <f>96010686.98</f>
        <v>96010686.980000004</v>
      </c>
    </row>
    <row r="31" spans="2:9" x14ac:dyDescent="0.25">
      <c r="B31" s="58" t="s">
        <v>64</v>
      </c>
      <c r="C31" s="2"/>
      <c r="D31" s="2"/>
      <c r="E31" s="2"/>
      <c r="F31" s="2"/>
      <c r="G31" s="40">
        <v>163869.15</v>
      </c>
    </row>
    <row r="32" spans="2:9" x14ac:dyDescent="0.25">
      <c r="B32" s="58" t="s">
        <v>65</v>
      </c>
      <c r="C32" s="2"/>
      <c r="D32" s="2"/>
      <c r="E32" s="2"/>
      <c r="F32" s="2"/>
      <c r="G32" s="40">
        <v>168452570.38999999</v>
      </c>
    </row>
    <row r="33" spans="2:7" x14ac:dyDescent="0.25">
      <c r="B33" s="58" t="s">
        <v>66</v>
      </c>
      <c r="C33" s="2"/>
      <c r="D33" s="2"/>
      <c r="E33" s="2"/>
      <c r="F33" s="2"/>
      <c r="G33" s="65">
        <v>464065.88</v>
      </c>
    </row>
    <row r="34" spans="2:7" x14ac:dyDescent="0.25">
      <c r="B34" s="2"/>
      <c r="C34" s="2"/>
      <c r="D34" s="2"/>
      <c r="E34" s="2"/>
      <c r="F34" s="2"/>
      <c r="G34" s="43">
        <f>SUM(G26:G33)</f>
        <v>875746321.59000003</v>
      </c>
    </row>
    <row r="35" spans="2:7" x14ac:dyDescent="0.25">
      <c r="B35" s="2"/>
      <c r="C35" s="2"/>
      <c r="D35" s="2"/>
      <c r="E35" s="2"/>
      <c r="F35" s="2"/>
      <c r="G35" s="10"/>
    </row>
    <row r="36" spans="2:7" x14ac:dyDescent="0.25">
      <c r="B36" s="37" t="s">
        <v>76</v>
      </c>
      <c r="C36" s="2"/>
      <c r="D36" s="2"/>
      <c r="E36" s="2"/>
      <c r="F36" s="2"/>
      <c r="G36" s="6" t="s">
        <v>67</v>
      </c>
    </row>
    <row r="37" spans="2:7" x14ac:dyDescent="0.25">
      <c r="B37" s="58" t="s">
        <v>68</v>
      </c>
      <c r="C37" s="2"/>
      <c r="D37" s="2"/>
      <c r="E37" s="2"/>
      <c r="F37" s="2"/>
      <c r="G37" s="40">
        <v>-183579889.64000002</v>
      </c>
    </row>
    <row r="38" spans="2:7" x14ac:dyDescent="0.25">
      <c r="B38" s="58" t="s">
        <v>69</v>
      </c>
      <c r="C38" s="2"/>
      <c r="D38" s="2"/>
      <c r="E38" s="2"/>
      <c r="F38" s="2"/>
      <c r="G38" s="40">
        <v>-8339966.6200000001</v>
      </c>
    </row>
    <row r="39" spans="2:7" x14ac:dyDescent="0.25">
      <c r="B39" s="58" t="s">
        <v>70</v>
      </c>
      <c r="C39" s="2"/>
      <c r="D39" s="2"/>
      <c r="E39" s="2"/>
      <c r="F39" s="2"/>
      <c r="G39" s="40">
        <v>-91615717.650000006</v>
      </c>
    </row>
    <row r="40" spans="2:7" x14ac:dyDescent="0.25">
      <c r="B40" s="58" t="s">
        <v>71</v>
      </c>
      <c r="C40" s="2"/>
      <c r="D40" s="2"/>
      <c r="E40" s="2"/>
      <c r="F40" s="2"/>
      <c r="G40" s="40">
        <v>-316619371.29000002</v>
      </c>
    </row>
    <row r="41" spans="2:7" x14ac:dyDescent="0.25">
      <c r="B41" s="58" t="s">
        <v>72</v>
      </c>
      <c r="C41" s="2"/>
      <c r="D41" s="2"/>
      <c r="E41" s="2"/>
      <c r="F41" s="2"/>
      <c r="G41" s="40">
        <v>-673043.17</v>
      </c>
    </row>
    <row r="42" spans="2:7" x14ac:dyDescent="0.25">
      <c r="B42" s="58" t="s">
        <v>73</v>
      </c>
      <c r="C42" s="2"/>
      <c r="D42" s="2"/>
      <c r="E42" s="2"/>
      <c r="F42" s="2"/>
      <c r="G42" s="40">
        <v>-9402605.1500000004</v>
      </c>
    </row>
    <row r="43" spans="2:7" x14ac:dyDescent="0.25">
      <c r="B43" s="58" t="s">
        <v>74</v>
      </c>
      <c r="C43" s="2"/>
      <c r="D43" s="2"/>
      <c r="E43" s="2"/>
      <c r="F43" s="2"/>
      <c r="G43" s="40">
        <v>-12739394.49</v>
      </c>
    </row>
    <row r="44" spans="2:7" x14ac:dyDescent="0.25">
      <c r="B44" s="58" t="s">
        <v>75</v>
      </c>
      <c r="C44" s="2"/>
      <c r="D44" s="2"/>
      <c r="E44" s="2"/>
      <c r="F44" s="2"/>
      <c r="G44" s="65">
        <v>-60112815.580000006</v>
      </c>
    </row>
    <row r="45" spans="2:7" x14ac:dyDescent="0.25">
      <c r="B45" s="20"/>
      <c r="C45" s="2"/>
      <c r="D45" s="2"/>
      <c r="E45" s="2"/>
      <c r="F45" s="2"/>
      <c r="G45" s="44">
        <f>SUM(G37:G44)</f>
        <v>-683082803.59000003</v>
      </c>
    </row>
    <row r="46" spans="2:7" x14ac:dyDescent="0.25">
      <c r="B46" s="20"/>
      <c r="C46" s="2"/>
      <c r="D46" s="2"/>
      <c r="E46" s="2"/>
      <c r="F46" s="2"/>
      <c r="G46" s="15"/>
    </row>
    <row r="49" spans="2:13" x14ac:dyDescent="0.25">
      <c r="B49" s="37" t="s">
        <v>78</v>
      </c>
      <c r="C49" s="2"/>
      <c r="D49" s="2"/>
      <c r="E49" s="2"/>
      <c r="F49" s="2"/>
      <c r="G49" s="6" t="s">
        <v>77</v>
      </c>
    </row>
    <row r="50" spans="2:13" x14ac:dyDescent="0.25">
      <c r="B50" s="58" t="s">
        <v>79</v>
      </c>
      <c r="C50" s="2"/>
      <c r="D50" s="2"/>
      <c r="E50" s="2"/>
      <c r="F50" s="2"/>
      <c r="G50" s="39">
        <f>40829972.04</f>
        <v>40829972.039999999</v>
      </c>
    </row>
    <row r="51" spans="2:13" x14ac:dyDescent="0.25">
      <c r="B51" s="20"/>
      <c r="C51" s="2"/>
      <c r="D51" s="2"/>
      <c r="E51" s="2"/>
      <c r="F51" s="2"/>
      <c r="G51" s="41">
        <f>SUM(G50)</f>
        <v>40829972.039999999</v>
      </c>
    </row>
    <row r="52" spans="2:13" x14ac:dyDescent="0.25">
      <c r="C52" s="2"/>
      <c r="D52" s="2"/>
      <c r="E52" s="2"/>
      <c r="F52" s="2"/>
      <c r="G52" s="15"/>
    </row>
    <row r="53" spans="2:13" x14ac:dyDescent="0.25">
      <c r="B53" s="46" t="s">
        <v>80</v>
      </c>
      <c r="C53" s="2"/>
      <c r="D53" s="2"/>
      <c r="E53" s="2"/>
      <c r="F53" s="2"/>
      <c r="G53" s="6" t="s">
        <v>81</v>
      </c>
    </row>
    <row r="54" spans="2:13" x14ac:dyDescent="0.25">
      <c r="B54" s="58" t="s">
        <v>82</v>
      </c>
      <c r="C54" s="2"/>
      <c r="D54" s="2"/>
      <c r="E54" s="2"/>
      <c r="F54" s="2"/>
      <c r="G54" s="39">
        <f>45200041.09</f>
        <v>45200041.090000004</v>
      </c>
    </row>
    <row r="55" spans="2:13" x14ac:dyDescent="0.25">
      <c r="B55" s="20"/>
      <c r="C55" s="2"/>
      <c r="D55" s="2"/>
      <c r="E55" s="2"/>
      <c r="F55" s="2"/>
      <c r="G55" s="47">
        <f>SUM(G54)</f>
        <v>45200041.090000004</v>
      </c>
    </row>
    <row r="56" spans="2:13" x14ac:dyDescent="0.25">
      <c r="B56" s="20"/>
      <c r="C56" s="2"/>
      <c r="D56" s="2"/>
      <c r="E56" s="2"/>
      <c r="F56" s="2"/>
      <c r="G56" s="15"/>
    </row>
    <row r="57" spans="2:13" x14ac:dyDescent="0.25">
      <c r="B57" s="20"/>
      <c r="C57" s="2"/>
      <c r="D57" s="2"/>
      <c r="E57" s="2"/>
      <c r="F57" s="2"/>
      <c r="G57" s="15"/>
    </row>
    <row r="58" spans="2:13" x14ac:dyDescent="0.25">
      <c r="B58" s="46" t="s">
        <v>18</v>
      </c>
      <c r="C58" s="2"/>
      <c r="D58" s="2"/>
      <c r="E58" s="2"/>
      <c r="F58" s="2"/>
      <c r="G58" s="6" t="s">
        <v>83</v>
      </c>
    </row>
    <row r="59" spans="2:13" x14ac:dyDescent="0.25">
      <c r="B59" s="20"/>
      <c r="C59" s="2"/>
      <c r="D59" s="2"/>
      <c r="E59" s="2"/>
      <c r="F59" s="2"/>
      <c r="G59" s="15"/>
    </row>
    <row r="60" spans="2:13" x14ac:dyDescent="0.25">
      <c r="B60" s="20"/>
      <c r="C60" s="2"/>
      <c r="D60" s="2"/>
      <c r="E60" s="2"/>
      <c r="F60" s="2"/>
      <c r="G60" s="15"/>
    </row>
    <row r="61" spans="2:13" x14ac:dyDescent="0.25">
      <c r="B61" s="37" t="s">
        <v>88</v>
      </c>
      <c r="C61" s="2"/>
      <c r="D61" s="2"/>
      <c r="E61" s="2"/>
      <c r="F61" s="2"/>
      <c r="G61" s="6" t="s">
        <v>84</v>
      </c>
    </row>
    <row r="62" spans="2:13" x14ac:dyDescent="0.25">
      <c r="B62" s="58" t="s">
        <v>85</v>
      </c>
      <c r="C62" s="2"/>
      <c r="D62" s="2"/>
      <c r="E62" s="2"/>
      <c r="F62" s="2"/>
      <c r="G62" s="40">
        <f>238710977.66-93126088.94-46563044.47-23281522.24</f>
        <v>75740322.010000005</v>
      </c>
    </row>
    <row r="63" spans="2:13" x14ac:dyDescent="0.25">
      <c r="B63" s="58" t="s">
        <v>86</v>
      </c>
      <c r="C63" s="2"/>
      <c r="D63" s="2"/>
      <c r="E63" s="2"/>
      <c r="F63" s="2"/>
      <c r="G63" s="40">
        <f>-1986780455.95+2100216945.54-93126088.94</f>
        <v>20310400.649999917</v>
      </c>
    </row>
    <row r="64" spans="2:13" x14ac:dyDescent="0.25">
      <c r="B64" s="58" t="s">
        <v>87</v>
      </c>
      <c r="C64" s="2"/>
      <c r="D64" s="2"/>
      <c r="E64" s="2"/>
      <c r="F64" s="2"/>
      <c r="G64" s="40">
        <v>-306850673.54000002</v>
      </c>
      <c r="I64" s="40"/>
      <c r="K64" s="48"/>
      <c r="M64" s="48"/>
    </row>
    <row r="65" spans="1:13" x14ac:dyDescent="0.25">
      <c r="B65" s="58" t="s">
        <v>156</v>
      </c>
      <c r="C65" s="2"/>
      <c r="D65" s="2"/>
      <c r="E65" s="2"/>
      <c r="F65" s="2"/>
      <c r="G65" s="65">
        <f>'Estado de Resultado'!H34</f>
        <v>331472756.94000006</v>
      </c>
      <c r="I65" s="40"/>
      <c r="K65" s="48"/>
      <c r="M65" s="48"/>
    </row>
    <row r="66" spans="1:13" x14ac:dyDescent="0.25">
      <c r="B66" s="20"/>
      <c r="C66" s="2"/>
      <c r="D66" s="2"/>
      <c r="E66" s="2"/>
      <c r="F66" s="2"/>
      <c r="G66" s="10">
        <f>SUM(G62:G65)</f>
        <v>120672806.05999994</v>
      </c>
      <c r="I66" s="40"/>
      <c r="K66" s="48"/>
    </row>
    <row r="67" spans="1:13" x14ac:dyDescent="0.25">
      <c r="B67" s="20"/>
      <c r="C67" s="2"/>
      <c r="D67" s="2"/>
      <c r="E67" s="2"/>
      <c r="F67" s="2"/>
      <c r="G67" s="21"/>
    </row>
    <row r="68" spans="1:13" x14ac:dyDescent="0.25">
      <c r="B68" s="5" t="s">
        <v>97</v>
      </c>
      <c r="C68" s="2"/>
      <c r="D68" s="2"/>
      <c r="E68" s="2"/>
      <c r="G68" s="6" t="s">
        <v>101</v>
      </c>
    </row>
    <row r="69" spans="1:13" x14ac:dyDescent="0.25">
      <c r="B69" s="58" t="s">
        <v>99</v>
      </c>
      <c r="C69" s="2"/>
      <c r="E69" s="2"/>
      <c r="G69" s="40">
        <f>3779450288.51</f>
        <v>3779450288.5100002</v>
      </c>
    </row>
    <row r="70" spans="1:13" x14ac:dyDescent="0.25">
      <c r="B70" s="58" t="s">
        <v>37</v>
      </c>
      <c r="C70" s="2"/>
      <c r="E70" s="2"/>
      <c r="G70" s="38">
        <v>0</v>
      </c>
    </row>
    <row r="71" spans="1:13" x14ac:dyDescent="0.25">
      <c r="B71" s="9"/>
      <c r="C71" s="2"/>
      <c r="D71" s="2"/>
      <c r="E71" s="2"/>
      <c r="G71" s="42">
        <f>SUM(G69:G70)</f>
        <v>3779450288.5100002</v>
      </c>
    </row>
    <row r="75" spans="1:13" x14ac:dyDescent="0.25">
      <c r="A75" s="59" t="s">
        <v>90</v>
      </c>
      <c r="B75" s="59" t="s">
        <v>89</v>
      </c>
      <c r="G75" s="6" t="s">
        <v>102</v>
      </c>
    </row>
    <row r="76" spans="1:13" x14ac:dyDescent="0.25">
      <c r="A76" s="52" t="s">
        <v>158</v>
      </c>
      <c r="B76" s="58" t="s">
        <v>104</v>
      </c>
      <c r="G76" s="40">
        <v>91461502.299999997</v>
      </c>
    </row>
    <row r="77" spans="1:13" x14ac:dyDescent="0.25">
      <c r="A77" s="52" t="s">
        <v>159</v>
      </c>
      <c r="B77" s="58" t="s">
        <v>105</v>
      </c>
      <c r="G77" s="40">
        <v>72101000</v>
      </c>
    </row>
    <row r="78" spans="1:13" x14ac:dyDescent="0.25">
      <c r="A78" s="52" t="s">
        <v>160</v>
      </c>
      <c r="B78" s="58" t="s">
        <v>106</v>
      </c>
      <c r="G78" s="40">
        <v>1329290.45</v>
      </c>
    </row>
    <row r="79" spans="1:13" x14ac:dyDescent="0.25">
      <c r="A79" s="52" t="s">
        <v>161</v>
      </c>
      <c r="B79" s="58" t="s">
        <v>107</v>
      </c>
      <c r="G79" s="40">
        <v>1626581.53</v>
      </c>
    </row>
    <row r="80" spans="1:13" x14ac:dyDescent="0.25">
      <c r="A80" s="52" t="s">
        <v>162</v>
      </c>
      <c r="B80" s="58" t="s">
        <v>108</v>
      </c>
      <c r="C80" s="40"/>
      <c r="G80" s="40">
        <v>82500</v>
      </c>
    </row>
    <row r="81" spans="1:14" x14ac:dyDescent="0.25">
      <c r="A81" s="52" t="s">
        <v>163</v>
      </c>
      <c r="B81" s="58" t="s">
        <v>109</v>
      </c>
      <c r="G81" s="40">
        <v>5402230</v>
      </c>
    </row>
    <row r="82" spans="1:14" x14ac:dyDescent="0.25">
      <c r="A82" s="52" t="s">
        <v>230</v>
      </c>
      <c r="B82" s="66" t="s">
        <v>231</v>
      </c>
      <c r="G82" s="40">
        <v>63152321</v>
      </c>
    </row>
    <row r="83" spans="1:14" x14ac:dyDescent="0.25">
      <c r="A83" s="52" t="s">
        <v>164</v>
      </c>
      <c r="B83" s="58" t="s">
        <v>110</v>
      </c>
      <c r="G83" s="40">
        <v>10889655.109999999</v>
      </c>
    </row>
    <row r="84" spans="1:14" x14ac:dyDescent="0.25">
      <c r="A84" s="52" t="s">
        <v>165</v>
      </c>
      <c r="B84" s="58" t="s">
        <v>111</v>
      </c>
      <c r="G84" s="40">
        <v>10931194.92</v>
      </c>
    </row>
    <row r="85" spans="1:14" x14ac:dyDescent="0.25">
      <c r="A85" s="52" t="s">
        <v>166</v>
      </c>
      <c r="B85" s="58" t="s">
        <v>112</v>
      </c>
      <c r="G85" s="65">
        <v>1628633.4</v>
      </c>
      <c r="N85" s="53"/>
    </row>
    <row r="86" spans="1:14" x14ac:dyDescent="0.25">
      <c r="G86" s="42">
        <f>G76+G77+G78+G79+G80+G81+G82+G83+G84+G85</f>
        <v>258604908.70999998</v>
      </c>
    </row>
    <row r="95" spans="1:14" x14ac:dyDescent="0.25">
      <c r="H95" s="25"/>
      <c r="M95" s="48"/>
    </row>
    <row r="96" spans="1:14" x14ac:dyDescent="0.25">
      <c r="H96" s="27"/>
    </row>
    <row r="97" spans="1:8" x14ac:dyDescent="0.25">
      <c r="H97" s="29"/>
    </row>
    <row r="98" spans="1:8" x14ac:dyDescent="0.25">
      <c r="H98" s="25"/>
    </row>
    <row r="99" spans="1:8" x14ac:dyDescent="0.25">
      <c r="H99" s="25"/>
    </row>
    <row r="100" spans="1:8" x14ac:dyDescent="0.25">
      <c r="H100" s="25"/>
    </row>
    <row r="101" spans="1:8" x14ac:dyDescent="0.25">
      <c r="A101" s="51" t="s">
        <v>91</v>
      </c>
      <c r="B101" s="51" t="s">
        <v>92</v>
      </c>
      <c r="C101" s="40"/>
      <c r="E101" s="48"/>
      <c r="G101" s="6" t="s">
        <v>103</v>
      </c>
      <c r="H101" s="25"/>
    </row>
    <row r="102" spans="1:8" x14ac:dyDescent="0.25">
      <c r="A102" s="52" t="s">
        <v>167</v>
      </c>
      <c r="B102" s="57" t="s">
        <v>113</v>
      </c>
      <c r="G102" s="40">
        <v>1965452.95</v>
      </c>
      <c r="H102" s="25"/>
    </row>
    <row r="103" spans="1:8" x14ac:dyDescent="0.25">
      <c r="A103" s="52" t="s">
        <v>168</v>
      </c>
      <c r="B103" s="57" t="s">
        <v>114</v>
      </c>
      <c r="G103" s="40">
        <v>1038168.74</v>
      </c>
      <c r="H103" s="30"/>
    </row>
    <row r="104" spans="1:8" x14ac:dyDescent="0.25">
      <c r="A104" s="52" t="s">
        <v>169</v>
      </c>
      <c r="B104" s="57" t="s">
        <v>115</v>
      </c>
      <c r="G104" s="40">
        <v>2628231.0099999998</v>
      </c>
      <c r="H104" s="27"/>
    </row>
    <row r="105" spans="1:8" x14ac:dyDescent="0.25">
      <c r="A105" s="52" t="s">
        <v>170</v>
      </c>
      <c r="B105" s="57" t="s">
        <v>116</v>
      </c>
      <c r="G105" s="40">
        <v>47151.5</v>
      </c>
      <c r="H105" s="29"/>
    </row>
    <row r="106" spans="1:8" x14ac:dyDescent="0.25">
      <c r="A106" s="52" t="s">
        <v>171</v>
      </c>
      <c r="B106" s="57" t="s">
        <v>117</v>
      </c>
      <c r="G106" s="40">
        <v>1941119.23</v>
      </c>
      <c r="H106" s="30"/>
    </row>
    <row r="107" spans="1:8" x14ac:dyDescent="0.25">
      <c r="A107" s="52" t="s">
        <v>172</v>
      </c>
      <c r="B107" s="57" t="s">
        <v>118</v>
      </c>
      <c r="G107" s="40">
        <v>404150</v>
      </c>
      <c r="H107" s="30"/>
    </row>
    <row r="108" spans="1:8" x14ac:dyDescent="0.25">
      <c r="A108" s="52" t="s">
        <v>173</v>
      </c>
      <c r="B108" s="57" t="s">
        <v>119</v>
      </c>
      <c r="G108" s="60">
        <v>2192624.5</v>
      </c>
      <c r="H108" s="30"/>
    </row>
    <row r="109" spans="1:8" x14ac:dyDescent="0.25">
      <c r="A109" s="52" t="s">
        <v>174</v>
      </c>
      <c r="B109" s="57" t="s">
        <v>120</v>
      </c>
      <c r="G109" s="40">
        <v>20434.54</v>
      </c>
      <c r="H109" s="30"/>
    </row>
    <row r="110" spans="1:8" x14ac:dyDescent="0.25">
      <c r="A110" s="52" t="s">
        <v>175</v>
      </c>
      <c r="B110" s="57" t="s">
        <v>121</v>
      </c>
      <c r="G110" s="40">
        <v>217115</v>
      </c>
      <c r="H110" s="30"/>
    </row>
    <row r="111" spans="1:8" x14ac:dyDescent="0.25">
      <c r="A111" s="52" t="s">
        <v>229</v>
      </c>
      <c r="B111" s="57" t="s">
        <v>122</v>
      </c>
      <c r="G111" s="40">
        <v>3506728.17</v>
      </c>
      <c r="H111" s="30"/>
    </row>
    <row r="112" spans="1:8" x14ac:dyDescent="0.25">
      <c r="A112" s="52" t="s">
        <v>176</v>
      </c>
      <c r="B112" s="57" t="s">
        <v>123</v>
      </c>
      <c r="G112" s="40">
        <v>48295.64</v>
      </c>
      <c r="H112" s="30"/>
    </row>
    <row r="113" spans="1:9" x14ac:dyDescent="0.25">
      <c r="A113" s="52" t="s">
        <v>177</v>
      </c>
      <c r="B113" s="57" t="s">
        <v>124</v>
      </c>
      <c r="G113" s="40">
        <v>972973.44</v>
      </c>
      <c r="H113" s="30"/>
    </row>
    <row r="114" spans="1:9" x14ac:dyDescent="0.25">
      <c r="A114" s="52" t="s">
        <v>223</v>
      </c>
      <c r="B114" s="57" t="s">
        <v>224</v>
      </c>
      <c r="G114" s="40">
        <v>2123599.7799999998</v>
      </c>
      <c r="H114" s="30"/>
    </row>
    <row r="115" spans="1:9" x14ac:dyDescent="0.25">
      <c r="A115" s="52" t="s">
        <v>225</v>
      </c>
      <c r="B115" s="57" t="s">
        <v>226</v>
      </c>
      <c r="G115" s="40">
        <v>155760</v>
      </c>
      <c r="H115" s="30"/>
    </row>
    <row r="116" spans="1:9" x14ac:dyDescent="0.25">
      <c r="A116" s="52" t="s">
        <v>227</v>
      </c>
      <c r="B116" s="57" t="s">
        <v>228</v>
      </c>
      <c r="G116" s="40">
        <v>192888</v>
      </c>
      <c r="H116" s="30"/>
    </row>
    <row r="117" spans="1:9" x14ac:dyDescent="0.25">
      <c r="A117" s="52" t="s">
        <v>178</v>
      </c>
      <c r="B117" s="57" t="s">
        <v>125</v>
      </c>
      <c r="G117" s="40">
        <v>0</v>
      </c>
      <c r="H117" s="27"/>
    </row>
    <row r="118" spans="1:9" x14ac:dyDescent="0.25">
      <c r="A118" s="52" t="s">
        <v>179</v>
      </c>
      <c r="B118" s="57" t="s">
        <v>126</v>
      </c>
      <c r="G118" s="40">
        <v>2635663.85</v>
      </c>
      <c r="H118" s="29"/>
    </row>
    <row r="119" spans="1:9" x14ac:dyDescent="0.25">
      <c r="A119" s="52" t="s">
        <v>180</v>
      </c>
      <c r="B119" s="57" t="s">
        <v>127</v>
      </c>
      <c r="G119" s="40">
        <v>35000</v>
      </c>
      <c r="H119" s="25"/>
    </row>
    <row r="120" spans="1:9" x14ac:dyDescent="0.25">
      <c r="A120" s="52" t="s">
        <v>181</v>
      </c>
      <c r="B120" s="57" t="s">
        <v>128</v>
      </c>
      <c r="G120" s="40">
        <v>2802139.56</v>
      </c>
      <c r="H120" s="27"/>
    </row>
    <row r="121" spans="1:9" x14ac:dyDescent="0.25">
      <c r="A121" s="52" t="s">
        <v>182</v>
      </c>
      <c r="B121" s="57" t="s">
        <v>129</v>
      </c>
      <c r="G121" s="40">
        <v>26082.99</v>
      </c>
      <c r="H121" s="29"/>
    </row>
    <row r="122" spans="1:9" x14ac:dyDescent="0.25">
      <c r="A122" s="52" t="s">
        <v>183</v>
      </c>
      <c r="B122" s="57" t="s">
        <v>130</v>
      </c>
      <c r="G122" s="40">
        <v>69979.33</v>
      </c>
      <c r="H122" s="25"/>
    </row>
    <row r="123" spans="1:9" x14ac:dyDescent="0.25">
      <c r="A123" s="52" t="s">
        <v>184</v>
      </c>
      <c r="B123" s="57" t="s">
        <v>131</v>
      </c>
      <c r="G123" s="40">
        <v>2532762.0299999998</v>
      </c>
      <c r="H123" s="25"/>
    </row>
    <row r="124" spans="1:9" x14ac:dyDescent="0.25">
      <c r="A124" s="52" t="s">
        <v>185</v>
      </c>
      <c r="B124" s="57" t="s">
        <v>132</v>
      </c>
      <c r="G124" s="40">
        <v>1270316.6100000001</v>
      </c>
      <c r="H124" s="25"/>
    </row>
    <row r="125" spans="1:9" x14ac:dyDescent="0.25">
      <c r="A125" s="52" t="s">
        <v>186</v>
      </c>
      <c r="B125" s="57" t="s">
        <v>133</v>
      </c>
      <c r="G125" s="40">
        <v>53039.65</v>
      </c>
      <c r="H125" s="25"/>
    </row>
    <row r="126" spans="1:9" x14ac:dyDescent="0.25">
      <c r="A126" s="52" t="s">
        <v>187</v>
      </c>
      <c r="B126" s="57" t="s">
        <v>134</v>
      </c>
      <c r="G126" s="40">
        <v>199420</v>
      </c>
      <c r="H126" s="25"/>
      <c r="I126" s="48"/>
    </row>
    <row r="127" spans="1:9" x14ac:dyDescent="0.25">
      <c r="A127" s="52" t="s">
        <v>188</v>
      </c>
      <c r="B127" s="57" t="s">
        <v>135</v>
      </c>
      <c r="G127" s="40">
        <v>106182.82</v>
      </c>
      <c r="H127" s="25"/>
    </row>
    <row r="128" spans="1:9" x14ac:dyDescent="0.25">
      <c r="A128" s="52" t="s">
        <v>189</v>
      </c>
      <c r="B128" s="57" t="s">
        <v>136</v>
      </c>
      <c r="G128" s="40">
        <v>2016655.27</v>
      </c>
      <c r="H128" s="25"/>
    </row>
    <row r="129" spans="1:8" x14ac:dyDescent="0.25">
      <c r="A129" s="52" t="s">
        <v>190</v>
      </c>
      <c r="B129" s="57" t="s">
        <v>137</v>
      </c>
      <c r="G129" s="40">
        <v>496.5</v>
      </c>
      <c r="H129" s="25"/>
    </row>
    <row r="130" spans="1:8" x14ac:dyDescent="0.25">
      <c r="A130" s="52" t="s">
        <v>191</v>
      </c>
      <c r="B130" s="57" t="s">
        <v>138</v>
      </c>
      <c r="G130" s="40">
        <v>1630400.1</v>
      </c>
      <c r="H130" s="25"/>
    </row>
    <row r="131" spans="1:8" x14ac:dyDescent="0.25">
      <c r="C131" s="11"/>
      <c r="E131" s="17"/>
      <c r="G131" s="42">
        <f>SUM(G102:G130)</f>
        <v>30832831.209999997</v>
      </c>
      <c r="H131" s="25"/>
    </row>
    <row r="132" spans="1:8" x14ac:dyDescent="0.25">
      <c r="H132" s="25"/>
    </row>
    <row r="133" spans="1:8" x14ac:dyDescent="0.25">
      <c r="H133" s="25"/>
    </row>
    <row r="134" spans="1:8" x14ac:dyDescent="0.25">
      <c r="H134" s="25"/>
    </row>
    <row r="135" spans="1:8" x14ac:dyDescent="0.25">
      <c r="H135" s="25"/>
    </row>
    <row r="136" spans="1:8" x14ac:dyDescent="0.25">
      <c r="H136" s="27"/>
    </row>
    <row r="137" spans="1:8" x14ac:dyDescent="0.25">
      <c r="H137" s="29"/>
    </row>
    <row r="138" spans="1:8" x14ac:dyDescent="0.25">
      <c r="H138" s="25"/>
    </row>
    <row r="139" spans="1:8" x14ac:dyDescent="0.25">
      <c r="H139" s="27"/>
    </row>
    <row r="140" spans="1:8" x14ac:dyDescent="0.25">
      <c r="H140" s="29"/>
    </row>
    <row r="141" spans="1:8" x14ac:dyDescent="0.25">
      <c r="H141" s="25"/>
    </row>
    <row r="142" spans="1:8" x14ac:dyDescent="0.25">
      <c r="A142" s="51" t="s">
        <v>93</v>
      </c>
      <c r="B142" s="51" t="s">
        <v>94</v>
      </c>
      <c r="C142" s="17"/>
      <c r="G142" s="6" t="s">
        <v>139</v>
      </c>
      <c r="H142" s="25"/>
    </row>
    <row r="143" spans="1:8" x14ac:dyDescent="0.25">
      <c r="A143" s="52" t="s">
        <v>192</v>
      </c>
      <c r="B143" s="57" t="s">
        <v>140</v>
      </c>
      <c r="G143" s="40">
        <v>4326106.9000000004</v>
      </c>
      <c r="H143" s="25"/>
    </row>
    <row r="144" spans="1:8" x14ac:dyDescent="0.25">
      <c r="A144" s="52" t="s">
        <v>193</v>
      </c>
      <c r="B144" s="57" t="s">
        <v>141</v>
      </c>
      <c r="G144" s="40">
        <v>44326.7</v>
      </c>
      <c r="H144" s="25"/>
    </row>
    <row r="145" spans="1:9" x14ac:dyDescent="0.25">
      <c r="A145" s="52" t="s">
        <v>194</v>
      </c>
      <c r="B145" s="57" t="s">
        <v>142</v>
      </c>
      <c r="G145" s="40">
        <v>0</v>
      </c>
      <c r="H145" s="25"/>
    </row>
    <row r="146" spans="1:9" x14ac:dyDescent="0.25">
      <c r="A146" s="52" t="s">
        <v>236</v>
      </c>
      <c r="B146" s="57" t="s">
        <v>237</v>
      </c>
      <c r="G146" s="40">
        <v>216825</v>
      </c>
      <c r="H146" s="27"/>
      <c r="I146" s="48"/>
    </row>
    <row r="147" spans="1:9" x14ac:dyDescent="0.25">
      <c r="A147" s="52" t="s">
        <v>195</v>
      </c>
      <c r="B147" s="57" t="s">
        <v>143</v>
      </c>
      <c r="G147" s="40">
        <v>94277.24</v>
      </c>
      <c r="H147" s="29"/>
    </row>
    <row r="148" spans="1:9" x14ac:dyDescent="0.25">
      <c r="A148" s="52" t="s">
        <v>196</v>
      </c>
      <c r="B148" s="57" t="s">
        <v>144</v>
      </c>
      <c r="G148" s="40">
        <v>0</v>
      </c>
      <c r="H148" s="25"/>
    </row>
    <row r="149" spans="1:9" x14ac:dyDescent="0.25">
      <c r="A149" s="52" t="s">
        <v>197</v>
      </c>
      <c r="B149" s="57" t="s">
        <v>145</v>
      </c>
      <c r="G149" s="40">
        <v>13257425.939999999</v>
      </c>
      <c r="H149" s="25"/>
    </row>
    <row r="150" spans="1:9" x14ac:dyDescent="0.25">
      <c r="A150" s="52" t="s">
        <v>199</v>
      </c>
      <c r="B150" s="57" t="s">
        <v>146</v>
      </c>
      <c r="G150" s="40">
        <v>281397</v>
      </c>
      <c r="H150" s="25"/>
    </row>
    <row r="151" spans="1:9" x14ac:dyDescent="0.25">
      <c r="A151" s="52" t="s">
        <v>198</v>
      </c>
      <c r="B151" s="57" t="s">
        <v>147</v>
      </c>
      <c r="G151" s="40">
        <v>15211.01</v>
      </c>
      <c r="H151" s="25"/>
    </row>
    <row r="152" spans="1:9" x14ac:dyDescent="0.25">
      <c r="A152" s="52" t="s">
        <v>200</v>
      </c>
      <c r="B152" s="57" t="s">
        <v>148</v>
      </c>
      <c r="G152" s="40">
        <v>0</v>
      </c>
      <c r="H152" s="25"/>
    </row>
    <row r="153" spans="1:9" x14ac:dyDescent="0.25">
      <c r="A153" s="52" t="s">
        <v>201</v>
      </c>
      <c r="B153" s="57" t="s">
        <v>149</v>
      </c>
      <c r="G153" s="40">
        <v>2084.9</v>
      </c>
      <c r="H153" s="25"/>
    </row>
    <row r="154" spans="1:9" x14ac:dyDescent="0.25">
      <c r="A154" s="52" t="s">
        <v>202</v>
      </c>
      <c r="B154" s="57" t="s">
        <v>150</v>
      </c>
      <c r="G154" s="40">
        <v>146603.97</v>
      </c>
      <c r="H154" s="27"/>
    </row>
    <row r="155" spans="1:9" x14ac:dyDescent="0.25">
      <c r="A155" s="52" t="s">
        <v>232</v>
      </c>
      <c r="B155" s="57" t="s">
        <v>233</v>
      </c>
      <c r="G155" s="40">
        <v>202000</v>
      </c>
    </row>
    <row r="156" spans="1:9" x14ac:dyDescent="0.25">
      <c r="A156" s="52" t="s">
        <v>203</v>
      </c>
      <c r="B156" s="57" t="s">
        <v>151</v>
      </c>
      <c r="G156" s="40">
        <v>0</v>
      </c>
    </row>
    <row r="157" spans="1:9" x14ac:dyDescent="0.25">
      <c r="A157" s="52" t="s">
        <v>234</v>
      </c>
      <c r="B157" s="57" t="s">
        <v>235</v>
      </c>
      <c r="G157" s="40">
        <v>497423.1</v>
      </c>
    </row>
    <row r="158" spans="1:9" x14ac:dyDescent="0.25">
      <c r="A158" s="52" t="s">
        <v>204</v>
      </c>
      <c r="B158" s="57" t="s">
        <v>152</v>
      </c>
      <c r="G158" s="40">
        <v>1503665.18</v>
      </c>
    </row>
    <row r="159" spans="1:9" x14ac:dyDescent="0.25">
      <c r="B159" s="25"/>
      <c r="G159" s="42">
        <f>SUM(G143:G158)</f>
        <v>20587346.940000001</v>
      </c>
    </row>
    <row r="163" spans="1:9" x14ac:dyDescent="0.25">
      <c r="A163" s="51" t="s">
        <v>95</v>
      </c>
      <c r="B163" s="51" t="s">
        <v>96</v>
      </c>
      <c r="G163" s="6" t="s">
        <v>153</v>
      </c>
    </row>
    <row r="164" spans="1:9" x14ac:dyDescent="0.25">
      <c r="A164" s="52" t="s">
        <v>205</v>
      </c>
      <c r="B164" s="57" t="s">
        <v>154</v>
      </c>
      <c r="G164" s="40">
        <v>3126111779.4899998</v>
      </c>
      <c r="I164" s="40"/>
    </row>
    <row r="165" spans="1:9" x14ac:dyDescent="0.25">
      <c r="A165" s="52" t="s">
        <v>206</v>
      </c>
      <c r="B165" s="57" t="s">
        <v>155</v>
      </c>
      <c r="G165" s="40">
        <v>8057381.0800000001</v>
      </c>
    </row>
    <row r="166" spans="1:9" x14ac:dyDescent="0.25">
      <c r="A166" s="52" t="s">
        <v>207</v>
      </c>
      <c r="B166" s="57" t="s">
        <v>208</v>
      </c>
      <c r="G166" s="40">
        <v>362546.55</v>
      </c>
    </row>
    <row r="167" spans="1:9" x14ac:dyDescent="0.25">
      <c r="G167" s="42">
        <f>SUM(G164:G166)</f>
        <v>3134531707.1199999</v>
      </c>
    </row>
    <row r="168" spans="1:9" x14ac:dyDescent="0.25">
      <c r="B168" s="25"/>
    </row>
    <row r="170" spans="1:9" x14ac:dyDescent="0.25">
      <c r="A170" s="51" t="s">
        <v>209</v>
      </c>
      <c r="B170" s="51" t="s">
        <v>210</v>
      </c>
      <c r="G170" s="6" t="s">
        <v>215</v>
      </c>
    </row>
    <row r="171" spans="1:9" x14ac:dyDescent="0.25">
      <c r="A171" s="52" t="s">
        <v>216</v>
      </c>
      <c r="B171" s="52" t="s">
        <v>217</v>
      </c>
      <c r="G171" s="40">
        <v>254034</v>
      </c>
    </row>
    <row r="172" spans="1:9" x14ac:dyDescent="0.25">
      <c r="A172" s="52" t="s">
        <v>218</v>
      </c>
      <c r="B172" s="52" t="s">
        <v>219</v>
      </c>
      <c r="G172" s="40">
        <v>106000</v>
      </c>
    </row>
    <row r="173" spans="1:9" x14ac:dyDescent="0.25">
      <c r="G173" s="42">
        <f>SUM(G171:G172)</f>
        <v>360034</v>
      </c>
    </row>
    <row r="176" spans="1:9" x14ac:dyDescent="0.25">
      <c r="A176" s="51" t="s">
        <v>212</v>
      </c>
      <c r="B176" s="51" t="s">
        <v>213</v>
      </c>
      <c r="G176" s="6" t="s">
        <v>220</v>
      </c>
    </row>
    <row r="177" spans="1:7" x14ac:dyDescent="0.25">
      <c r="A177" s="52" t="s">
        <v>221</v>
      </c>
      <c r="B177" s="52" t="s">
        <v>222</v>
      </c>
      <c r="G177" s="40">
        <v>3060703.59</v>
      </c>
    </row>
    <row r="178" spans="1:7" x14ac:dyDescent="0.25">
      <c r="G178" s="42">
        <f>SUM(G177:G177)</f>
        <v>3060703.59</v>
      </c>
    </row>
    <row r="186" spans="1:7" x14ac:dyDescent="0.25">
      <c r="B186" s="31" t="s">
        <v>25</v>
      </c>
      <c r="D186" s="24"/>
      <c r="G186" s="23" t="s">
        <v>26</v>
      </c>
    </row>
    <row r="187" spans="1:7" x14ac:dyDescent="0.25">
      <c r="B187" s="32" t="s">
        <v>27</v>
      </c>
      <c r="G187" s="24" t="s">
        <v>28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Situacion</vt:lpstr>
      <vt:lpstr>Estado de Resultado</vt:lpstr>
      <vt:lpstr>Nota a los Estado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2023-09-14T20:41:25Z</cp:lastPrinted>
  <dcterms:created xsi:type="dcterms:W3CDTF">2023-03-31T14:59:57Z</dcterms:created>
  <dcterms:modified xsi:type="dcterms:W3CDTF">2023-09-14T20:50:11Z</dcterms:modified>
</cp:coreProperties>
</file>