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AGOSTO 2023\Estado Financiero\"/>
    </mc:Choice>
  </mc:AlternateContent>
  <bookViews>
    <workbookView xWindow="0" yWindow="0" windowWidth="20490" windowHeight="7755" activeTab="2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3" l="1"/>
  <c r="G131" i="3"/>
  <c r="G178" i="3" l="1"/>
  <c r="H29" i="2" s="1"/>
  <c r="G173" i="3"/>
  <c r="H28" i="2" s="1"/>
  <c r="H20" i="2"/>
  <c r="G69" i="3"/>
  <c r="G50" i="3"/>
  <c r="G22" i="3"/>
  <c r="G18" i="3"/>
  <c r="G17" i="3"/>
  <c r="G26" i="3" l="1"/>
  <c r="G62" i="3"/>
  <c r="G63" i="3"/>
  <c r="G27" i="3"/>
  <c r="G30" i="3"/>
  <c r="G29" i="3"/>
  <c r="G167" i="3" l="1"/>
  <c r="H27" i="2" s="1"/>
  <c r="G159" i="3"/>
  <c r="H25" i="2"/>
  <c r="G71" i="3"/>
  <c r="H19" i="2" s="1"/>
  <c r="G28" i="3"/>
  <c r="G54" i="3"/>
  <c r="G55" i="3" s="1"/>
  <c r="H34" i="1" s="1"/>
  <c r="G51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H32" i="2" l="1"/>
  <c r="H34" i="2" s="1"/>
  <c r="G65" i="3" s="1"/>
  <c r="G66" i="3" s="1"/>
  <c r="H42" i="1" s="1"/>
  <c r="H43" i="1" s="1"/>
  <c r="H45" i="1" s="1"/>
  <c r="J47" i="1" s="1"/>
</calcChain>
</file>

<file path=xl/sharedStrings.xml><?xml version="1.0" encoding="utf-8"?>
<sst xmlns="http://schemas.openxmlformats.org/spreadsheetml/2006/main" count="267" uniqueCount="238">
  <si>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</si>
  <si>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</si>
  <si>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</si>
  <si>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</si>
  <si>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</si>
  <si>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</si>
  <si>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</si>
  <si>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</si>
  <si>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</si>
  <si>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</si>
  <si>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</si>
  <si>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</si>
  <si>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</si>
  <si>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</si>
  <si>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</si>
  <si>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</si>
  <si>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</si>
  <si>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</si>
  <si>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</si>
  <si>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</si>
  <si>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</si>
  <si>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</si>
  <si>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</si>
  <si>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</si>
  <si>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</si>
  <si>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</si>
  <si>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Joel Soto Lithgow</t>
  </si>
  <si>
    <t>Encargada de Contabilidad</t>
  </si>
  <si>
    <t>Director Financiero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</si>
  <si>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</si>
  <si>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</si>
  <si>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</si>
  <si>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</si>
  <si>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</si>
  <si>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</si>
  <si>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</si>
  <si>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</si>
  <si>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</si>
  <si>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</si>
  <si>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</si>
  <si>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</si>
  <si>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</si>
  <si>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</si>
  <si>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</si>
  <si>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</si>
  <si>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</si>
  <si>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</si>
  <si>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</si>
  <si>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</si>
  <si>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</si>
  <si>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</si>
  <si>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</si>
  <si>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</si>
  <si>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</si>
  <si>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</si>
  <si>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</si>
  <si>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</si>
  <si>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</si>
  <si>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</si>
  <si>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</si>
  <si>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</si>
  <si>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</si>
  <si>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</si>
  <si>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</si>
  <si>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</si>
  <si>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</si>
  <si>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</si>
  <si>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</si>
  <si>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</si>
  <si>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</si>
  <si>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</si>
  <si>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</si>
  <si>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</si>
  <si>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</si>
  <si>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</si>
  <si>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</si>
  <si>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</si>
  <si>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</si>
  <si>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</si>
  <si>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</si>
  <si>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</si>
  <si>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</si>
  <si>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</si>
  <si>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</si>
  <si>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</si>
  <si>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</si>
  <si>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</si>
  <si>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</si>
  <si>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</si>
  <si>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</si>
  <si>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</si>
  <si>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</si>
  <si>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</si>
  <si>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</si>
  <si>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</si>
  <si>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</si>
  <si>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</si>
  <si>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</si>
  <si>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</si>
  <si>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</si>
  <si>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</si>
  <si>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</si>
  <si>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</si>
  <si>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</si>
  <si>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</si>
  <si>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</si>
  <si>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</si>
  <si>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</si>
  <si>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</si>
  <si>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</si>
  <si>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</si>
  <si>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</si>
  <si>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</si>
  <si>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</si>
  <si>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</si>
  <si>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</si>
  <si>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</si>
  <si>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</si>
  <si>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</si>
  <si>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</si>
  <si>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</si>
  <si>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</si>
  <si>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</si>
  <si>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</si>
  <si>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</si>
  <si>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</si>
  <si>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</si>
  <si>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</si>
  <si>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</si>
  <si>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</si>
  <si>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</si>
  <si>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</si>
  <si>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</si>
  <si>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</si>
  <si>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</si>
  <si>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</si>
  <si>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</si>
  <si>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</si>
  <si>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</si>
  <si>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</si>
  <si>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</si>
  <si>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</si>
  <si>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</si>
  <si>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</si>
  <si>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</si>
  <si>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</si>
  <si>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</si>
  <si>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</si>
  <si>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</si>
  <si>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</si>
  <si>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</si>
  <si>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</si>
  <si>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</si>
  <si>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</si>
  <si>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</si>
  <si>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</si>
  <si>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</si>
  <si>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AL 31 DE AGOSTO DEL 2023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</si>
  <si>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</si>
  <si>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</si>
  <si>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</si>
  <si>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</si>
  <si>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</si>
  <si>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</si>
  <si>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</si>
  <si>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</si>
  <si>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</si>
  <si>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</si>
  <si>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</si>
  <si>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</si>
  <si>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</si>
  <si>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</si>
  <si>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</si>
  <si>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</si>
  <si>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</si>
  <si>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</si>
  <si>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</si>
  <si>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</si>
  <si>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</si>
  <si>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</si>
  <si>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</si>
  <si>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</si>
  <si>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</si>
  <si>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</si>
  <si>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</si>
  <si>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</si>
  <si>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</si>
  <si>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</si>
  <si>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</si>
  <si>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</si>
  <si>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</si>
  <si>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</si>
  <si>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</si>
  <si>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</si>
  <si>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</si>
  <si>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</si>
  <si>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</si>
  <si>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</si>
  <si>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</si>
  <si>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</si>
  <si>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</si>
  <si>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</si>
  <si>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</si>
  <si>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</si>
  <si>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</si>
  <si>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6-241201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</si>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</sst>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8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69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2" borderId="0" xfId="0" applyFont="1" applyFill="1" applyBorder="1"/>
    <xf numFmtId="0" fontId="18" fillId="2" borderId="0" xfId="0" applyFont="1" applyFill="1" applyBorder="1"/>
    <xf numFmtId="43" fontId="12" fillId="0" borderId="0" xfId="1" applyFont="1" applyFill="1" applyAlignment="1">
      <alignment vertical="center"/>
    </xf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190500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topLeftCell="A37" workbookViewId="0">
      <selection activeCell="K15" sqref="K15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bestFit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157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29</v>
      </c>
      <c r="F20" s="2"/>
      <c r="G20" s="2"/>
      <c r="H20" s="33">
        <f>'Nota a los Estado '!G19</f>
        <v>12686791.309999999</v>
      </c>
    </row>
    <row r="21" spans="2:8" x14ac:dyDescent="0.25">
      <c r="B21" s="2"/>
      <c r="C21" s="8" t="s">
        <v>6</v>
      </c>
      <c r="D21" s="2"/>
      <c r="E21" s="22" t="s">
        <v>30</v>
      </c>
      <c r="F21" s="2"/>
      <c r="G21" s="2"/>
      <c r="H21" s="13">
        <f>'Nota a los Estado '!G23</f>
        <v>1352509.88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14039301.189999998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31</v>
      </c>
      <c r="F25" s="2"/>
      <c r="G25" s="2"/>
      <c r="H25" s="11">
        <f>'Nota a los Estado '!G34</f>
        <v>875746321.59000003</v>
      </c>
    </row>
    <row r="26" spans="2:8" x14ac:dyDescent="0.25">
      <c r="B26" s="2"/>
      <c r="C26" s="8" t="s">
        <v>10</v>
      </c>
      <c r="D26" s="2"/>
      <c r="E26" s="22" t="s">
        <v>32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192663518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206702819.19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33</v>
      </c>
      <c r="F33" s="2"/>
      <c r="G33" s="2"/>
      <c r="H33" s="16">
        <f>'Nota a los Estado '!G51</f>
        <v>40829972.039999999</v>
      </c>
    </row>
    <row r="34" spans="2:11" x14ac:dyDescent="0.25">
      <c r="B34" s="2"/>
      <c r="C34" s="8" t="s">
        <v>16</v>
      </c>
      <c r="D34" s="2"/>
      <c r="E34" s="22" t="s">
        <v>34</v>
      </c>
      <c r="F34" s="2"/>
      <c r="G34" s="2"/>
      <c r="H34" s="13">
        <f>'Nota a los Estado '!G55</f>
        <v>45200041.090000004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86030013.129999995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35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38</v>
      </c>
      <c r="F42" s="2"/>
      <c r="G42" s="2"/>
      <c r="H42" s="13">
        <f>'Nota a los Estado '!G66</f>
        <v>120672806.05999994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120672806.05999994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206702819.18999994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>
        <f>H29-H45</f>
        <v>0</v>
      </c>
    </row>
    <row r="48" spans="2:11" x14ac:dyDescent="0.25">
      <c r="B48" s="2"/>
      <c r="C48" s="20"/>
      <c r="D48" s="2"/>
      <c r="E48" s="2"/>
      <c r="F48" s="2"/>
      <c r="G48" s="2"/>
      <c r="H48" s="63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26</v>
      </c>
      <c r="I54" s="24"/>
    </row>
    <row r="55" spans="2:9" x14ac:dyDescent="0.25">
      <c r="B55" s="32" t="s">
        <v>27</v>
      </c>
      <c r="C55" s="9"/>
      <c r="D55" s="24"/>
      <c r="H55" s="24" t="s">
        <v>28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workbookViewId="0">
      <selection activeCell="H46" sqref="B1:H46"/>
    </sheetView>
  </sheetViews>
  <sheetFormatPr baseColWidth="10" defaultRowHeight="15" x14ac:dyDescent="0.25"/>
  <cols>
    <col min="1" max="1" width="4.5703125" style="1" customWidth="1"/>
    <col min="2" max="2" width="6.140625" style="1" customWidth="1"/>
    <col min="3" max="3" width="10.85546875" style="1"/>
    <col min="4" max="4" width="15.5703125" style="1" customWidth="1"/>
    <col min="5" max="5" width="14.85546875" style="1" customWidth="1"/>
    <col min="6" max="7" width="10.85546875" style="1"/>
    <col min="8" max="8" width="15.85546875" style="1" bestFit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7" t="s">
        <v>36</v>
      </c>
      <c r="G11" s="2"/>
      <c r="H11" s="2"/>
    </row>
    <row r="12" spans="2:8" x14ac:dyDescent="0.25">
      <c r="B12" s="2"/>
      <c r="C12" s="2"/>
      <c r="D12" s="2"/>
      <c r="E12" s="50" t="s">
        <v>157</v>
      </c>
      <c r="G12" s="2"/>
      <c r="H12" s="2"/>
    </row>
    <row r="13" spans="2:8" x14ac:dyDescent="0.25">
      <c r="B13" s="2"/>
      <c r="C13" s="2"/>
      <c r="D13" s="2"/>
      <c r="E13" s="68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97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98</v>
      </c>
      <c r="C19" s="52" t="s">
        <v>99</v>
      </c>
      <c r="D19" s="2"/>
      <c r="F19" s="22" t="s">
        <v>39</v>
      </c>
      <c r="G19" s="2"/>
      <c r="H19" s="33">
        <f>'Nota a los Estado '!G71</f>
        <v>3779450288.5100002</v>
      </c>
    </row>
    <row r="20" spans="1:13" x14ac:dyDescent="0.25">
      <c r="A20" s="22" t="s">
        <v>100</v>
      </c>
      <c r="C20" s="8" t="s">
        <v>37</v>
      </c>
      <c r="D20" s="2"/>
      <c r="F20" s="2"/>
      <c r="G20" s="2"/>
      <c r="H20" s="13">
        <f>'Nota a los Estado '!G70</f>
        <v>0</v>
      </c>
    </row>
    <row r="21" spans="1:13" x14ac:dyDescent="0.25">
      <c r="A21" s="2"/>
      <c r="C21" s="9" t="s">
        <v>40</v>
      </c>
      <c r="D21" s="2"/>
      <c r="E21" s="2"/>
      <c r="F21" s="2"/>
      <c r="G21" s="2"/>
      <c r="H21" s="10">
        <f>+H19+H20</f>
        <v>3779450288.5100002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41</v>
      </c>
      <c r="D23" s="2"/>
      <c r="E23" s="2"/>
      <c r="F23" s="2"/>
      <c r="G23" s="2"/>
      <c r="H23" s="2"/>
    </row>
    <row r="24" spans="1:13" x14ac:dyDescent="0.25">
      <c r="A24" s="22" t="s">
        <v>90</v>
      </c>
      <c r="C24" s="54" t="s">
        <v>89</v>
      </c>
      <c r="D24" s="2"/>
      <c r="F24" s="22" t="s">
        <v>42</v>
      </c>
      <c r="G24" s="2"/>
      <c r="H24" s="53">
        <f>'Nota a los Estado '!G86</f>
        <v>258604908.70999998</v>
      </c>
    </row>
    <row r="25" spans="1:13" x14ac:dyDescent="0.25">
      <c r="A25" s="22" t="s">
        <v>91</v>
      </c>
      <c r="C25" s="8" t="s">
        <v>92</v>
      </c>
      <c r="D25" s="2"/>
      <c r="F25" s="22" t="s">
        <v>43</v>
      </c>
      <c r="G25" s="2"/>
      <c r="H25" s="53">
        <f>'Nota a los Estado '!G131</f>
        <v>30832831.209999997</v>
      </c>
    </row>
    <row r="26" spans="1:13" x14ac:dyDescent="0.25">
      <c r="A26" s="22" t="s">
        <v>93</v>
      </c>
      <c r="C26" s="8" t="s">
        <v>94</v>
      </c>
      <c r="D26" s="2"/>
      <c r="F26" s="22" t="s">
        <v>44</v>
      </c>
      <c r="G26" s="2"/>
      <c r="H26" s="53">
        <f>'Nota a los Estado '!G159</f>
        <v>20587346.940000001</v>
      </c>
    </row>
    <row r="27" spans="1:13" x14ac:dyDescent="0.25">
      <c r="A27" s="22" t="s">
        <v>95</v>
      </c>
      <c r="C27" s="8" t="s">
        <v>96</v>
      </c>
      <c r="D27" s="2"/>
      <c r="F27" s="22" t="s">
        <v>45</v>
      </c>
      <c r="G27" s="2"/>
      <c r="H27" s="11">
        <f>'Nota a los Estado '!G167</f>
        <v>3134531707.1199999</v>
      </c>
    </row>
    <row r="28" spans="1:13" x14ac:dyDescent="0.25">
      <c r="A28" s="22" t="s">
        <v>209</v>
      </c>
      <c r="C28" s="52" t="s">
        <v>210</v>
      </c>
      <c r="D28" s="2"/>
      <c r="F28" s="22" t="s">
        <v>211</v>
      </c>
      <c r="G28" s="2"/>
      <c r="H28" s="11">
        <f>'Nota a los Estado '!G173</f>
        <v>360034</v>
      </c>
    </row>
    <row r="29" spans="1:13" x14ac:dyDescent="0.25">
      <c r="A29" s="22" t="s">
        <v>212</v>
      </c>
      <c r="C29" s="52" t="s">
        <v>213</v>
      </c>
      <c r="D29" s="2"/>
      <c r="F29" s="22" t="s">
        <v>214</v>
      </c>
      <c r="G29" s="2"/>
      <c r="H29" s="13">
        <f>'Nota a los Estado '!G178</f>
        <v>3060703.59</v>
      </c>
    </row>
    <row r="30" spans="1:13" x14ac:dyDescent="0.25">
      <c r="B30" s="2"/>
      <c r="C30" s="9" t="s">
        <v>46</v>
      </c>
      <c r="D30" s="2"/>
      <c r="E30" s="2"/>
      <c r="F30" s="2"/>
      <c r="G30" s="2"/>
      <c r="H30" s="41">
        <f>SUM(H24:H29)</f>
        <v>3447977531.5700002</v>
      </c>
      <c r="J30" s="40"/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4" t="s">
        <v>47</v>
      </c>
      <c r="D32" s="2"/>
      <c r="E32" s="2"/>
      <c r="F32" s="2"/>
      <c r="G32" s="2"/>
      <c r="H32" s="41">
        <f>H21-H30</f>
        <v>331472756.94000006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4" t="s">
        <v>48</v>
      </c>
      <c r="D34" s="2"/>
      <c r="E34" s="2"/>
      <c r="F34" s="2"/>
      <c r="G34" s="2"/>
      <c r="H34" s="61">
        <f>H32</f>
        <v>331472756.94000006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H44" s="23" t="s">
        <v>26</v>
      </c>
    </row>
    <row r="45" spans="2:10" x14ac:dyDescent="0.25">
      <c r="B45" s="32" t="s">
        <v>27</v>
      </c>
      <c r="C45" s="9"/>
      <c r="H45" s="24" t="s">
        <v>28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N187"/>
  <sheetViews>
    <sheetView tabSelected="1" workbookViewId="0">
      <selection activeCell="I12" sqref="I12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16.42578125" style="1" customWidth="1"/>
    <col min="9" max="9" width="16.85546875" style="1" bestFit="1" customWidth="1"/>
    <col min="10" max="10" width="12.28515625" style="1" customWidth="1"/>
    <col min="11" max="11" width="14.85546875" style="1" bestFit="1" customWidth="1"/>
    <col min="12" max="12" width="11.42578125" style="1" customWidth="1"/>
    <col min="13" max="13" width="18.5703125" style="1" customWidth="1"/>
    <col min="14" max="14" width="14.140625" style="1" bestFit="1" customWidth="1"/>
    <col min="15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2:7" ht="15.75" x14ac:dyDescent="0.25">
      <c r="B11" s="2"/>
      <c r="C11" s="2"/>
      <c r="D11" s="67" t="s">
        <v>49</v>
      </c>
      <c r="F11" s="2"/>
      <c r="G11" s="2"/>
    </row>
    <row r="12" spans="2:7" x14ac:dyDescent="0.25">
      <c r="B12" s="2"/>
      <c r="C12" s="2"/>
      <c r="D12" s="50" t="s">
        <v>157</v>
      </c>
      <c r="F12" s="2"/>
      <c r="G12" s="2"/>
    </row>
    <row r="13" spans="2:7" x14ac:dyDescent="0.25">
      <c r="B13" s="2"/>
      <c r="C13" s="2"/>
      <c r="D13" s="62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50</v>
      </c>
      <c r="C16" s="2"/>
      <c r="D16" s="2"/>
      <c r="E16" s="2"/>
      <c r="F16" s="2"/>
      <c r="G16" s="6" t="s">
        <v>53</v>
      </c>
    </row>
    <row r="17" spans="2:9" x14ac:dyDescent="0.25">
      <c r="B17" s="58" t="s">
        <v>51</v>
      </c>
      <c r="C17" s="2"/>
      <c r="E17" s="2"/>
      <c r="F17" s="2"/>
      <c r="G17" s="40">
        <f>2561411.04</f>
        <v>2561411.04</v>
      </c>
    </row>
    <row r="18" spans="2:9" x14ac:dyDescent="0.25">
      <c r="B18" s="58" t="s">
        <v>52</v>
      </c>
      <c r="C18" s="2"/>
      <c r="E18" s="2"/>
      <c r="F18" s="2"/>
      <c r="G18" s="65">
        <f>10125380.27</f>
        <v>10125380.27</v>
      </c>
    </row>
    <row r="19" spans="2:9" x14ac:dyDescent="0.25">
      <c r="B19" s="9"/>
      <c r="C19" s="2"/>
      <c r="D19" s="2"/>
      <c r="E19" s="2"/>
      <c r="F19" s="2"/>
      <c r="G19" s="56">
        <f>SUM(G17:G18)</f>
        <v>12686791.309999999</v>
      </c>
    </row>
    <row r="20" spans="2:9" x14ac:dyDescent="0.25">
      <c r="B20" s="9"/>
      <c r="C20" s="2"/>
      <c r="D20" s="2"/>
      <c r="E20" s="2"/>
      <c r="F20" s="2"/>
      <c r="G20" s="10"/>
    </row>
    <row r="21" spans="2:9" x14ac:dyDescent="0.25">
      <c r="B21" s="37" t="s">
        <v>54</v>
      </c>
      <c r="C21" s="2"/>
      <c r="D21" s="2"/>
      <c r="E21" s="2"/>
      <c r="F21" s="2"/>
      <c r="G21" s="6" t="s">
        <v>56</v>
      </c>
    </row>
    <row r="22" spans="2:9" x14ac:dyDescent="0.25">
      <c r="B22" s="58" t="s">
        <v>55</v>
      </c>
      <c r="C22" s="2"/>
      <c r="E22" s="2"/>
      <c r="F22" s="2"/>
      <c r="G22" s="39">
        <f>1352509.88</f>
        <v>1352509.88</v>
      </c>
    </row>
    <row r="23" spans="2:9" x14ac:dyDescent="0.25">
      <c r="B23" s="58"/>
      <c r="C23" s="2"/>
      <c r="D23" s="2"/>
      <c r="E23" s="2"/>
      <c r="F23" s="2"/>
      <c r="G23" s="41">
        <f>SUM(G22:G22)</f>
        <v>1352509.88</v>
      </c>
    </row>
    <row r="24" spans="2:9" x14ac:dyDescent="0.25">
      <c r="B24" s="58"/>
      <c r="C24" s="2"/>
      <c r="D24" s="2"/>
      <c r="E24" s="2"/>
      <c r="F24" s="2"/>
      <c r="G24" s="12"/>
    </row>
    <row r="25" spans="2:9" x14ac:dyDescent="0.25">
      <c r="B25" s="58" t="s">
        <v>57</v>
      </c>
      <c r="C25" s="2"/>
      <c r="D25" s="2"/>
      <c r="E25" s="2"/>
      <c r="F25" s="2"/>
      <c r="G25" s="6" t="s">
        <v>58</v>
      </c>
    </row>
    <row r="26" spans="2:9" x14ac:dyDescent="0.25">
      <c r="B26" s="58" t="s">
        <v>59</v>
      </c>
      <c r="C26" s="2"/>
      <c r="D26" s="2"/>
      <c r="E26" s="2"/>
      <c r="F26" s="2"/>
      <c r="G26" s="40">
        <f>483806900.57+470886.44</f>
        <v>484277787.00999999</v>
      </c>
      <c r="I26" s="40"/>
    </row>
    <row r="27" spans="2:9" x14ac:dyDescent="0.25">
      <c r="B27" s="58" t="s">
        <v>60</v>
      </c>
      <c r="C27" s="2"/>
      <c r="D27" s="2"/>
      <c r="E27" s="2"/>
      <c r="F27" s="2"/>
      <c r="G27" s="40">
        <f>23064753.69</f>
        <v>23064753.690000001</v>
      </c>
    </row>
    <row r="28" spans="2:9" x14ac:dyDescent="0.25">
      <c r="B28" s="58" t="s">
        <v>61</v>
      </c>
      <c r="C28" s="2"/>
      <c r="D28" s="2"/>
      <c r="E28" s="2"/>
      <c r="F28" s="2"/>
      <c r="G28" s="40">
        <f>618356.04</f>
        <v>618356.04</v>
      </c>
    </row>
    <row r="29" spans="2:9" x14ac:dyDescent="0.25">
      <c r="B29" s="58" t="s">
        <v>62</v>
      </c>
      <c r="C29" s="2"/>
      <c r="D29" s="2"/>
      <c r="E29" s="2"/>
      <c r="F29" s="2"/>
      <c r="G29" s="40">
        <f>102694232.45</f>
        <v>102694232.45</v>
      </c>
      <c r="I29" s="40"/>
    </row>
    <row r="30" spans="2:9" x14ac:dyDescent="0.25">
      <c r="B30" s="58" t="s">
        <v>63</v>
      </c>
      <c r="C30" s="2"/>
      <c r="D30" s="2"/>
      <c r="E30" s="2"/>
      <c r="F30" s="2"/>
      <c r="G30" s="40">
        <f>96010686.98</f>
        <v>96010686.980000004</v>
      </c>
    </row>
    <row r="31" spans="2:9" x14ac:dyDescent="0.25">
      <c r="B31" s="58" t="s">
        <v>64</v>
      </c>
      <c r="C31" s="2"/>
      <c r="D31" s="2"/>
      <c r="E31" s="2"/>
      <c r="F31" s="2"/>
      <c r="G31" s="40">
        <v>163869.15</v>
      </c>
    </row>
    <row r="32" spans="2:9" x14ac:dyDescent="0.25">
      <c r="B32" s="58" t="s">
        <v>65</v>
      </c>
      <c r="C32" s="2"/>
      <c r="D32" s="2"/>
      <c r="E32" s="2"/>
      <c r="F32" s="2"/>
      <c r="G32" s="40">
        <v>168452570.38999999</v>
      </c>
    </row>
    <row r="33" spans="2:7" x14ac:dyDescent="0.25">
      <c r="B33" s="58" t="s">
        <v>66</v>
      </c>
      <c r="C33" s="2"/>
      <c r="D33" s="2"/>
      <c r="E33" s="2"/>
      <c r="F33" s="2"/>
      <c r="G33" s="65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875746321.59000003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76</v>
      </c>
      <c r="C36" s="2"/>
      <c r="D36" s="2"/>
      <c r="E36" s="2"/>
      <c r="F36" s="2"/>
      <c r="G36" s="6" t="s">
        <v>67</v>
      </c>
    </row>
    <row r="37" spans="2:7" x14ac:dyDescent="0.25">
      <c r="B37" s="58" t="s">
        <v>68</v>
      </c>
      <c r="C37" s="2"/>
      <c r="D37" s="2"/>
      <c r="E37" s="2"/>
      <c r="F37" s="2"/>
      <c r="G37" s="40">
        <v>-183579889.64000002</v>
      </c>
    </row>
    <row r="38" spans="2:7" x14ac:dyDescent="0.25">
      <c r="B38" s="58" t="s">
        <v>69</v>
      </c>
      <c r="C38" s="2"/>
      <c r="D38" s="2"/>
      <c r="E38" s="2"/>
      <c r="F38" s="2"/>
      <c r="G38" s="40">
        <v>-8339966.6200000001</v>
      </c>
    </row>
    <row r="39" spans="2:7" x14ac:dyDescent="0.25">
      <c r="B39" s="58" t="s">
        <v>70</v>
      </c>
      <c r="C39" s="2"/>
      <c r="D39" s="2"/>
      <c r="E39" s="2"/>
      <c r="F39" s="2"/>
      <c r="G39" s="40">
        <v>-91615717.650000006</v>
      </c>
    </row>
    <row r="40" spans="2:7" x14ac:dyDescent="0.25">
      <c r="B40" s="58" t="s">
        <v>71</v>
      </c>
      <c r="C40" s="2"/>
      <c r="D40" s="2"/>
      <c r="E40" s="2"/>
      <c r="F40" s="2"/>
      <c r="G40" s="40">
        <v>-316619371.29000002</v>
      </c>
    </row>
    <row r="41" spans="2:7" x14ac:dyDescent="0.25">
      <c r="B41" s="58" t="s">
        <v>72</v>
      </c>
      <c r="C41" s="2"/>
      <c r="D41" s="2"/>
      <c r="E41" s="2"/>
      <c r="F41" s="2"/>
      <c r="G41" s="40">
        <v>-673043.17</v>
      </c>
    </row>
    <row r="42" spans="2:7" x14ac:dyDescent="0.25">
      <c r="B42" s="58" t="s">
        <v>73</v>
      </c>
      <c r="C42" s="2"/>
      <c r="D42" s="2"/>
      <c r="E42" s="2"/>
      <c r="F42" s="2"/>
      <c r="G42" s="40">
        <v>-9402605.1500000004</v>
      </c>
    </row>
    <row r="43" spans="2:7" x14ac:dyDescent="0.25">
      <c r="B43" s="58" t="s">
        <v>74</v>
      </c>
      <c r="C43" s="2"/>
      <c r="D43" s="2"/>
      <c r="E43" s="2"/>
      <c r="F43" s="2"/>
      <c r="G43" s="40">
        <v>-12739394.49</v>
      </c>
    </row>
    <row r="44" spans="2:7" x14ac:dyDescent="0.25">
      <c r="B44" s="58" t="s">
        <v>75</v>
      </c>
      <c r="C44" s="2"/>
      <c r="D44" s="2"/>
      <c r="E44" s="2"/>
      <c r="F44" s="2"/>
      <c r="G44" s="65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49" spans="2:13" x14ac:dyDescent="0.25">
      <c r="B49" s="37" t="s">
        <v>78</v>
      </c>
      <c r="C49" s="2"/>
      <c r="D49" s="2"/>
      <c r="E49" s="2"/>
      <c r="F49" s="2"/>
      <c r="G49" s="6" t="s">
        <v>77</v>
      </c>
    </row>
    <row r="50" spans="2:13" x14ac:dyDescent="0.25">
      <c r="B50" s="58" t="s">
        <v>79</v>
      </c>
      <c r="C50" s="2"/>
      <c r="D50" s="2"/>
      <c r="E50" s="2"/>
      <c r="F50" s="2"/>
      <c r="G50" s="39">
        <f>40829972.04</f>
        <v>40829972.039999999</v>
      </c>
    </row>
    <row r="51" spans="2:13" x14ac:dyDescent="0.25">
      <c r="B51" s="20"/>
      <c r="C51" s="2"/>
      <c r="D51" s="2"/>
      <c r="E51" s="2"/>
      <c r="F51" s="2"/>
      <c r="G51" s="41">
        <f>SUM(G50)</f>
        <v>40829972.039999999</v>
      </c>
    </row>
    <row r="52" spans="2:13" x14ac:dyDescent="0.25">
      <c r="C52" s="2"/>
      <c r="D52" s="2"/>
      <c r="E52" s="2"/>
      <c r="F52" s="2"/>
      <c r="G52" s="15"/>
    </row>
    <row r="53" spans="2:13" x14ac:dyDescent="0.25">
      <c r="B53" s="46" t="s">
        <v>80</v>
      </c>
      <c r="C53" s="2"/>
      <c r="D53" s="2"/>
      <c r="E53" s="2"/>
      <c r="F53" s="2"/>
      <c r="G53" s="6" t="s">
        <v>81</v>
      </c>
    </row>
    <row r="54" spans="2:13" x14ac:dyDescent="0.25">
      <c r="B54" s="58" t="s">
        <v>82</v>
      </c>
      <c r="C54" s="2"/>
      <c r="D54" s="2"/>
      <c r="E54" s="2"/>
      <c r="F54" s="2"/>
      <c r="G54" s="39">
        <f>45200041.09</f>
        <v>45200041.090000004</v>
      </c>
    </row>
    <row r="55" spans="2:13" x14ac:dyDescent="0.25">
      <c r="B55" s="20"/>
      <c r="C55" s="2"/>
      <c r="D55" s="2"/>
      <c r="E55" s="2"/>
      <c r="F55" s="2"/>
      <c r="G55" s="47">
        <f>SUM(G54)</f>
        <v>45200041.090000004</v>
      </c>
    </row>
    <row r="56" spans="2:13" x14ac:dyDescent="0.25">
      <c r="B56" s="20"/>
      <c r="C56" s="2"/>
      <c r="D56" s="2"/>
      <c r="E56" s="2"/>
      <c r="F56" s="2"/>
      <c r="G56" s="15"/>
    </row>
    <row r="57" spans="2:13" x14ac:dyDescent="0.25">
      <c r="B57" s="20"/>
      <c r="C57" s="2"/>
      <c r="D57" s="2"/>
      <c r="E57" s="2"/>
      <c r="F57" s="2"/>
      <c r="G57" s="15"/>
    </row>
    <row r="58" spans="2:13" x14ac:dyDescent="0.25">
      <c r="B58" s="46" t="s">
        <v>18</v>
      </c>
      <c r="C58" s="2"/>
      <c r="D58" s="2"/>
      <c r="E58" s="2"/>
      <c r="F58" s="2"/>
      <c r="G58" s="6" t="s">
        <v>83</v>
      </c>
    </row>
    <row r="59" spans="2:13" x14ac:dyDescent="0.25">
      <c r="B59" s="20"/>
      <c r="C59" s="2"/>
      <c r="D59" s="2"/>
      <c r="E59" s="2"/>
      <c r="F59" s="2"/>
      <c r="G59" s="15"/>
    </row>
    <row r="60" spans="2:13" x14ac:dyDescent="0.25">
      <c r="B60" s="20"/>
      <c r="C60" s="2"/>
      <c r="D60" s="2"/>
      <c r="E60" s="2"/>
      <c r="F60" s="2"/>
      <c r="G60" s="15"/>
    </row>
    <row r="61" spans="2:13" x14ac:dyDescent="0.25">
      <c r="B61" s="37" t="s">
        <v>88</v>
      </c>
      <c r="C61" s="2"/>
      <c r="D61" s="2"/>
      <c r="E61" s="2"/>
      <c r="F61" s="2"/>
      <c r="G61" s="6" t="s">
        <v>84</v>
      </c>
    </row>
    <row r="62" spans="2:13" x14ac:dyDescent="0.25">
      <c r="B62" s="58" t="s">
        <v>85</v>
      </c>
      <c r="C62" s="2"/>
      <c r="D62" s="2"/>
      <c r="E62" s="2"/>
      <c r="F62" s="2"/>
      <c r="G62" s="40">
        <f>238710977.66-93126088.94-46563044.47-23281522.24</f>
        <v>75740322.010000005</v>
      </c>
    </row>
    <row r="63" spans="2:13" x14ac:dyDescent="0.25">
      <c r="B63" s="58" t="s">
        <v>86</v>
      </c>
      <c r="C63" s="2"/>
      <c r="D63" s="2"/>
      <c r="E63" s="2"/>
      <c r="F63" s="2"/>
      <c r="G63" s="40">
        <f>-1986780455.95+2100216945.54-93126088.94</f>
        <v>20310400.649999917</v>
      </c>
    </row>
    <row r="64" spans="2:13" x14ac:dyDescent="0.25">
      <c r="B64" s="58" t="s">
        <v>87</v>
      </c>
      <c r="C64" s="2"/>
      <c r="D64" s="2"/>
      <c r="E64" s="2"/>
      <c r="F64" s="2"/>
      <c r="G64" s="40">
        <v>-306850673.54000002</v>
      </c>
      <c r="I64" s="40"/>
      <c r="K64" s="48"/>
      <c r="M64" s="48"/>
    </row>
    <row r="65" spans="1:13" x14ac:dyDescent="0.25">
      <c r="B65" s="58" t="s">
        <v>156</v>
      </c>
      <c r="C65" s="2"/>
      <c r="D65" s="2"/>
      <c r="E65" s="2"/>
      <c r="F65" s="2"/>
      <c r="G65" s="65">
        <f>'Estado de Resultado'!H34</f>
        <v>331472756.94000006</v>
      </c>
      <c r="I65" s="40"/>
      <c r="K65" s="48"/>
      <c r="M65" s="48"/>
    </row>
    <row r="66" spans="1:13" x14ac:dyDescent="0.25">
      <c r="B66" s="20"/>
      <c r="C66" s="2"/>
      <c r="D66" s="2"/>
      <c r="E66" s="2"/>
      <c r="F66" s="2"/>
      <c r="G66" s="10">
        <f>SUM(G62:G65)</f>
        <v>120672806.05999994</v>
      </c>
      <c r="I66" s="40"/>
      <c r="K66" s="48"/>
    </row>
    <row r="67" spans="1:13" x14ac:dyDescent="0.25">
      <c r="B67" s="20"/>
      <c r="C67" s="2"/>
      <c r="D67" s="2"/>
      <c r="E67" s="2"/>
      <c r="F67" s="2"/>
      <c r="G67" s="21"/>
    </row>
    <row r="68" spans="1:13" x14ac:dyDescent="0.25">
      <c r="B68" s="5" t="s">
        <v>97</v>
      </c>
      <c r="C68" s="2"/>
      <c r="D68" s="2"/>
      <c r="E68" s="2"/>
      <c r="G68" s="6" t="s">
        <v>101</v>
      </c>
    </row>
    <row r="69" spans="1:13" x14ac:dyDescent="0.25">
      <c r="B69" s="58" t="s">
        <v>99</v>
      </c>
      <c r="C69" s="2"/>
      <c r="E69" s="2"/>
      <c r="G69" s="40">
        <f>3779450288.51</f>
        <v>3779450288.5100002</v>
      </c>
    </row>
    <row r="70" spans="1:13" x14ac:dyDescent="0.25">
      <c r="B70" s="58" t="s">
        <v>37</v>
      </c>
      <c r="C70" s="2"/>
      <c r="E70" s="2"/>
      <c r="G70" s="38">
        <v>0</v>
      </c>
    </row>
    <row r="71" spans="1:13" x14ac:dyDescent="0.25">
      <c r="B71" s="9"/>
      <c r="C71" s="2"/>
      <c r="D71" s="2"/>
      <c r="E71" s="2"/>
      <c r="G71" s="42">
        <f>SUM(G69:G70)</f>
        <v>3779450288.5100002</v>
      </c>
    </row>
    <row r="75" spans="1:13" x14ac:dyDescent="0.25">
      <c r="A75" s="59" t="s">
        <v>90</v>
      </c>
      <c r="B75" s="59" t="s">
        <v>89</v>
      </c>
      <c r="G75" s="6" t="s">
        <v>102</v>
      </c>
    </row>
    <row r="76" spans="1:13" x14ac:dyDescent="0.25">
      <c r="A76" s="52" t="s">
        <v>158</v>
      </c>
      <c r="B76" s="58" t="s">
        <v>104</v>
      </c>
      <c r="G76" s="40">
        <v>91461502.299999997</v>
      </c>
    </row>
    <row r="77" spans="1:13" x14ac:dyDescent="0.25">
      <c r="A77" s="52" t="s">
        <v>159</v>
      </c>
      <c r="B77" s="58" t="s">
        <v>105</v>
      </c>
      <c r="G77" s="40">
        <v>72101000</v>
      </c>
    </row>
    <row r="78" spans="1:13" x14ac:dyDescent="0.25">
      <c r="A78" s="52" t="s">
        <v>160</v>
      </c>
      <c r="B78" s="58" t="s">
        <v>106</v>
      </c>
      <c r="G78" s="40">
        <v>1329290.45</v>
      </c>
    </row>
    <row r="79" spans="1:13" x14ac:dyDescent="0.25">
      <c r="A79" s="52" t="s">
        <v>161</v>
      </c>
      <c r="B79" s="58" t="s">
        <v>107</v>
      </c>
      <c r="G79" s="40">
        <v>1626581.53</v>
      </c>
    </row>
    <row r="80" spans="1:13" x14ac:dyDescent="0.25">
      <c r="A80" s="52" t="s">
        <v>162</v>
      </c>
      <c r="B80" s="58" t="s">
        <v>108</v>
      </c>
      <c r="C80" s="40"/>
      <c r="G80" s="40">
        <v>82500</v>
      </c>
    </row>
    <row r="81" spans="1:14" x14ac:dyDescent="0.25">
      <c r="A81" s="52" t="s">
        <v>163</v>
      </c>
      <c r="B81" s="58" t="s">
        <v>109</v>
      </c>
      <c r="G81" s="40">
        <v>5402230</v>
      </c>
    </row>
    <row r="82" spans="1:14" x14ac:dyDescent="0.25">
      <c r="A82" s="52" t="s">
        <v>230</v>
      </c>
      <c r="B82" s="66" t="s">
        <v>231</v>
      </c>
      <c r="G82" s="40">
        <v>63152321</v>
      </c>
    </row>
    <row r="83" spans="1:14" x14ac:dyDescent="0.25">
      <c r="A83" s="52" t="s">
        <v>164</v>
      </c>
      <c r="B83" s="58" t="s">
        <v>110</v>
      </c>
      <c r="G83" s="40">
        <v>10889655.109999999</v>
      </c>
    </row>
    <row r="84" spans="1:14" x14ac:dyDescent="0.25">
      <c r="A84" s="52" t="s">
        <v>165</v>
      </c>
      <c r="B84" s="58" t="s">
        <v>111</v>
      </c>
      <c r="G84" s="40">
        <v>10931194.92</v>
      </c>
    </row>
    <row r="85" spans="1:14" x14ac:dyDescent="0.25">
      <c r="A85" s="52" t="s">
        <v>166</v>
      </c>
      <c r="B85" s="58" t="s">
        <v>112</v>
      </c>
      <c r="G85" s="65">
        <v>1628633.4</v>
      </c>
      <c r="N85" s="53"/>
    </row>
    <row r="86" spans="1:14" x14ac:dyDescent="0.25">
      <c r="G86" s="42">
        <f>G76+G77+G78+G79+G80+G81+G82+G83+G84+G85</f>
        <v>258604908.70999998</v>
      </c>
    </row>
    <row r="95" spans="1:14" x14ac:dyDescent="0.25">
      <c r="H95" s="25"/>
      <c r="M95" s="48"/>
    </row>
    <row r="96" spans="1:14" x14ac:dyDescent="0.25">
      <c r="H96" s="27"/>
    </row>
    <row r="97" spans="1:8" x14ac:dyDescent="0.25">
      <c r="H97" s="29"/>
    </row>
    <row r="98" spans="1:8" x14ac:dyDescent="0.25">
      <c r="H98" s="25"/>
    </row>
    <row r="99" spans="1:8" x14ac:dyDescent="0.25">
      <c r="H99" s="25"/>
    </row>
    <row r="100" spans="1:8" x14ac:dyDescent="0.25">
      <c r="H100" s="25"/>
    </row>
    <row r="101" spans="1:8" x14ac:dyDescent="0.25">
      <c r="A101" s="51" t="s">
        <v>91</v>
      </c>
      <c r="B101" s="51" t="s">
        <v>92</v>
      </c>
      <c r="C101" s="40"/>
      <c r="E101" s="48"/>
      <c r="G101" s="6" t="s">
        <v>103</v>
      </c>
      <c r="H101" s="25"/>
    </row>
    <row r="102" spans="1:8" x14ac:dyDescent="0.25">
      <c r="A102" s="52" t="s">
        <v>167</v>
      </c>
      <c r="B102" s="57" t="s">
        <v>113</v>
      </c>
      <c r="G102" s="40">
        <v>1965452.95</v>
      </c>
      <c r="H102" s="25"/>
    </row>
    <row r="103" spans="1:8" x14ac:dyDescent="0.25">
      <c r="A103" s="52" t="s">
        <v>168</v>
      </c>
      <c r="B103" s="57" t="s">
        <v>114</v>
      </c>
      <c r="G103" s="40">
        <v>1038168.74</v>
      </c>
      <c r="H103" s="30"/>
    </row>
    <row r="104" spans="1:8" x14ac:dyDescent="0.25">
      <c r="A104" s="52" t="s">
        <v>169</v>
      </c>
      <c r="B104" s="57" t="s">
        <v>115</v>
      </c>
      <c r="G104" s="40">
        <v>2628231.0099999998</v>
      </c>
      <c r="H104" s="27"/>
    </row>
    <row r="105" spans="1:8" x14ac:dyDescent="0.25">
      <c r="A105" s="52" t="s">
        <v>170</v>
      </c>
      <c r="B105" s="57" t="s">
        <v>116</v>
      </c>
      <c r="G105" s="40">
        <v>47151.5</v>
      </c>
      <c r="H105" s="29"/>
    </row>
    <row r="106" spans="1:8" x14ac:dyDescent="0.25">
      <c r="A106" s="52" t="s">
        <v>171</v>
      </c>
      <c r="B106" s="57" t="s">
        <v>117</v>
      </c>
      <c r="G106" s="40">
        <v>1941119.23</v>
      </c>
      <c r="H106" s="30"/>
    </row>
    <row r="107" spans="1:8" x14ac:dyDescent="0.25">
      <c r="A107" s="52" t="s">
        <v>172</v>
      </c>
      <c r="B107" s="57" t="s">
        <v>118</v>
      </c>
      <c r="G107" s="40">
        <v>404150</v>
      </c>
      <c r="H107" s="30"/>
    </row>
    <row r="108" spans="1:8" x14ac:dyDescent="0.25">
      <c r="A108" s="52" t="s">
        <v>173</v>
      </c>
      <c r="B108" s="57" t="s">
        <v>119</v>
      </c>
      <c r="G108" s="60">
        <v>2192624.5</v>
      </c>
      <c r="H108" s="30"/>
    </row>
    <row r="109" spans="1:8" x14ac:dyDescent="0.25">
      <c r="A109" s="52" t="s">
        <v>174</v>
      </c>
      <c r="B109" s="57" t="s">
        <v>120</v>
      </c>
      <c r="G109" s="40">
        <v>20434.54</v>
      </c>
      <c r="H109" s="30"/>
    </row>
    <row r="110" spans="1:8" x14ac:dyDescent="0.25">
      <c r="A110" s="52" t="s">
        <v>175</v>
      </c>
      <c r="B110" s="57" t="s">
        <v>121</v>
      </c>
      <c r="G110" s="40">
        <v>217115</v>
      </c>
      <c r="H110" s="30"/>
    </row>
    <row r="111" spans="1:8" x14ac:dyDescent="0.25">
      <c r="A111" s="52" t="s">
        <v>229</v>
      </c>
      <c r="B111" s="57" t="s">
        <v>122</v>
      </c>
      <c r="G111" s="40">
        <v>3506728.17</v>
      </c>
      <c r="H111" s="30"/>
    </row>
    <row r="112" spans="1:8" x14ac:dyDescent="0.25">
      <c r="A112" s="52" t="s">
        <v>176</v>
      </c>
      <c r="B112" s="57" t="s">
        <v>123</v>
      </c>
      <c r="G112" s="40">
        <v>48295.64</v>
      </c>
      <c r="H112" s="30"/>
    </row>
    <row r="113" spans="1:9" x14ac:dyDescent="0.25">
      <c r="A113" s="52" t="s">
        <v>177</v>
      </c>
      <c r="B113" s="57" t="s">
        <v>124</v>
      </c>
      <c r="G113" s="40">
        <v>972973.44</v>
      </c>
      <c r="H113" s="30"/>
    </row>
    <row r="114" spans="1:9" x14ac:dyDescent="0.25">
      <c r="A114" s="52" t="s">
        <v>223</v>
      </c>
      <c r="B114" s="57" t="s">
        <v>224</v>
      </c>
      <c r="G114" s="40">
        <v>2123599.7799999998</v>
      </c>
      <c r="H114" s="30"/>
    </row>
    <row r="115" spans="1:9" x14ac:dyDescent="0.25">
      <c r="A115" s="52" t="s">
        <v>225</v>
      </c>
      <c r="B115" s="57" t="s">
        <v>226</v>
      </c>
      <c r="G115" s="40">
        <v>155760</v>
      </c>
      <c r="H115" s="30"/>
    </row>
    <row r="116" spans="1:9" x14ac:dyDescent="0.25">
      <c r="A116" s="52" t="s">
        <v>227</v>
      </c>
      <c r="B116" s="57" t="s">
        <v>228</v>
      </c>
      <c r="G116" s="40">
        <v>192888</v>
      </c>
      <c r="H116" s="30"/>
    </row>
    <row r="117" spans="1:9" x14ac:dyDescent="0.25">
      <c r="A117" s="52" t="s">
        <v>178</v>
      </c>
      <c r="B117" s="57" t="s">
        <v>125</v>
      </c>
      <c r="G117" s="40">
        <v>0</v>
      </c>
      <c r="H117" s="27"/>
    </row>
    <row r="118" spans="1:9" x14ac:dyDescent="0.25">
      <c r="A118" s="52" t="s">
        <v>179</v>
      </c>
      <c r="B118" s="57" t="s">
        <v>126</v>
      </c>
      <c r="G118" s="40">
        <v>2635663.85</v>
      </c>
      <c r="H118" s="29"/>
    </row>
    <row r="119" spans="1:9" x14ac:dyDescent="0.25">
      <c r="A119" s="52" t="s">
        <v>180</v>
      </c>
      <c r="B119" s="57" t="s">
        <v>127</v>
      </c>
      <c r="G119" s="40">
        <v>35000</v>
      </c>
      <c r="H119" s="25"/>
    </row>
    <row r="120" spans="1:9" x14ac:dyDescent="0.25">
      <c r="A120" s="52" t="s">
        <v>181</v>
      </c>
      <c r="B120" s="57" t="s">
        <v>128</v>
      </c>
      <c r="G120" s="40">
        <v>2802139.56</v>
      </c>
      <c r="H120" s="27"/>
    </row>
    <row r="121" spans="1:9" x14ac:dyDescent="0.25">
      <c r="A121" s="52" t="s">
        <v>182</v>
      </c>
      <c r="B121" s="57" t="s">
        <v>129</v>
      </c>
      <c r="G121" s="40">
        <v>26082.99</v>
      </c>
      <c r="H121" s="29"/>
    </row>
    <row r="122" spans="1:9" x14ac:dyDescent="0.25">
      <c r="A122" s="52" t="s">
        <v>183</v>
      </c>
      <c r="B122" s="57" t="s">
        <v>130</v>
      </c>
      <c r="G122" s="40">
        <v>69979.33</v>
      </c>
      <c r="H122" s="25"/>
    </row>
    <row r="123" spans="1:9" x14ac:dyDescent="0.25">
      <c r="A123" s="52" t="s">
        <v>184</v>
      </c>
      <c r="B123" s="57" t="s">
        <v>131</v>
      </c>
      <c r="G123" s="40">
        <v>2532762.0299999998</v>
      </c>
      <c r="H123" s="25"/>
    </row>
    <row r="124" spans="1:9" x14ac:dyDescent="0.25">
      <c r="A124" s="52" t="s">
        <v>185</v>
      </c>
      <c r="B124" s="57" t="s">
        <v>132</v>
      </c>
      <c r="G124" s="40">
        <v>1270316.6100000001</v>
      </c>
      <c r="H124" s="25"/>
    </row>
    <row r="125" spans="1:9" x14ac:dyDescent="0.25">
      <c r="A125" s="52" t="s">
        <v>186</v>
      </c>
      <c r="B125" s="57" t="s">
        <v>133</v>
      </c>
      <c r="G125" s="40">
        <v>53039.65</v>
      </c>
      <c r="H125" s="25"/>
    </row>
    <row r="126" spans="1:9" x14ac:dyDescent="0.25">
      <c r="A126" s="52" t="s">
        <v>187</v>
      </c>
      <c r="B126" s="57" t="s">
        <v>134</v>
      </c>
      <c r="G126" s="40">
        <v>199420</v>
      </c>
      <c r="H126" s="25"/>
      <c r="I126" s="48"/>
    </row>
    <row r="127" spans="1:9" x14ac:dyDescent="0.25">
      <c r="A127" s="52" t="s">
        <v>188</v>
      </c>
      <c r="B127" s="57" t="s">
        <v>135</v>
      </c>
      <c r="G127" s="40">
        <v>106182.82</v>
      </c>
      <c r="H127" s="25"/>
    </row>
    <row r="128" spans="1:9" x14ac:dyDescent="0.25">
      <c r="A128" s="52" t="s">
        <v>189</v>
      </c>
      <c r="B128" s="57" t="s">
        <v>136</v>
      </c>
      <c r="G128" s="40">
        <v>2016655.27</v>
      </c>
      <c r="H128" s="25"/>
    </row>
    <row r="129" spans="1:8" x14ac:dyDescent="0.25">
      <c r="A129" s="52" t="s">
        <v>190</v>
      </c>
      <c r="B129" s="57" t="s">
        <v>137</v>
      </c>
      <c r="G129" s="40">
        <v>496.5</v>
      </c>
      <c r="H129" s="25"/>
    </row>
    <row r="130" spans="1:8" x14ac:dyDescent="0.25">
      <c r="A130" s="52" t="s">
        <v>191</v>
      </c>
      <c r="B130" s="57" t="s">
        <v>138</v>
      </c>
      <c r="G130" s="40">
        <v>1630400.1</v>
      </c>
      <c r="H130" s="25"/>
    </row>
    <row r="131" spans="1:8" x14ac:dyDescent="0.25">
      <c r="C131" s="11"/>
      <c r="E131" s="17"/>
      <c r="G131" s="42">
        <f>SUM(G102:G130)</f>
        <v>30832831.209999997</v>
      </c>
      <c r="H131" s="25"/>
    </row>
    <row r="132" spans="1:8" x14ac:dyDescent="0.25">
      <c r="H132" s="25"/>
    </row>
    <row r="133" spans="1:8" x14ac:dyDescent="0.25">
      <c r="H133" s="25"/>
    </row>
    <row r="134" spans="1:8" x14ac:dyDescent="0.25">
      <c r="H134" s="25"/>
    </row>
    <row r="135" spans="1:8" x14ac:dyDescent="0.25">
      <c r="H135" s="25"/>
    </row>
    <row r="136" spans="1:8" x14ac:dyDescent="0.25">
      <c r="H136" s="27"/>
    </row>
    <row r="137" spans="1:8" x14ac:dyDescent="0.25">
      <c r="H137" s="29"/>
    </row>
    <row r="138" spans="1:8" x14ac:dyDescent="0.25">
      <c r="H138" s="25"/>
    </row>
    <row r="139" spans="1:8" x14ac:dyDescent="0.25">
      <c r="H139" s="27"/>
    </row>
    <row r="140" spans="1:8" x14ac:dyDescent="0.25">
      <c r="H140" s="29"/>
    </row>
    <row r="141" spans="1:8" x14ac:dyDescent="0.25">
      <c r="H141" s="25"/>
    </row>
    <row r="142" spans="1:8" x14ac:dyDescent="0.25">
      <c r="A142" s="51" t="s">
        <v>93</v>
      </c>
      <c r="B142" s="51" t="s">
        <v>94</v>
      </c>
      <c r="C142" s="17"/>
      <c r="G142" s="6" t="s">
        <v>139</v>
      </c>
      <c r="H142" s="25"/>
    </row>
    <row r="143" spans="1:8" x14ac:dyDescent="0.25">
      <c r="A143" s="52" t="s">
        <v>192</v>
      </c>
      <c r="B143" s="57" t="s">
        <v>140</v>
      </c>
      <c r="G143" s="40">
        <v>4326106.9000000004</v>
      </c>
      <c r="H143" s="25"/>
    </row>
    <row r="144" spans="1:8" x14ac:dyDescent="0.25">
      <c r="A144" s="52" t="s">
        <v>193</v>
      </c>
      <c r="B144" s="57" t="s">
        <v>141</v>
      </c>
      <c r="G144" s="40">
        <v>44326.7</v>
      </c>
      <c r="H144" s="25"/>
    </row>
    <row r="145" spans="1:9" x14ac:dyDescent="0.25">
      <c r="A145" s="52" t="s">
        <v>194</v>
      </c>
      <c r="B145" s="57" t="s">
        <v>142</v>
      </c>
      <c r="G145" s="40">
        <v>0</v>
      </c>
      <c r="H145" s="25"/>
    </row>
    <row r="146" spans="1:9" x14ac:dyDescent="0.25">
      <c r="A146" s="52" t="s">
        <v>236</v>
      </c>
      <c r="B146" s="57" t="s">
        <v>237</v>
      </c>
      <c r="G146" s="40">
        <v>216825</v>
      </c>
      <c r="H146" s="27"/>
      <c r="I146" s="48"/>
    </row>
    <row r="147" spans="1:9" x14ac:dyDescent="0.25">
      <c r="A147" s="52" t="s">
        <v>195</v>
      </c>
      <c r="B147" s="57" t="s">
        <v>143</v>
      </c>
      <c r="G147" s="40">
        <v>94277.24</v>
      </c>
      <c r="H147" s="29"/>
    </row>
    <row r="148" spans="1:9" x14ac:dyDescent="0.25">
      <c r="A148" s="52" t="s">
        <v>196</v>
      </c>
      <c r="B148" s="57" t="s">
        <v>144</v>
      </c>
      <c r="G148" s="40">
        <v>0</v>
      </c>
      <c r="H148" s="25"/>
    </row>
    <row r="149" spans="1:9" x14ac:dyDescent="0.25">
      <c r="A149" s="52" t="s">
        <v>197</v>
      </c>
      <c r="B149" s="57" t="s">
        <v>145</v>
      </c>
      <c r="G149" s="40">
        <v>13257425.939999999</v>
      </c>
      <c r="H149" s="25"/>
    </row>
    <row r="150" spans="1:9" x14ac:dyDescent="0.25">
      <c r="A150" s="52" t="s">
        <v>199</v>
      </c>
      <c r="B150" s="57" t="s">
        <v>146</v>
      </c>
      <c r="G150" s="40">
        <v>281397</v>
      </c>
      <c r="H150" s="25"/>
    </row>
    <row r="151" spans="1:9" x14ac:dyDescent="0.25">
      <c r="A151" s="52" t="s">
        <v>198</v>
      </c>
      <c r="B151" s="57" t="s">
        <v>147</v>
      </c>
      <c r="G151" s="40">
        <v>15211.01</v>
      </c>
      <c r="H151" s="25"/>
    </row>
    <row r="152" spans="1:9" x14ac:dyDescent="0.25">
      <c r="A152" s="52" t="s">
        <v>200</v>
      </c>
      <c r="B152" s="57" t="s">
        <v>148</v>
      </c>
      <c r="G152" s="40">
        <v>0</v>
      </c>
      <c r="H152" s="25"/>
    </row>
    <row r="153" spans="1:9" x14ac:dyDescent="0.25">
      <c r="A153" s="52" t="s">
        <v>201</v>
      </c>
      <c r="B153" s="57" t="s">
        <v>149</v>
      </c>
      <c r="G153" s="40">
        <v>2084.9</v>
      </c>
      <c r="H153" s="25"/>
    </row>
    <row r="154" spans="1:9" x14ac:dyDescent="0.25">
      <c r="A154" s="52" t="s">
        <v>202</v>
      </c>
      <c r="B154" s="57" t="s">
        <v>150</v>
      </c>
      <c r="G154" s="40">
        <v>146603.97</v>
      </c>
      <c r="H154" s="27"/>
    </row>
    <row r="155" spans="1:9" x14ac:dyDescent="0.25">
      <c r="A155" s="52" t="s">
        <v>232</v>
      </c>
      <c r="B155" s="57" t="s">
        <v>233</v>
      </c>
      <c r="G155" s="40">
        <v>202000</v>
      </c>
    </row>
    <row r="156" spans="1:9" x14ac:dyDescent="0.25">
      <c r="A156" s="52" t="s">
        <v>203</v>
      </c>
      <c r="B156" s="57" t="s">
        <v>151</v>
      </c>
      <c r="G156" s="40">
        <v>0</v>
      </c>
    </row>
    <row r="157" spans="1:9" x14ac:dyDescent="0.25">
      <c r="A157" s="52" t="s">
        <v>234</v>
      </c>
      <c r="B157" s="57" t="s">
        <v>235</v>
      </c>
      <c r="G157" s="40">
        <v>497423.1</v>
      </c>
    </row>
    <row r="158" spans="1:9" x14ac:dyDescent="0.25">
      <c r="A158" s="52" t="s">
        <v>204</v>
      </c>
      <c r="B158" s="57" t="s">
        <v>152</v>
      </c>
      <c r="G158" s="40">
        <v>1503665.18</v>
      </c>
    </row>
    <row r="159" spans="1:9" x14ac:dyDescent="0.25">
      <c r="B159" s="25"/>
      <c r="G159" s="42">
        <f>SUM(G143:G158)</f>
        <v>20587346.940000001</v>
      </c>
    </row>
    <row r="163" spans="1:9" x14ac:dyDescent="0.25">
      <c r="A163" s="51" t="s">
        <v>95</v>
      </c>
      <c r="B163" s="51" t="s">
        <v>96</v>
      </c>
      <c r="G163" s="6" t="s">
        <v>153</v>
      </c>
    </row>
    <row r="164" spans="1:9" x14ac:dyDescent="0.25">
      <c r="A164" s="52" t="s">
        <v>205</v>
      </c>
      <c r="B164" s="57" t="s">
        <v>154</v>
      </c>
      <c r="G164" s="40">
        <v>3126111779.4899998</v>
      </c>
      <c r="I164" s="40"/>
    </row>
    <row r="165" spans="1:9" x14ac:dyDescent="0.25">
      <c r="A165" s="52" t="s">
        <v>206</v>
      </c>
      <c r="B165" s="57" t="s">
        <v>155</v>
      </c>
      <c r="G165" s="40">
        <v>8057381.0800000001</v>
      </c>
    </row>
    <row r="166" spans="1:9" x14ac:dyDescent="0.25">
      <c r="A166" s="52" t="s">
        <v>207</v>
      </c>
      <c r="B166" s="57" t="s">
        <v>208</v>
      </c>
      <c r="G166" s="40">
        <v>362546.55</v>
      </c>
    </row>
    <row r="167" spans="1:9" x14ac:dyDescent="0.25">
      <c r="G167" s="42">
        <f>SUM(G164:G166)</f>
        <v>3134531707.1199999</v>
      </c>
    </row>
    <row r="168" spans="1:9" x14ac:dyDescent="0.25">
      <c r="B168" s="25"/>
    </row>
    <row r="170" spans="1:9" x14ac:dyDescent="0.25">
      <c r="A170" s="51" t="s">
        <v>209</v>
      </c>
      <c r="B170" s="51" t="s">
        <v>210</v>
      </c>
      <c r="G170" s="6" t="s">
        <v>215</v>
      </c>
    </row>
    <row r="171" spans="1:9" x14ac:dyDescent="0.25">
      <c r="A171" s="52" t="s">
        <v>216</v>
      </c>
      <c r="B171" s="52" t="s">
        <v>217</v>
      </c>
      <c r="G171" s="40">
        <v>254034</v>
      </c>
    </row>
    <row r="172" spans="1:9" x14ac:dyDescent="0.25">
      <c r="A172" s="52" t="s">
        <v>218</v>
      </c>
      <c r="B172" s="52" t="s">
        <v>219</v>
      </c>
      <c r="G172" s="40">
        <v>106000</v>
      </c>
    </row>
    <row r="173" spans="1:9" x14ac:dyDescent="0.25">
      <c r="G173" s="42">
        <f>SUM(G171:G172)</f>
        <v>360034</v>
      </c>
    </row>
    <row r="176" spans="1:9" x14ac:dyDescent="0.25">
      <c r="A176" s="51" t="s">
        <v>212</v>
      </c>
      <c r="B176" s="51" t="s">
        <v>213</v>
      </c>
      <c r="G176" s="6" t="s">
        <v>220</v>
      </c>
    </row>
    <row r="177" spans="1:7" x14ac:dyDescent="0.25">
      <c r="A177" s="52" t="s">
        <v>221</v>
      </c>
      <c r="B177" s="52" t="s">
        <v>222</v>
      </c>
      <c r="G177" s="40">
        <v>3060703.59</v>
      </c>
    </row>
    <row r="178" spans="1:7" x14ac:dyDescent="0.25">
      <c r="G178" s="42">
        <f>SUM(G177:G177)</f>
        <v>3060703.59</v>
      </c>
    </row>
    <row r="186" spans="1:7" x14ac:dyDescent="0.25">
      <c r="B186" s="31" t="s">
        <v>25</v>
      </c>
      <c r="D186" s="24"/>
      <c r="G186" s="23" t="s">
        <v>26</v>
      </c>
    </row>
    <row r="187" spans="1:7" x14ac:dyDescent="0.25">
      <c r="B187" s="32" t="s">
        <v>27</v>
      </c>
      <c r="G187" s="24" t="s">
        <v>28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2023-09-14T20:41:25Z</cp:lastPrinted>
  <dcterms:created xsi:type="dcterms:W3CDTF">2023-03-31T14:59:57Z</dcterms:created>
  <dcterms:modified xsi:type="dcterms:W3CDTF">2023-09-14T20:50:11Z</dcterms:modified>
</cp:coreProperties>
</file>