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DICIEMBRE" sheetId="4" r:id="rId1"/>
  </sheets>
  <definedNames>
    <definedName name="_xlnm._FilterDatabase" localSheetId="0" hidden="1">DICIEMBRE!$A$8:$H$189</definedName>
  </definedNames>
  <calcPr calcId="145621"/>
</workbook>
</file>

<file path=xl/calcChain.xml><?xml version="1.0" encoding="utf-8"?>
<calcChain xmlns="http://schemas.openxmlformats.org/spreadsheetml/2006/main">
  <c r="F43" i="4" l="1"/>
  <c r="F27" i="4"/>
  <c r="F21" i="4"/>
  <c r="F18" i="4"/>
  <c r="H18" i="4"/>
  <c r="G24" i="4"/>
  <c r="F24" i="4"/>
  <c r="E24" i="4"/>
  <c r="H25" i="4"/>
  <c r="G20" i="4"/>
  <c r="F20" i="4"/>
  <c r="E20" i="4"/>
  <c r="H22" i="4"/>
  <c r="H19" i="4"/>
  <c r="H21" i="4"/>
  <c r="H23" i="4"/>
  <c r="H26" i="4"/>
  <c r="H27" i="4"/>
  <c r="H28" i="4"/>
  <c r="H29" i="4"/>
  <c r="H31" i="4"/>
  <c r="H32" i="4"/>
  <c r="H34" i="4"/>
  <c r="H35" i="4"/>
  <c r="H37" i="4"/>
  <c r="H38" i="4"/>
  <c r="H39" i="4"/>
  <c r="H41" i="4"/>
  <c r="H42" i="4"/>
  <c r="H43" i="4"/>
  <c r="H44" i="4"/>
  <c r="H45" i="4"/>
  <c r="H48" i="4"/>
  <c r="H49" i="4"/>
  <c r="H50" i="4"/>
  <c r="H51" i="4"/>
  <c r="H52" i="4"/>
  <c r="H53" i="4"/>
  <c r="H55" i="4"/>
  <c r="H56" i="4"/>
  <c r="H57" i="4"/>
  <c r="H58" i="4"/>
  <c r="H59" i="4"/>
  <c r="H61" i="4"/>
  <c r="H62" i="4"/>
  <c r="H63" i="4"/>
  <c r="H65" i="4"/>
  <c r="H66" i="4"/>
  <c r="H67" i="4"/>
  <c r="H69" i="4"/>
  <c r="H70" i="4"/>
  <c r="H71" i="4"/>
  <c r="H72" i="4"/>
  <c r="H73" i="4"/>
  <c r="H75" i="4"/>
  <c r="H76" i="4"/>
  <c r="H77" i="4"/>
  <c r="H78" i="4"/>
  <c r="H79" i="4"/>
  <c r="H80" i="4"/>
  <c r="H83" i="4"/>
  <c r="H84" i="4"/>
  <c r="H82" i="4"/>
  <c r="H86" i="4"/>
  <c r="H87" i="4"/>
  <c r="H88" i="4"/>
  <c r="H89" i="4"/>
  <c r="H91" i="4"/>
  <c r="H92" i="4"/>
  <c r="H93" i="4"/>
  <c r="H94" i="4"/>
  <c r="H95" i="4"/>
  <c r="H96" i="4"/>
  <c r="H97" i="4"/>
  <c r="H98" i="4"/>
  <c r="H99" i="4"/>
  <c r="H100" i="4"/>
  <c r="H103" i="4"/>
  <c r="H104" i="4"/>
  <c r="H105" i="4"/>
  <c r="H106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3" i="4"/>
  <c r="H124" i="4"/>
  <c r="H127" i="4"/>
  <c r="H128" i="4"/>
  <c r="H129" i="4"/>
  <c r="H130" i="4"/>
  <c r="H131" i="4"/>
  <c r="H134" i="4"/>
  <c r="H135" i="4"/>
  <c r="H136" i="4"/>
  <c r="H137" i="4"/>
  <c r="H138" i="4"/>
  <c r="H141" i="4"/>
  <c r="H142" i="4"/>
  <c r="H143" i="4"/>
  <c r="H144" i="4"/>
  <c r="H145" i="4"/>
  <c r="H146" i="4"/>
  <c r="H147" i="4"/>
  <c r="H148" i="4"/>
  <c r="H149" i="4"/>
  <c r="H150" i="4"/>
  <c r="H151" i="4"/>
  <c r="H154" i="4"/>
  <c r="H155" i="4"/>
  <c r="H156" i="4"/>
  <c r="H157" i="4"/>
  <c r="H158" i="4"/>
  <c r="H160" i="4"/>
  <c r="H161" i="4"/>
  <c r="H162" i="4"/>
  <c r="H163" i="4"/>
  <c r="H164" i="4"/>
  <c r="H165" i="4"/>
  <c r="H166" i="4"/>
  <c r="H170" i="4"/>
  <c r="H171" i="4"/>
  <c r="H172" i="4"/>
  <c r="H173" i="4"/>
  <c r="H174" i="4"/>
  <c r="H175" i="4"/>
  <c r="H176" i="4"/>
  <c r="H177" i="4"/>
  <c r="H178" i="4"/>
  <c r="H179" i="4"/>
  <c r="H180" i="4"/>
  <c r="H169" i="4"/>
  <c r="H183" i="4"/>
  <c r="H184" i="4"/>
  <c r="H126" i="4"/>
  <c r="H133" i="4"/>
  <c r="H13" i="4"/>
  <c r="G182" i="4"/>
  <c r="F182" i="4"/>
  <c r="H182" i="4"/>
  <c r="H181" i="4"/>
  <c r="G168" i="4"/>
  <c r="F168" i="4"/>
  <c r="E168" i="4"/>
  <c r="E167" i="4" s="1"/>
  <c r="G167" i="4"/>
  <c r="F167" i="4"/>
  <c r="G159" i="4"/>
  <c r="F159" i="4"/>
  <c r="E159" i="4"/>
  <c r="H159" i="4" s="1"/>
  <c r="E153" i="4"/>
  <c r="H153" i="4" s="1"/>
  <c r="G152" i="4"/>
  <c r="F152" i="4"/>
  <c r="G140" i="4"/>
  <c r="F140" i="4"/>
  <c r="E140" i="4"/>
  <c r="G132" i="4"/>
  <c r="F132" i="4"/>
  <c r="E132" i="4"/>
  <c r="H132" i="4"/>
  <c r="G125" i="4"/>
  <c r="F125" i="4"/>
  <c r="E125" i="4"/>
  <c r="H125" i="4"/>
  <c r="G120" i="4"/>
  <c r="F120" i="4"/>
  <c r="E120" i="4"/>
  <c r="G113" i="4"/>
  <c r="F113" i="4"/>
  <c r="E113" i="4"/>
  <c r="H113" i="4" s="1"/>
  <c r="G107" i="4"/>
  <c r="F107" i="4"/>
  <c r="E107" i="4"/>
  <c r="H107" i="4" s="1"/>
  <c r="G102" i="4"/>
  <c r="F102" i="4"/>
  <c r="E102" i="4"/>
  <c r="F101" i="4"/>
  <c r="G90" i="4"/>
  <c r="F90" i="4"/>
  <c r="E90" i="4"/>
  <c r="G85" i="4"/>
  <c r="F85" i="4"/>
  <c r="E85" i="4"/>
  <c r="H85" i="4"/>
  <c r="G81" i="4"/>
  <c r="F81" i="4"/>
  <c r="E81" i="4"/>
  <c r="H81" i="4"/>
  <c r="G74" i="4"/>
  <c r="F74" i="4"/>
  <c r="E74" i="4"/>
  <c r="H74" i="4"/>
  <c r="G68" i="4"/>
  <c r="F68" i="4"/>
  <c r="E68" i="4"/>
  <c r="H68" i="4" s="1"/>
  <c r="G64" i="4"/>
  <c r="F64" i="4"/>
  <c r="E64" i="4"/>
  <c r="H64" i="4"/>
  <c r="G60" i="4"/>
  <c r="F60" i="4"/>
  <c r="E60" i="4"/>
  <c r="H60" i="4"/>
  <c r="G54" i="4"/>
  <c r="F54" i="4"/>
  <c r="E54" i="4"/>
  <c r="G47" i="4"/>
  <c r="F47" i="4"/>
  <c r="F46" i="4"/>
  <c r="E47" i="4"/>
  <c r="G46" i="4"/>
  <c r="G40" i="4"/>
  <c r="F40" i="4"/>
  <c r="E40" i="4"/>
  <c r="H40" i="4"/>
  <c r="G36" i="4"/>
  <c r="F36" i="4"/>
  <c r="E36" i="4"/>
  <c r="H36" i="4"/>
  <c r="G33" i="4"/>
  <c r="F33" i="4"/>
  <c r="E33" i="4"/>
  <c r="G30" i="4"/>
  <c r="F30" i="4"/>
  <c r="E30" i="4"/>
  <c r="H30" i="4" s="1"/>
  <c r="G17" i="4"/>
  <c r="F17" i="4"/>
  <c r="E17" i="4"/>
  <c r="E46" i="4"/>
  <c r="E101" i="4"/>
  <c r="G101" i="4"/>
  <c r="E16" i="4"/>
  <c r="H47" i="4"/>
  <c r="H54" i="4"/>
  <c r="F16" i="4"/>
  <c r="H101" i="4"/>
  <c r="H46" i="4"/>
  <c r="G16" i="4"/>
  <c r="H24" i="4"/>
  <c r="H33" i="4"/>
  <c r="H140" i="4"/>
  <c r="E152" i="4"/>
  <c r="H152" i="4" s="1"/>
  <c r="F185" i="4"/>
  <c r="H168" i="4"/>
  <c r="H90" i="4"/>
  <c r="H102" i="4"/>
  <c r="H120" i="4"/>
  <c r="H17" i="4"/>
  <c r="G185" i="4"/>
  <c r="H16" i="4"/>
  <c r="H20" i="4"/>
  <c r="E185" i="4" l="1"/>
  <c r="H185" i="4" s="1"/>
  <c r="H188" i="4" s="1"/>
  <c r="H167" i="4"/>
</calcChain>
</file>

<file path=xl/sharedStrings.xml><?xml version="1.0" encoding="utf-8"?>
<sst xmlns="http://schemas.openxmlformats.org/spreadsheetml/2006/main" count="267" uniqueCount="265">
  <si>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</si>
  <si>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</si>
  <si>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</si>
  <si>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</si>
  <si>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</si>
  <si>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</si>
  <si>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</si>
  <si>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</si>
  <si>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</si>
  <si>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</si>
  <si>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</si>
  <si>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</si>
  <si>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</si>
  <si>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</si>
  <si>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</si>
  <si>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</si>
  <si>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</si>
  <si>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</si>
  <si>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</si>
  <si>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</si>
  <si>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</si>
  <si>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</si>
  <si>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</si>
  <si>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</si>
  <si>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</si>
  <si>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</si>
  <si>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</si>
  <si>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</si>
  <si>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</si>
  <si>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</si>
  <si>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</si>
  <si>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</si>
  <si>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</si>
  <si>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</si>
  <si>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</si>
  <si>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</si>
  <si>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</si>
  <si>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</si>
  <si>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</si>
  <si>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</si>
  <si>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</si>
  <si>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</si>
  <si>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</si>
  <si>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</si>
  <si>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</si>
  <si>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</si>
  <si>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</si>
  <si>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</si>
  <si>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</si>
  <si>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</si>
  <si>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</si>
  <si>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</si>
  <si>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</si>
  <si>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</si>
  <si>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</si>
  <si>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</si>
  <si>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</si>
  <si>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</si>
  <si>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</si>
  <si>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</si>
  <si>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</si>
  <si>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</si>
  <si>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</si>
  <si>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</si>
  <si>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</si>
  <si>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</si>
  <si>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</si>
  <si>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</si>
  <si>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</si>
  <si>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</si>
  <si>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</si>
  <si>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</si>
  <si>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</si>
  <si>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</si>
  <si>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</si>
  <si>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</si>
  <si>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</si>
  <si>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</si>
  <si>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</si>
  <si>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</si>
  <si>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</si>
  <si>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</si>
  <si>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</si>
  <si>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</si>
  <si>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</si>
  <si>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</si>
  <si>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</si>
  <si>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</si>
  <si>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</si>
  <si>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</si>
  <si>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</si>
  <si>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</si>
  <si>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</si>
  <si>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</si>
  <si>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</si>
  <si>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</si>
  <si>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</si>
  <si>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</si>
  <si>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</si>
  <si>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</si>
  <si>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</si>
  <si>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</si>
  <si>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</si>
  <si>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</si>
  <si>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</si>
  <si>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</si>
  <si>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</si>
  <si>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</si>
  <si>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</si>
  <si>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</si>
  <si>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</si>
  <si>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</si>
  <si>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</si>
  <si>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</si>
  <si>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</si>
  <si>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</si>
  <si>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</si>
  <si>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</si>
  <si>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</si>
  <si>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</si>
  <si>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</si>
  <si>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</si>
  <si>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</si>
  <si>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</si>
  <si>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</si>
  <si>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</si>
  <si>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</si>
  <si>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</si>
  <si>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</si>
  <si>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</si>
  <si>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</si>
  <si>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</si>
  <si>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</si>
  <si>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</si>
  <si>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</si>
  <si>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</si>
  <si>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</si>
  <si>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</si>
  <si>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</si>
  <si>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</si>
  <si>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</si>
  <si>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</si>
  <si>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</si>
  <si>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</si>
  <si>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</si>
  <si>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</si>
  <si>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</si>
  <si>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</si>
  <si>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</si>
  <si>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</si>
  <si>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</si>
  <si>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</si>
  <si>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</si>
  <si>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</si>
  <si>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</si>
  <si>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</si>
  <si>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</si>
  <si>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</si>
  <si>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</si>
  <si>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</si>
  <si>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</si>
  <si>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</si>
  <si>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</si>
  <si>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</si>
  <si>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</si>
  <si>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</si>
  <si>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</si>
  <si>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</si>
  <si>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</si>
  <si>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</si>
  <si>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</si>
  <si>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</si>
  <si>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</si>
  <si>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</si>
  <si>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</si>
  <si>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</si>
  <si>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</si>
  <si>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</si>
  <si>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</si>
  <si>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</si>
  <si>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</si>
  <si>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</si>
  <si>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</si>
  <si>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</si>
  <si>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</si>
  <si>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</si>
  <si>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</si>
  <si>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</si>
  <si>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</si>
  <si>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</si>
  <si>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</si>
  <si>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</si>
  <si>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</si>
  <si>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</si>
  <si>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</si>
  <si>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</si>
  <si>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</si>
  <si>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</si>
  <si>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</si>
  <si>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</si>
  <si>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</si>
  <si>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</si>
  <si>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</si>
  <si>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</si>
  <si>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</si>
  <si>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</si>
  <si>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</si>
  <si>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</si>
  <si>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</si>
  <si>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</si>
  <si>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</si>
  <si>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</si>
  <si>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</si>
  <si>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</si>
  <si>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</si>
  <si>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</si>
  <si>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</si>
  <si>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</si>
  <si>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</si>
  <si>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</si>
  <si>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</si>
  <si>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</si>
  <si>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</si>
  <si>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</si>
  <si>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</si>
  <si>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</si>
  <si>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</si>
  <si>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</si>
  <si>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</si>
  <si>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</si>
  <si>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</si>
  <si>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</si>
  <si>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</si>
  <si>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</si>
  <si>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</si>
  <si>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</si>
  <si>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</si>
  <si>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</si>
  <si>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</si>
  <si>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</si>
  <si>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</si>
  <si>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</si>
  <si>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</si>
  <si>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 xml:space="preserve">Otros Activos </t>
  </si>
  <si>
    <t>694</t>
  </si>
  <si>
    <t>Programas de Computación</t>
  </si>
  <si>
    <t xml:space="preserve">Total General </t>
  </si>
  <si>
    <t>SOLIDARIDAD</t>
  </si>
  <si>
    <t>RESUMEN</t>
  </si>
  <si>
    <t xml:space="preserve">EJECUCION PRESUPUESTARIA </t>
  </si>
  <si>
    <t>INGRESOS</t>
  </si>
  <si>
    <t>APROPIACIONES PENDIENTES DE EJECUTAR</t>
  </si>
  <si>
    <t>SALDO APROPIACION</t>
  </si>
  <si>
    <t xml:space="preserve">TOTAL </t>
  </si>
  <si>
    <t>CUENTA</t>
  </si>
  <si>
    <t>SUBCUENTA</t>
  </si>
  <si>
    <t>OBJETO</t>
  </si>
  <si>
    <t>Transferencias Corrientes a Instituciones Publicas Descentral y Aut.</t>
  </si>
  <si>
    <t>CHEQUES</t>
  </si>
  <si>
    <t>SIGEF</t>
  </si>
  <si>
    <t>123</t>
  </si>
  <si>
    <t>Suplencias</t>
  </si>
  <si>
    <t>133</t>
  </si>
  <si>
    <t>Compensacion por horas extras</t>
  </si>
  <si>
    <t>DICIEMBRE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</si>
</sst>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40" fontId="0" fillId="0" borderId="0" xfId="0" applyNumberFormat="1"/>
    <xf numFmtId="0" fontId="4" fillId="0" borderId="3" xfId="0" applyFont="1" applyBorder="1"/>
    <xf numFmtId="43" fontId="0" fillId="0" borderId="0" xfId="1" applyFont="1"/>
    <xf numFmtId="0" fontId="0" fillId="0" borderId="0" xfId="0" applyAlignment="1">
      <alignment vertical="center" wrapText="1"/>
    </xf>
    <xf numFmtId="49" fontId="12" fillId="2" borderId="4" xfId="0" applyNumberFormat="1" applyFont="1" applyFill="1" applyBorder="1" applyAlignment="1">
      <alignment horizontal="center"/>
    </xf>
    <xf numFmtId="0" fontId="12" fillId="2" borderId="2" xfId="0" applyFont="1" applyFill="1" applyBorder="1"/>
    <xf numFmtId="49" fontId="12" fillId="2" borderId="5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0" fontId="12" fillId="3" borderId="4" xfId="0" applyFont="1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3" fillId="0" borderId="4" xfId="0" applyFont="1" applyBorder="1"/>
    <xf numFmtId="0" fontId="14" fillId="0" borderId="4" xfId="0" applyFont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12" fillId="3" borderId="5" xfId="0" applyNumberFormat="1" applyFont="1" applyFill="1" applyBorder="1" applyAlignment="1">
      <alignment horizontal="left"/>
    </xf>
    <xf numFmtId="49" fontId="13" fillId="0" borderId="5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0" fontId="13" fillId="0" borderId="7" xfId="0" applyFont="1" applyBorder="1"/>
    <xf numFmtId="49" fontId="13" fillId="0" borderId="8" xfId="0" applyNumberFormat="1" applyFont="1" applyBorder="1" applyAlignment="1">
      <alignment horizontal="left"/>
    </xf>
    <xf numFmtId="0" fontId="12" fillId="0" borderId="4" xfId="0" applyFont="1" applyBorder="1"/>
    <xf numFmtId="0" fontId="0" fillId="0" borderId="9" xfId="0" applyBorder="1"/>
    <xf numFmtId="0" fontId="14" fillId="0" borderId="10" xfId="0" applyFont="1" applyBorder="1"/>
    <xf numFmtId="49" fontId="13" fillId="0" borderId="9" xfId="0" applyNumberFormat="1" applyFont="1" applyBorder="1" applyAlignment="1">
      <alignment horizontal="left"/>
    </xf>
    <xf numFmtId="0" fontId="13" fillId="0" borderId="10" xfId="0" applyFont="1" applyBorder="1"/>
    <xf numFmtId="0" fontId="0" fillId="0" borderId="5" xfId="0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0" fillId="0" borderId="0" xfId="0" applyFill="1"/>
    <xf numFmtId="43" fontId="2" fillId="0" borderId="1" xfId="1" applyFont="1" applyBorder="1"/>
    <xf numFmtId="43" fontId="11" fillId="0" borderId="1" xfId="1" applyFont="1" applyBorder="1"/>
    <xf numFmtId="43" fontId="2" fillId="0" borderId="2" xfId="1" applyFont="1" applyBorder="1"/>
    <xf numFmtId="43" fontId="11" fillId="0" borderId="2" xfId="1" applyFont="1" applyBorder="1"/>
    <xf numFmtId="43" fontId="10" fillId="0" borderId="2" xfId="1" applyFont="1" applyBorder="1"/>
    <xf numFmtId="43" fontId="12" fillId="2" borderId="2" xfId="1" applyFont="1" applyFill="1" applyBorder="1"/>
    <xf numFmtId="43" fontId="12" fillId="3" borderId="4" xfId="1" applyFont="1" applyFill="1" applyBorder="1"/>
    <xf numFmtId="43" fontId="13" fillId="0" borderId="4" xfId="1" applyFont="1" applyBorder="1"/>
    <xf numFmtId="43" fontId="12" fillId="2" borderId="4" xfId="1" applyFont="1" applyFill="1" applyBorder="1"/>
    <xf numFmtId="43" fontId="13" fillId="0" borderId="4" xfId="1" applyFont="1" applyFill="1" applyBorder="1"/>
    <xf numFmtId="43" fontId="13" fillId="0" borderId="7" xfId="1" applyFont="1" applyBorder="1"/>
    <xf numFmtId="43" fontId="13" fillId="3" borderId="7" xfId="1" applyFont="1" applyFill="1" applyBorder="1"/>
    <xf numFmtId="43" fontId="12" fillId="3" borderId="7" xfId="1" applyFont="1" applyFill="1" applyBorder="1"/>
    <xf numFmtId="43" fontId="12" fillId="2" borderId="11" xfId="1" applyFont="1" applyFill="1" applyBorder="1"/>
    <xf numFmtId="43" fontId="13" fillId="0" borderId="12" xfId="1" applyFont="1" applyBorder="1"/>
    <xf numFmtId="43" fontId="4" fillId="0" borderId="13" xfId="1" applyFont="1" applyBorder="1"/>
    <xf numFmtId="43" fontId="4" fillId="0" borderId="14" xfId="1" applyFont="1" applyBorder="1"/>
    <xf numFmtId="43" fontId="10" fillId="0" borderId="15" xfId="1" applyFont="1" applyBorder="1" applyAlignment="1">
      <alignment horizontal="center" vertical="center" wrapText="1"/>
    </xf>
    <xf numFmtId="43" fontId="10" fillId="0" borderId="16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3" fontId="3" fillId="0" borderId="15" xfId="1" applyFont="1" applyBorder="1" applyAlignment="1">
      <alignment horizontal="center" vertical="center" wrapText="1"/>
    </xf>
    <xf numFmtId="43" fontId="3" fillId="0" borderId="16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9"/>
  <sheetViews>
    <sheetView tabSelected="1" topLeftCell="C2" zoomScale="75" workbookViewId="0">
      <selection activeCell="A2" sqref="A2:H2"/>
    </sheetView>
  </sheetViews>
  <sheetFormatPr baseColWidth="10" defaultColWidth="11.42578125" defaultRowHeight="15" x14ac:dyDescent="0.25"/>
  <cols>
    <col min="1" max="1" width="7.140625" bestFit="1" customWidth="1"/>
    <col min="2" max="2" width="7.42578125" bestFit="1" customWidth="1"/>
    <col min="3" max="3" width="10.85546875" bestFit="1" customWidth="1"/>
    <col min="4" max="4" width="71.42578125" bestFit="1" customWidth="1"/>
    <col min="5" max="5" width="16" style="7" hidden="1" customWidth="1"/>
    <col min="6" max="6" width="28.140625" style="7" hidden="1" customWidth="1"/>
    <col min="7" max="7" width="25.140625" style="7" hidden="1" customWidth="1"/>
    <col min="8" max="8" width="23.140625" style="7" bestFit="1" customWidth="1"/>
    <col min="10" max="10" width="14.42578125" bestFit="1" customWidth="1"/>
  </cols>
  <sheetData>
    <row r="2" spans="1:10" ht="30" x14ac:dyDescent="0.4">
      <c r="A2" s="64" t="s">
        <v>0</v>
      </c>
      <c r="B2" s="64"/>
      <c r="C2" s="64"/>
      <c r="D2" s="64"/>
      <c r="E2" s="64"/>
      <c r="F2" s="64"/>
      <c r="G2" s="64"/>
      <c r="H2" s="64"/>
    </row>
    <row r="3" spans="1:10" ht="27" x14ac:dyDescent="0.35">
      <c r="A3" s="60" t="s">
        <v>1</v>
      </c>
      <c r="B3" s="60"/>
      <c r="C3" s="60"/>
      <c r="D3" s="60"/>
      <c r="E3" s="60"/>
      <c r="F3" s="60"/>
      <c r="G3" s="60"/>
      <c r="H3" s="60"/>
    </row>
    <row r="4" spans="1:10" ht="25.5" x14ac:dyDescent="0.35">
      <c r="A4" s="61" t="s">
        <v>2</v>
      </c>
      <c r="B4" s="61"/>
      <c r="C4" s="61"/>
      <c r="D4" s="61"/>
      <c r="E4" s="61"/>
      <c r="F4" s="61"/>
      <c r="G4" s="61"/>
      <c r="H4" s="61"/>
    </row>
    <row r="5" spans="1:10" ht="25.5" x14ac:dyDescent="0.35">
      <c r="A5" s="61" t="s">
        <v>249</v>
      </c>
      <c r="B5" s="61"/>
      <c r="C5" s="61"/>
      <c r="D5" s="61"/>
      <c r="E5" s="61"/>
      <c r="F5" s="61"/>
      <c r="G5" s="61"/>
      <c r="H5" s="61"/>
    </row>
    <row r="6" spans="1:10" ht="25.5" x14ac:dyDescent="0.35">
      <c r="A6" s="61" t="s">
        <v>264</v>
      </c>
      <c r="B6" s="61"/>
      <c r="C6" s="61"/>
      <c r="D6" s="61"/>
      <c r="E6" s="61"/>
      <c r="F6" s="61"/>
      <c r="G6" s="61"/>
      <c r="H6" s="61"/>
    </row>
    <row r="7" spans="1:10" ht="15.75" thickBot="1" x14ac:dyDescent="0.3"/>
    <row r="8" spans="1:10" s="8" customFormat="1" ht="15" customHeight="1" x14ac:dyDescent="0.25">
      <c r="A8" s="62" t="s">
        <v>256</v>
      </c>
      <c r="B8" s="62" t="s">
        <v>254</v>
      </c>
      <c r="C8" s="62" t="s">
        <v>255</v>
      </c>
      <c r="D8" s="65" t="s">
        <v>3</v>
      </c>
      <c r="E8" s="67" t="s">
        <v>258</v>
      </c>
      <c r="F8" s="58" t="s">
        <v>259</v>
      </c>
      <c r="G8" s="58" t="s">
        <v>247</v>
      </c>
      <c r="H8" s="58" t="s">
        <v>248</v>
      </c>
    </row>
    <row r="9" spans="1:10" s="8" customFormat="1" ht="23.25" customHeight="1" thickBot="1" x14ac:dyDescent="0.3">
      <c r="A9" s="63"/>
      <c r="B9" s="63"/>
      <c r="C9" s="63"/>
      <c r="D9" s="66" t="s">
        <v>3</v>
      </c>
      <c r="E9" s="68"/>
      <c r="F9" s="59"/>
      <c r="G9" s="59"/>
      <c r="H9" s="59"/>
    </row>
    <row r="10" spans="1:10" ht="23.25" x14ac:dyDescent="0.35">
      <c r="A10" s="1"/>
      <c r="B10" s="1"/>
      <c r="C10" s="1"/>
      <c r="D10" s="4" t="s">
        <v>250</v>
      </c>
      <c r="E10" s="41"/>
      <c r="F10" s="42"/>
      <c r="G10" s="42"/>
      <c r="H10" s="42"/>
    </row>
    <row r="11" spans="1:10" ht="23.25" x14ac:dyDescent="0.35">
      <c r="A11" s="2"/>
      <c r="B11" s="2"/>
      <c r="C11" s="2"/>
      <c r="D11" s="4" t="s">
        <v>252</v>
      </c>
      <c r="E11" s="43"/>
      <c r="F11" s="44"/>
      <c r="G11" s="44"/>
      <c r="H11" s="45">
        <v>104766369.03</v>
      </c>
      <c r="J11" s="5"/>
    </row>
    <row r="12" spans="1:10" ht="23.25" x14ac:dyDescent="0.35">
      <c r="A12" s="2"/>
      <c r="B12" s="2"/>
      <c r="C12" s="2"/>
      <c r="D12" s="4"/>
      <c r="E12" s="43"/>
      <c r="F12" s="44"/>
      <c r="G12" s="44"/>
      <c r="H12" s="45"/>
    </row>
    <row r="13" spans="1:10" ht="23.25" x14ac:dyDescent="0.35">
      <c r="A13" s="2"/>
      <c r="B13" s="2"/>
      <c r="C13" s="2"/>
      <c r="D13" s="4" t="s">
        <v>253</v>
      </c>
      <c r="E13" s="43"/>
      <c r="F13" s="44"/>
      <c r="G13" s="44"/>
      <c r="H13" s="45">
        <f>+H11</f>
        <v>104766369.03</v>
      </c>
    </row>
    <row r="14" spans="1:10" ht="15.75" x14ac:dyDescent="0.25">
      <c r="A14" s="2"/>
      <c r="B14" s="2"/>
      <c r="C14" s="2"/>
      <c r="D14" s="3"/>
      <c r="E14" s="43"/>
      <c r="F14" s="44"/>
      <c r="G14" s="44"/>
      <c r="H14" s="44"/>
    </row>
    <row r="15" spans="1:10" ht="15.75" x14ac:dyDescent="0.25">
      <c r="A15" s="2"/>
      <c r="B15" s="2"/>
      <c r="C15" s="2"/>
      <c r="D15" s="3"/>
      <c r="E15" s="43"/>
      <c r="F15" s="44"/>
      <c r="G15" s="44"/>
      <c r="H15" s="44"/>
    </row>
    <row r="16" spans="1:10" x14ac:dyDescent="0.25">
      <c r="A16" s="13">
        <v>1</v>
      </c>
      <c r="B16" s="14"/>
      <c r="C16" s="15"/>
      <c r="D16" s="10" t="s">
        <v>4</v>
      </c>
      <c r="E16" s="46">
        <f>+E17+E20+E24+E30+E33+E36+E40</f>
        <v>23199978.579999998</v>
      </c>
      <c r="F16" s="46">
        <f>+F17+F20+F24+F30+F33+F36+F40</f>
        <v>22270446</v>
      </c>
      <c r="G16" s="46">
        <f>+G17+G20+G24+G30+G33+G36+G40</f>
        <v>0</v>
      </c>
      <c r="H16" s="46">
        <f>+E16+F16+G16</f>
        <v>45470424.579999998</v>
      </c>
    </row>
    <row r="17" spans="1:8" x14ac:dyDescent="0.25">
      <c r="A17" s="16"/>
      <c r="B17" s="17">
        <v>11</v>
      </c>
      <c r="C17" s="18"/>
      <c r="D17" s="19" t="s">
        <v>5</v>
      </c>
      <c r="E17" s="47">
        <f>SUM(E18)</f>
        <v>2840670.2</v>
      </c>
      <c r="F17" s="47">
        <f>+F18</f>
        <v>18724375</v>
      </c>
      <c r="G17" s="47">
        <f>+G18</f>
        <v>0</v>
      </c>
      <c r="H17" s="47">
        <f t="shared" ref="H17:H82" si="0">+E17+F17+G17</f>
        <v>21565045.199999999</v>
      </c>
    </row>
    <row r="18" spans="1:8" x14ac:dyDescent="0.25">
      <c r="A18" s="20"/>
      <c r="B18" s="21"/>
      <c r="C18" s="22">
        <v>111</v>
      </c>
      <c r="D18" s="23" t="s">
        <v>6</v>
      </c>
      <c r="E18" s="48">
        <v>2840670.2</v>
      </c>
      <c r="F18" s="48">
        <f>157484+18566891</f>
        <v>18724375</v>
      </c>
      <c r="G18" s="48"/>
      <c r="H18" s="48">
        <f t="shared" si="0"/>
        <v>21565045.199999999</v>
      </c>
    </row>
    <row r="19" spans="1:8" x14ac:dyDescent="0.25">
      <c r="A19" s="20"/>
      <c r="B19" s="24"/>
      <c r="C19" s="22"/>
      <c r="D19" s="23"/>
      <c r="E19" s="48"/>
      <c r="F19" s="48"/>
      <c r="G19" s="48"/>
      <c r="H19" s="48">
        <f t="shared" si="0"/>
        <v>0</v>
      </c>
    </row>
    <row r="20" spans="1:8" x14ac:dyDescent="0.25">
      <c r="A20" s="20"/>
      <c r="B20" s="17">
        <v>12</v>
      </c>
      <c r="C20" s="18"/>
      <c r="D20" s="19" t="s">
        <v>7</v>
      </c>
      <c r="E20" s="47">
        <f>SUM(E21:E23)</f>
        <v>420642.09</v>
      </c>
      <c r="F20" s="47">
        <f>SUM(F21:F23)</f>
        <v>-285946</v>
      </c>
      <c r="G20" s="47">
        <f>SUM(G21:G23)</f>
        <v>0</v>
      </c>
      <c r="H20" s="47">
        <f>+E20+F20+G20</f>
        <v>134696.09000000003</v>
      </c>
    </row>
    <row r="21" spans="1:8" x14ac:dyDescent="0.25">
      <c r="A21" s="20"/>
      <c r="B21" s="24"/>
      <c r="C21" s="22" t="s">
        <v>8</v>
      </c>
      <c r="D21" s="23" t="s">
        <v>9</v>
      </c>
      <c r="E21" s="48">
        <v>408383.21</v>
      </c>
      <c r="F21" s="48">
        <f>326473-612419</f>
        <v>-285946</v>
      </c>
      <c r="G21" s="48"/>
      <c r="H21" s="48">
        <f t="shared" si="0"/>
        <v>122437.21000000002</v>
      </c>
    </row>
    <row r="22" spans="1:8" x14ac:dyDescent="0.25">
      <c r="A22" s="20"/>
      <c r="B22" s="24"/>
      <c r="C22" s="22" t="s">
        <v>260</v>
      </c>
      <c r="D22" s="23" t="s">
        <v>261</v>
      </c>
      <c r="E22" s="48">
        <v>12258.88</v>
      </c>
      <c r="F22" s="48"/>
      <c r="G22" s="48"/>
      <c r="H22" s="48">
        <f>+E22+F22+G22</f>
        <v>12258.88</v>
      </c>
    </row>
    <row r="23" spans="1:8" x14ac:dyDescent="0.25">
      <c r="A23" s="20"/>
      <c r="B23" s="24"/>
      <c r="C23" s="22"/>
      <c r="D23" s="23"/>
      <c r="E23" s="48"/>
      <c r="F23" s="48"/>
      <c r="G23" s="48"/>
      <c r="H23" s="48">
        <f t="shared" si="0"/>
        <v>0</v>
      </c>
    </row>
    <row r="24" spans="1:8" x14ac:dyDescent="0.25">
      <c r="A24" s="20"/>
      <c r="B24" s="17">
        <v>13</v>
      </c>
      <c r="C24" s="18"/>
      <c r="D24" s="19" t="s">
        <v>10</v>
      </c>
      <c r="E24" s="47">
        <f>SUM(E25:E29)</f>
        <v>41505</v>
      </c>
      <c r="F24" s="47">
        <f>SUM(F25:F29)</f>
        <v>112500</v>
      </c>
      <c r="G24" s="47">
        <f>SUM(G25:G29)</f>
        <v>0</v>
      </c>
      <c r="H24" s="47">
        <f t="shared" si="0"/>
        <v>154005</v>
      </c>
    </row>
    <row r="25" spans="1:8" s="40" customFormat="1" x14ac:dyDescent="0.25">
      <c r="A25" s="38"/>
      <c r="B25" s="39"/>
      <c r="C25" s="22" t="s">
        <v>262</v>
      </c>
      <c r="D25" s="23" t="s">
        <v>263</v>
      </c>
      <c r="E25" s="48">
        <v>41505</v>
      </c>
      <c r="F25" s="48"/>
      <c r="G25" s="48"/>
      <c r="H25" s="48">
        <f>+E25+F25+G25</f>
        <v>41505</v>
      </c>
    </row>
    <row r="26" spans="1:8" x14ac:dyDescent="0.25">
      <c r="A26" s="20"/>
      <c r="B26" s="24"/>
      <c r="C26" s="22" t="s">
        <v>11</v>
      </c>
      <c r="D26" s="23" t="s">
        <v>15</v>
      </c>
      <c r="E26" s="48"/>
      <c r="F26" s="48"/>
      <c r="G26" s="48"/>
      <c r="H26" s="48">
        <f t="shared" si="0"/>
        <v>0</v>
      </c>
    </row>
    <row r="27" spans="1:8" x14ac:dyDescent="0.25">
      <c r="A27" s="20"/>
      <c r="B27" s="24"/>
      <c r="C27" s="22" t="s">
        <v>12</v>
      </c>
      <c r="D27" s="23" t="s">
        <v>14</v>
      </c>
      <c r="E27" s="48"/>
      <c r="F27" s="48">
        <f>30500+82000</f>
        <v>112500</v>
      </c>
      <c r="G27" s="48"/>
      <c r="H27" s="48">
        <f t="shared" si="0"/>
        <v>112500</v>
      </c>
    </row>
    <row r="28" spans="1:8" x14ac:dyDescent="0.25">
      <c r="A28" s="20"/>
      <c r="B28" s="24"/>
      <c r="C28" s="22" t="s">
        <v>13</v>
      </c>
      <c r="D28" s="23" t="s">
        <v>16</v>
      </c>
      <c r="E28" s="48"/>
      <c r="F28" s="48"/>
      <c r="G28" s="48"/>
      <c r="H28" s="48">
        <f t="shared" si="0"/>
        <v>0</v>
      </c>
    </row>
    <row r="29" spans="1:8" x14ac:dyDescent="0.25">
      <c r="A29" s="20"/>
      <c r="B29" s="24"/>
      <c r="C29" s="22"/>
      <c r="D29" s="23"/>
      <c r="E29" s="48"/>
      <c r="F29" s="48"/>
      <c r="G29" s="48"/>
      <c r="H29" s="48">
        <f t="shared" si="0"/>
        <v>0</v>
      </c>
    </row>
    <row r="30" spans="1:8" x14ac:dyDescent="0.25">
      <c r="A30" s="20"/>
      <c r="B30" s="17">
        <v>15</v>
      </c>
      <c r="C30" s="18"/>
      <c r="D30" s="19" t="s">
        <v>17</v>
      </c>
      <c r="E30" s="47">
        <f>SUM(E31)</f>
        <v>886515</v>
      </c>
      <c r="F30" s="47">
        <f>+F31</f>
        <v>271964</v>
      </c>
      <c r="G30" s="47">
        <f>+G31</f>
        <v>0</v>
      </c>
      <c r="H30" s="47">
        <f t="shared" si="0"/>
        <v>1158479</v>
      </c>
    </row>
    <row r="31" spans="1:8" x14ac:dyDescent="0.25">
      <c r="A31" s="20"/>
      <c r="B31" s="24"/>
      <c r="C31" s="22" t="s">
        <v>18</v>
      </c>
      <c r="D31" s="23" t="s">
        <v>19</v>
      </c>
      <c r="E31" s="48">
        <v>886515</v>
      </c>
      <c r="F31" s="48">
        <v>271964</v>
      </c>
      <c r="G31" s="48"/>
      <c r="H31" s="48">
        <f t="shared" si="0"/>
        <v>1158479</v>
      </c>
    </row>
    <row r="32" spans="1:8" x14ac:dyDescent="0.25">
      <c r="A32" s="20"/>
      <c r="B32" s="24"/>
      <c r="C32" s="22"/>
      <c r="D32" s="23"/>
      <c r="E32" s="48"/>
      <c r="F32" s="48"/>
      <c r="G32" s="48"/>
      <c r="H32" s="48">
        <f t="shared" si="0"/>
        <v>0</v>
      </c>
    </row>
    <row r="33" spans="1:8" x14ac:dyDescent="0.25">
      <c r="A33" s="20"/>
      <c r="B33" s="17">
        <v>16</v>
      </c>
      <c r="C33" s="18"/>
      <c r="D33" s="19" t="s">
        <v>26</v>
      </c>
      <c r="E33" s="47">
        <f>+E34</f>
        <v>0</v>
      </c>
      <c r="F33" s="47">
        <f>+F34</f>
        <v>0</v>
      </c>
      <c r="G33" s="47">
        <f>+G34</f>
        <v>0</v>
      </c>
      <c r="H33" s="47">
        <f t="shared" si="0"/>
        <v>0</v>
      </c>
    </row>
    <row r="34" spans="1:8" x14ac:dyDescent="0.25">
      <c r="A34" s="20"/>
      <c r="B34" s="24"/>
      <c r="C34" s="22" t="s">
        <v>20</v>
      </c>
      <c r="D34" s="23" t="s">
        <v>27</v>
      </c>
      <c r="E34" s="48"/>
      <c r="F34" s="48"/>
      <c r="G34" s="48"/>
      <c r="H34" s="48">
        <f t="shared" si="0"/>
        <v>0</v>
      </c>
    </row>
    <row r="35" spans="1:8" x14ac:dyDescent="0.25">
      <c r="A35" s="20"/>
      <c r="B35" s="24"/>
      <c r="C35" s="22"/>
      <c r="D35" s="23"/>
      <c r="E35" s="48"/>
      <c r="F35" s="48"/>
      <c r="G35" s="48"/>
      <c r="H35" s="48">
        <f t="shared" si="0"/>
        <v>0</v>
      </c>
    </row>
    <row r="36" spans="1:8" x14ac:dyDescent="0.25">
      <c r="A36" s="20"/>
      <c r="B36" s="17">
        <v>18</v>
      </c>
      <c r="C36" s="18"/>
      <c r="D36" s="19" t="s">
        <v>28</v>
      </c>
      <c r="E36" s="47">
        <f>SUM(E37:E38)</f>
        <v>18759991.57</v>
      </c>
      <c r="F36" s="47">
        <f>SUM(F37:F38)</f>
        <v>564312</v>
      </c>
      <c r="G36" s="47">
        <f>SUM(G37:G38)</f>
        <v>0</v>
      </c>
      <c r="H36" s="47">
        <f t="shared" si="0"/>
        <v>19324303.57</v>
      </c>
    </row>
    <row r="37" spans="1:8" x14ac:dyDescent="0.25">
      <c r="A37" s="20"/>
      <c r="B37" s="24"/>
      <c r="C37" s="22" t="s">
        <v>21</v>
      </c>
      <c r="D37" s="23" t="s">
        <v>29</v>
      </c>
      <c r="E37" s="48">
        <v>18759991.57</v>
      </c>
      <c r="F37" s="48">
        <v>564312</v>
      </c>
      <c r="G37" s="48"/>
      <c r="H37" s="48">
        <f t="shared" si="0"/>
        <v>19324303.57</v>
      </c>
    </row>
    <row r="38" spans="1:8" x14ac:dyDescent="0.25">
      <c r="A38" s="20"/>
      <c r="B38" s="24"/>
      <c r="C38" s="22" t="s">
        <v>22</v>
      </c>
      <c r="D38" s="23" t="s">
        <v>30</v>
      </c>
      <c r="E38" s="48"/>
      <c r="F38" s="48"/>
      <c r="G38" s="48"/>
      <c r="H38" s="48">
        <f t="shared" si="0"/>
        <v>0</v>
      </c>
    </row>
    <row r="39" spans="1:8" x14ac:dyDescent="0.25">
      <c r="A39" s="20"/>
      <c r="B39" s="24"/>
      <c r="C39" s="22"/>
      <c r="D39" s="23"/>
      <c r="E39" s="48"/>
      <c r="F39" s="48"/>
      <c r="G39" s="48"/>
      <c r="H39" s="48">
        <f t="shared" si="0"/>
        <v>0</v>
      </c>
    </row>
    <row r="40" spans="1:8" x14ac:dyDescent="0.25">
      <c r="A40" s="20"/>
      <c r="B40" s="17">
        <v>19</v>
      </c>
      <c r="C40" s="18"/>
      <c r="D40" s="19" t="s">
        <v>31</v>
      </c>
      <c r="E40" s="47">
        <f>SUM(E41:E43)</f>
        <v>250654.72</v>
      </c>
      <c r="F40" s="47">
        <f>SUM(F41:F43)</f>
        <v>2883241</v>
      </c>
      <c r="G40" s="47">
        <f>SUM(G41:G43)</f>
        <v>0</v>
      </c>
      <c r="H40" s="47">
        <f t="shared" si="0"/>
        <v>3133895.72</v>
      </c>
    </row>
    <row r="41" spans="1:8" x14ac:dyDescent="0.25">
      <c r="A41" s="20"/>
      <c r="B41" s="24"/>
      <c r="C41" s="22" t="s">
        <v>23</v>
      </c>
      <c r="D41" s="23" t="s">
        <v>32</v>
      </c>
      <c r="E41" s="48">
        <v>221837.19</v>
      </c>
      <c r="F41" s="48">
        <v>1298503.6399999999</v>
      </c>
      <c r="G41" s="48"/>
      <c r="H41" s="48">
        <f t="shared" si="0"/>
        <v>1520340.8299999998</v>
      </c>
    </row>
    <row r="42" spans="1:8" x14ac:dyDescent="0.25">
      <c r="A42" s="20"/>
      <c r="B42" s="24"/>
      <c r="C42" s="22" t="s">
        <v>24</v>
      </c>
      <c r="D42" s="23" t="s">
        <v>33</v>
      </c>
      <c r="E42" s="48"/>
      <c r="F42" s="48">
        <v>1288724.6000000001</v>
      </c>
      <c r="G42" s="48"/>
      <c r="H42" s="48">
        <f t="shared" si="0"/>
        <v>1288724.6000000001</v>
      </c>
    </row>
    <row r="43" spans="1:8" x14ac:dyDescent="0.25">
      <c r="A43" s="20"/>
      <c r="B43" s="24"/>
      <c r="C43" s="22" t="s">
        <v>25</v>
      </c>
      <c r="D43" s="23" t="s">
        <v>34</v>
      </c>
      <c r="E43" s="48">
        <v>28817.53</v>
      </c>
      <c r="F43" s="48">
        <f>235605.76+60407</f>
        <v>296012.76</v>
      </c>
      <c r="G43" s="48"/>
      <c r="H43" s="48">
        <f t="shared" si="0"/>
        <v>324830.29000000004</v>
      </c>
    </row>
    <row r="44" spans="1:8" x14ac:dyDescent="0.25">
      <c r="A44" s="20"/>
      <c r="B44" s="24"/>
      <c r="C44" s="22"/>
      <c r="D44" s="23"/>
      <c r="E44" s="48"/>
      <c r="F44" s="48"/>
      <c r="G44" s="48"/>
      <c r="H44" s="48">
        <f t="shared" si="0"/>
        <v>0</v>
      </c>
    </row>
    <row r="45" spans="1:8" x14ac:dyDescent="0.25">
      <c r="A45" s="20"/>
      <c r="B45" s="24"/>
      <c r="C45" s="22"/>
      <c r="D45" s="23"/>
      <c r="E45" s="48"/>
      <c r="F45" s="48"/>
      <c r="G45" s="48"/>
      <c r="H45" s="48">
        <f t="shared" si="0"/>
        <v>0</v>
      </c>
    </row>
    <row r="46" spans="1:8" x14ac:dyDescent="0.25">
      <c r="A46" s="13">
        <v>2</v>
      </c>
      <c r="B46" s="14"/>
      <c r="C46" s="11"/>
      <c r="D46" s="12" t="s">
        <v>35</v>
      </c>
      <c r="E46" s="49">
        <f>+E47+E54+E60+E64+E68+E74+E81+E85+E90</f>
        <v>8671610.6600000001</v>
      </c>
      <c r="F46" s="49">
        <f>+F47+F54+F60+F64+F68+F74+F81+F85+F90</f>
        <v>2926674</v>
      </c>
      <c r="G46" s="49">
        <f>+G47+G54+G60+G64+G68+G74+G81+G85+G90</f>
        <v>0</v>
      </c>
      <c r="H46" s="49">
        <f t="shared" si="0"/>
        <v>11598284.66</v>
      </c>
    </row>
    <row r="47" spans="1:8" x14ac:dyDescent="0.25">
      <c r="A47" s="20"/>
      <c r="B47" s="17">
        <v>21</v>
      </c>
      <c r="C47" s="18"/>
      <c r="D47" s="19" t="s">
        <v>60</v>
      </c>
      <c r="E47" s="47">
        <f>SUM(E48:E52)</f>
        <v>1273163.71</v>
      </c>
      <c r="F47" s="47">
        <f>SUM(F48:F52)</f>
        <v>1397415</v>
      </c>
      <c r="G47" s="47">
        <f>SUM(G48:G52)</f>
        <v>0</v>
      </c>
      <c r="H47" s="47">
        <f t="shared" si="0"/>
        <v>2670578.71</v>
      </c>
    </row>
    <row r="48" spans="1:8" x14ac:dyDescent="0.25">
      <c r="A48" s="20"/>
      <c r="B48" s="24"/>
      <c r="C48" s="22" t="s">
        <v>36</v>
      </c>
      <c r="D48" s="23" t="s">
        <v>41</v>
      </c>
      <c r="E48" s="48"/>
      <c r="F48" s="48"/>
      <c r="G48" s="48"/>
      <c r="H48" s="48">
        <f t="shared" si="0"/>
        <v>0</v>
      </c>
    </row>
    <row r="49" spans="1:8" x14ac:dyDescent="0.25">
      <c r="A49" s="20"/>
      <c r="B49" s="24"/>
      <c r="C49" s="22" t="s">
        <v>37</v>
      </c>
      <c r="D49" s="23" t="s">
        <v>42</v>
      </c>
      <c r="E49" s="48"/>
      <c r="F49" s="48">
        <v>1397415</v>
      </c>
      <c r="G49" s="48"/>
      <c r="H49" s="48">
        <f t="shared" si="0"/>
        <v>1397415</v>
      </c>
    </row>
    <row r="50" spans="1:8" x14ac:dyDescent="0.25">
      <c r="A50" s="20"/>
      <c r="B50" s="24"/>
      <c r="C50" s="22" t="s">
        <v>38</v>
      </c>
      <c r="D50" s="23" t="s">
        <v>43</v>
      </c>
      <c r="E50" s="48">
        <v>1273163.71</v>
      </c>
      <c r="F50" s="48"/>
      <c r="G50" s="48"/>
      <c r="H50" s="48">
        <f t="shared" si="0"/>
        <v>1273163.71</v>
      </c>
    </row>
    <row r="51" spans="1:8" x14ac:dyDescent="0.25">
      <c r="A51" s="20"/>
      <c r="B51" s="24"/>
      <c r="C51" s="22" t="s">
        <v>39</v>
      </c>
      <c r="D51" s="23" t="s">
        <v>44</v>
      </c>
      <c r="E51" s="48"/>
      <c r="F51" s="48"/>
      <c r="G51" s="48"/>
      <c r="H51" s="48">
        <f t="shared" si="0"/>
        <v>0</v>
      </c>
    </row>
    <row r="52" spans="1:8" x14ac:dyDescent="0.25">
      <c r="A52" s="20"/>
      <c r="B52" s="24"/>
      <c r="C52" s="22" t="s">
        <v>40</v>
      </c>
      <c r="D52" s="23" t="s">
        <v>45</v>
      </c>
      <c r="E52" s="48"/>
      <c r="F52" s="48"/>
      <c r="G52" s="48"/>
      <c r="H52" s="48">
        <f t="shared" si="0"/>
        <v>0</v>
      </c>
    </row>
    <row r="53" spans="1:8" x14ac:dyDescent="0.25">
      <c r="A53" s="20"/>
      <c r="B53" s="24"/>
      <c r="C53" s="22"/>
      <c r="D53" s="23"/>
      <c r="E53" s="48"/>
      <c r="F53" s="48"/>
      <c r="G53" s="48"/>
      <c r="H53" s="48">
        <f t="shared" si="0"/>
        <v>0</v>
      </c>
    </row>
    <row r="54" spans="1:8" x14ac:dyDescent="0.25">
      <c r="A54" s="20"/>
      <c r="B54" s="17">
        <v>22</v>
      </c>
      <c r="C54" s="18"/>
      <c r="D54" s="19" t="s">
        <v>46</v>
      </c>
      <c r="E54" s="47">
        <f>SUM(E55:E58)</f>
        <v>1686269.14</v>
      </c>
      <c r="F54" s="47">
        <f>SUM(F55:F59)</f>
        <v>-40532</v>
      </c>
      <c r="G54" s="47">
        <f>SUM(G55:G59)</f>
        <v>0</v>
      </c>
      <c r="H54" s="47">
        <f t="shared" si="0"/>
        <v>1645737.14</v>
      </c>
    </row>
    <row r="55" spans="1:8" x14ac:dyDescent="0.25">
      <c r="A55" s="20"/>
      <c r="B55" s="24"/>
      <c r="C55" s="22" t="s">
        <v>47</v>
      </c>
      <c r="D55" s="23" t="s">
        <v>51</v>
      </c>
      <c r="E55" s="48">
        <v>1655076.89</v>
      </c>
      <c r="F55" s="48"/>
      <c r="G55" s="48"/>
      <c r="H55" s="48">
        <f t="shared" si="0"/>
        <v>1655076.89</v>
      </c>
    </row>
    <row r="56" spans="1:8" x14ac:dyDescent="0.25">
      <c r="A56" s="20"/>
      <c r="B56" s="24"/>
      <c r="C56" s="22" t="s">
        <v>48</v>
      </c>
      <c r="D56" s="23" t="s">
        <v>52</v>
      </c>
      <c r="E56" s="48">
        <v>11581.25</v>
      </c>
      <c r="F56" s="48">
        <v>-40532</v>
      </c>
      <c r="G56" s="48"/>
      <c r="H56" s="48">
        <f t="shared" si="0"/>
        <v>-28950.75</v>
      </c>
    </row>
    <row r="57" spans="1:8" x14ac:dyDescent="0.25">
      <c r="A57" s="20"/>
      <c r="B57" s="24"/>
      <c r="C57" s="22" t="s">
        <v>49</v>
      </c>
      <c r="D57" s="23" t="s">
        <v>53</v>
      </c>
      <c r="E57" s="48">
        <v>15660</v>
      </c>
      <c r="F57" s="48"/>
      <c r="G57" s="48"/>
      <c r="H57" s="48">
        <f t="shared" si="0"/>
        <v>15660</v>
      </c>
    </row>
    <row r="58" spans="1:8" x14ac:dyDescent="0.25">
      <c r="A58" s="20"/>
      <c r="B58" s="24"/>
      <c r="C58" s="22" t="s">
        <v>50</v>
      </c>
      <c r="D58" s="23" t="s">
        <v>54</v>
      </c>
      <c r="E58" s="48">
        <v>3951</v>
      </c>
      <c r="F58" s="48"/>
      <c r="G58" s="48"/>
      <c r="H58" s="48">
        <f t="shared" si="0"/>
        <v>3951</v>
      </c>
    </row>
    <row r="59" spans="1:8" x14ac:dyDescent="0.25">
      <c r="A59" s="20"/>
      <c r="B59" s="24"/>
      <c r="C59" s="22"/>
      <c r="D59" s="23"/>
      <c r="E59" s="48"/>
      <c r="F59" s="48"/>
      <c r="G59" s="48"/>
      <c r="H59" s="48">
        <f t="shared" si="0"/>
        <v>0</v>
      </c>
    </row>
    <row r="60" spans="1:8" x14ac:dyDescent="0.25">
      <c r="A60" s="20"/>
      <c r="B60" s="25">
        <v>23</v>
      </c>
      <c r="C60" s="26"/>
      <c r="D60" s="19" t="s">
        <v>55</v>
      </c>
      <c r="E60" s="47">
        <f>+E61+E62</f>
        <v>62466</v>
      </c>
      <c r="F60" s="47">
        <f>SUM(F61:F62)</f>
        <v>0</v>
      </c>
      <c r="G60" s="47">
        <f>SUM(G61:G62)</f>
        <v>0</v>
      </c>
      <c r="H60" s="47">
        <f t="shared" si="0"/>
        <v>62466</v>
      </c>
    </row>
    <row r="61" spans="1:8" x14ac:dyDescent="0.25">
      <c r="A61" s="20"/>
      <c r="B61" s="24"/>
      <c r="C61" s="22" t="s">
        <v>56</v>
      </c>
      <c r="D61" s="23" t="s">
        <v>57</v>
      </c>
      <c r="E61" s="48">
        <v>18966</v>
      </c>
      <c r="F61" s="48"/>
      <c r="G61" s="48"/>
      <c r="H61" s="48">
        <f t="shared" si="0"/>
        <v>18966</v>
      </c>
    </row>
    <row r="62" spans="1:8" x14ac:dyDescent="0.25">
      <c r="A62" s="20"/>
      <c r="B62" s="24"/>
      <c r="C62" s="22" t="s">
        <v>58</v>
      </c>
      <c r="D62" s="23" t="s">
        <v>59</v>
      </c>
      <c r="E62" s="48">
        <v>43500</v>
      </c>
      <c r="F62" s="48"/>
      <c r="G62" s="50"/>
      <c r="H62" s="50">
        <f t="shared" si="0"/>
        <v>43500</v>
      </c>
    </row>
    <row r="63" spans="1:8" x14ac:dyDescent="0.25">
      <c r="A63" s="20"/>
      <c r="B63" s="24"/>
      <c r="C63" s="22"/>
      <c r="D63" s="23"/>
      <c r="E63" s="48"/>
      <c r="F63" s="48"/>
      <c r="G63" s="48"/>
      <c r="H63" s="48">
        <f t="shared" si="0"/>
        <v>0</v>
      </c>
    </row>
    <row r="64" spans="1:8" x14ac:dyDescent="0.25">
      <c r="A64" s="20"/>
      <c r="B64" s="25">
        <v>24</v>
      </c>
      <c r="C64" s="26"/>
      <c r="D64" s="19" t="s">
        <v>61</v>
      </c>
      <c r="E64" s="47">
        <f>+E65</f>
        <v>1066734</v>
      </c>
      <c r="F64" s="47">
        <f>SUM(F65:F66)</f>
        <v>0</v>
      </c>
      <c r="G64" s="47">
        <f>SUM(G65:G66)</f>
        <v>0</v>
      </c>
      <c r="H64" s="47">
        <f t="shared" si="0"/>
        <v>1066734</v>
      </c>
    </row>
    <row r="65" spans="1:8" x14ac:dyDescent="0.25">
      <c r="A65" s="20"/>
      <c r="B65" s="24"/>
      <c r="C65" s="22" t="s">
        <v>62</v>
      </c>
      <c r="D65" s="23" t="s">
        <v>64</v>
      </c>
      <c r="E65" s="48">
        <v>1066734</v>
      </c>
      <c r="F65" s="48"/>
      <c r="G65" s="48"/>
      <c r="H65" s="48">
        <f t="shared" si="0"/>
        <v>1066734</v>
      </c>
    </row>
    <row r="66" spans="1:8" x14ac:dyDescent="0.25">
      <c r="A66" s="20"/>
      <c r="B66" s="24"/>
      <c r="C66" s="22" t="s">
        <v>63</v>
      </c>
      <c r="D66" s="23" t="s">
        <v>65</v>
      </c>
      <c r="E66" s="48"/>
      <c r="F66" s="48"/>
      <c r="G66" s="48"/>
      <c r="H66" s="48">
        <f t="shared" si="0"/>
        <v>0</v>
      </c>
    </row>
    <row r="67" spans="1:8" x14ac:dyDescent="0.25">
      <c r="A67" s="20"/>
      <c r="B67" s="24"/>
      <c r="C67" s="22"/>
      <c r="D67" s="23"/>
      <c r="E67" s="48"/>
      <c r="F67" s="48"/>
      <c r="G67" s="48"/>
      <c r="H67" s="48">
        <f t="shared" si="0"/>
        <v>0</v>
      </c>
    </row>
    <row r="68" spans="1:8" x14ac:dyDescent="0.25">
      <c r="A68" s="20"/>
      <c r="B68" s="25">
        <v>25</v>
      </c>
      <c r="C68" s="26"/>
      <c r="D68" s="19" t="s">
        <v>66</v>
      </c>
      <c r="E68" s="47">
        <f>+E69+E70+E71+E72</f>
        <v>568956</v>
      </c>
      <c r="F68" s="47">
        <f>SUM(F69:F72)</f>
        <v>0</v>
      </c>
      <c r="G68" s="47">
        <f>SUM(G69:G72)</f>
        <v>0</v>
      </c>
      <c r="H68" s="47">
        <f t="shared" si="0"/>
        <v>568956</v>
      </c>
    </row>
    <row r="69" spans="1:8" x14ac:dyDescent="0.25">
      <c r="A69" s="20"/>
      <c r="B69" s="24"/>
      <c r="C69" s="22" t="s">
        <v>67</v>
      </c>
      <c r="D69" s="23" t="s">
        <v>71</v>
      </c>
      <c r="E69" s="48">
        <v>511168</v>
      </c>
      <c r="F69" s="48"/>
      <c r="G69" s="48"/>
      <c r="H69" s="48">
        <f t="shared" si="0"/>
        <v>511168</v>
      </c>
    </row>
    <row r="70" spans="1:8" x14ac:dyDescent="0.25">
      <c r="A70" s="20"/>
      <c r="B70" s="24"/>
      <c r="C70" s="22" t="s">
        <v>68</v>
      </c>
      <c r="D70" s="23" t="s">
        <v>72</v>
      </c>
      <c r="E70" s="48">
        <v>53001</v>
      </c>
      <c r="F70" s="48"/>
      <c r="G70" s="48"/>
      <c r="H70" s="48">
        <f t="shared" si="0"/>
        <v>53001</v>
      </c>
    </row>
    <row r="71" spans="1:8" x14ac:dyDescent="0.25">
      <c r="A71" s="20"/>
      <c r="B71" s="24"/>
      <c r="C71" s="22" t="s">
        <v>69</v>
      </c>
      <c r="D71" s="23" t="s">
        <v>73</v>
      </c>
      <c r="E71" s="48">
        <v>110</v>
      </c>
      <c r="F71" s="48"/>
      <c r="G71" s="48"/>
      <c r="H71" s="48">
        <f t="shared" si="0"/>
        <v>110</v>
      </c>
    </row>
    <row r="72" spans="1:8" x14ac:dyDescent="0.25">
      <c r="A72" s="20"/>
      <c r="B72" s="24"/>
      <c r="C72" s="22" t="s">
        <v>70</v>
      </c>
      <c r="D72" s="23" t="s">
        <v>74</v>
      </c>
      <c r="E72" s="48">
        <v>4677</v>
      </c>
      <c r="F72" s="48"/>
      <c r="G72" s="48"/>
      <c r="H72" s="48">
        <f t="shared" si="0"/>
        <v>4677</v>
      </c>
    </row>
    <row r="73" spans="1:8" x14ac:dyDescent="0.25">
      <c r="A73" s="20"/>
      <c r="B73" s="24"/>
      <c r="C73" s="22"/>
      <c r="D73" s="23"/>
      <c r="E73" s="48"/>
      <c r="F73" s="48"/>
      <c r="G73" s="48"/>
      <c r="H73" s="48">
        <f t="shared" si="0"/>
        <v>0</v>
      </c>
    </row>
    <row r="74" spans="1:8" x14ac:dyDescent="0.25">
      <c r="A74" s="20"/>
      <c r="B74" s="25">
        <v>26</v>
      </c>
      <c r="C74" s="26"/>
      <c r="D74" s="19" t="s">
        <v>75</v>
      </c>
      <c r="E74" s="47">
        <f>+E75+E76+E77+E78+E79</f>
        <v>201666.28</v>
      </c>
      <c r="F74" s="47">
        <f>SUM(F75:F79)</f>
        <v>1088842</v>
      </c>
      <c r="G74" s="47">
        <f>SUM(G75:G79)</f>
        <v>0</v>
      </c>
      <c r="H74" s="47">
        <f t="shared" si="0"/>
        <v>1290508.28</v>
      </c>
    </row>
    <row r="75" spans="1:8" x14ac:dyDescent="0.25">
      <c r="A75" s="20"/>
      <c r="B75" s="24"/>
      <c r="C75" s="22" t="s">
        <v>76</v>
      </c>
      <c r="D75" s="23" t="s">
        <v>78</v>
      </c>
      <c r="E75" s="48">
        <v>105926.28</v>
      </c>
      <c r="F75" s="48"/>
      <c r="G75" s="48"/>
      <c r="H75" s="48">
        <f t="shared" si="0"/>
        <v>105926.28</v>
      </c>
    </row>
    <row r="76" spans="1:8" x14ac:dyDescent="0.25">
      <c r="A76" s="20"/>
      <c r="B76" s="24"/>
      <c r="C76" s="22" t="s">
        <v>77</v>
      </c>
      <c r="D76" s="23" t="s">
        <v>79</v>
      </c>
      <c r="E76" s="48"/>
      <c r="F76" s="48">
        <v>1088842</v>
      </c>
      <c r="G76" s="48"/>
      <c r="H76" s="48">
        <f t="shared" si="0"/>
        <v>1088842</v>
      </c>
    </row>
    <row r="77" spans="1:8" x14ac:dyDescent="0.25">
      <c r="A77" s="20"/>
      <c r="B77" s="24"/>
      <c r="C77" s="22" t="s">
        <v>80</v>
      </c>
      <c r="D77" s="23" t="s">
        <v>81</v>
      </c>
      <c r="E77" s="48">
        <v>26140</v>
      </c>
      <c r="F77" s="48"/>
      <c r="G77" s="48"/>
      <c r="H77" s="48">
        <f t="shared" si="0"/>
        <v>26140</v>
      </c>
    </row>
    <row r="78" spans="1:8" x14ac:dyDescent="0.25">
      <c r="A78" s="20"/>
      <c r="B78" s="24"/>
      <c r="C78" s="22" t="s">
        <v>82</v>
      </c>
      <c r="D78" s="23" t="s">
        <v>83</v>
      </c>
      <c r="E78" s="48"/>
      <c r="F78" s="48"/>
      <c r="G78" s="48"/>
      <c r="H78" s="48">
        <f t="shared" si="0"/>
        <v>0</v>
      </c>
    </row>
    <row r="79" spans="1:8" x14ac:dyDescent="0.25">
      <c r="A79" s="20"/>
      <c r="B79" s="24"/>
      <c r="C79" s="22" t="s">
        <v>84</v>
      </c>
      <c r="D79" s="23" t="s">
        <v>85</v>
      </c>
      <c r="E79" s="48">
        <v>69600</v>
      </c>
      <c r="F79" s="48"/>
      <c r="G79" s="48"/>
      <c r="H79" s="48">
        <f t="shared" si="0"/>
        <v>69600</v>
      </c>
    </row>
    <row r="80" spans="1:8" x14ac:dyDescent="0.25">
      <c r="A80" s="20"/>
      <c r="B80" s="24"/>
      <c r="C80" s="22"/>
      <c r="D80" s="23"/>
      <c r="E80" s="48"/>
      <c r="F80" s="48"/>
      <c r="G80" s="48"/>
      <c r="H80" s="48">
        <f t="shared" si="0"/>
        <v>0</v>
      </c>
    </row>
    <row r="81" spans="1:8" x14ac:dyDescent="0.25">
      <c r="A81" s="20"/>
      <c r="B81" s="25">
        <v>27</v>
      </c>
      <c r="C81" s="26"/>
      <c r="D81" s="19" t="s">
        <v>86</v>
      </c>
      <c r="E81" s="47">
        <f>SUM(E82:E83)</f>
        <v>1434929.79</v>
      </c>
      <c r="F81" s="47">
        <f>SUM(F82:F83)</f>
        <v>0</v>
      </c>
      <c r="G81" s="47">
        <f>SUM(G82:G83)</f>
        <v>0</v>
      </c>
      <c r="H81" s="47">
        <f t="shared" si="0"/>
        <v>1434929.79</v>
      </c>
    </row>
    <row r="82" spans="1:8" x14ac:dyDescent="0.25">
      <c r="A82" s="20"/>
      <c r="B82" s="24"/>
      <c r="C82" s="22" t="s">
        <v>87</v>
      </c>
      <c r="D82" s="23" t="s">
        <v>88</v>
      </c>
      <c r="E82" s="48">
        <v>1426203.57</v>
      </c>
      <c r="F82" s="48"/>
      <c r="G82" s="48"/>
      <c r="H82" s="48">
        <f t="shared" si="0"/>
        <v>1426203.57</v>
      </c>
    </row>
    <row r="83" spans="1:8" x14ac:dyDescent="0.25">
      <c r="A83" s="20"/>
      <c r="B83" s="24"/>
      <c r="C83" s="22" t="s">
        <v>89</v>
      </c>
      <c r="D83" s="23" t="s">
        <v>90</v>
      </c>
      <c r="E83" s="48">
        <v>8726.2199999999993</v>
      </c>
      <c r="F83" s="48"/>
      <c r="G83" s="48"/>
      <c r="H83" s="48">
        <f t="shared" ref="H83:H146" si="1">+E83+F83+G83</f>
        <v>8726.2199999999993</v>
      </c>
    </row>
    <row r="84" spans="1:8" x14ac:dyDescent="0.25">
      <c r="A84" s="20"/>
      <c r="B84" s="24"/>
      <c r="C84" s="22"/>
      <c r="D84" s="23"/>
      <c r="E84" s="48"/>
      <c r="F84" s="48"/>
      <c r="G84" s="48"/>
      <c r="H84" s="48">
        <f t="shared" si="1"/>
        <v>0</v>
      </c>
    </row>
    <row r="85" spans="1:8" x14ac:dyDescent="0.25">
      <c r="A85" s="20"/>
      <c r="B85" s="25">
        <v>28</v>
      </c>
      <c r="C85" s="26"/>
      <c r="D85" s="19" t="s">
        <v>91</v>
      </c>
      <c r="E85" s="47">
        <f>SUM(E86:E88)</f>
        <v>2321422.7400000002</v>
      </c>
      <c r="F85" s="47">
        <f>SUM(F86:F88)</f>
        <v>480949</v>
      </c>
      <c r="G85" s="47">
        <f>SUM(G86:G88)</f>
        <v>0</v>
      </c>
      <c r="H85" s="47">
        <f t="shared" si="1"/>
        <v>2802371.74</v>
      </c>
    </row>
    <row r="86" spans="1:8" x14ac:dyDescent="0.25">
      <c r="A86" s="20"/>
      <c r="B86" s="24"/>
      <c r="C86" s="22" t="s">
        <v>92</v>
      </c>
      <c r="D86" s="23" t="s">
        <v>95</v>
      </c>
      <c r="E86" s="48">
        <v>1827985.57</v>
      </c>
      <c r="F86" s="48"/>
      <c r="G86" s="48"/>
      <c r="H86" s="48">
        <f t="shared" si="1"/>
        <v>1827985.57</v>
      </c>
    </row>
    <row r="87" spans="1:8" x14ac:dyDescent="0.25">
      <c r="A87" s="20"/>
      <c r="B87" s="24"/>
      <c r="C87" s="22" t="s">
        <v>93</v>
      </c>
      <c r="D87" s="23" t="s">
        <v>96</v>
      </c>
      <c r="E87" s="48">
        <v>493437.17</v>
      </c>
      <c r="F87" s="48">
        <v>480949</v>
      </c>
      <c r="G87" s="48"/>
      <c r="H87" s="48">
        <f t="shared" si="1"/>
        <v>974386.16999999993</v>
      </c>
    </row>
    <row r="88" spans="1:8" x14ac:dyDescent="0.25">
      <c r="A88" s="20"/>
      <c r="B88" s="24"/>
      <c r="C88" s="22" t="s">
        <v>94</v>
      </c>
      <c r="D88" s="23" t="s">
        <v>97</v>
      </c>
      <c r="E88" s="48"/>
      <c r="F88" s="48"/>
      <c r="G88" s="48"/>
      <c r="H88" s="48">
        <f t="shared" si="1"/>
        <v>0</v>
      </c>
    </row>
    <row r="89" spans="1:8" x14ac:dyDescent="0.25">
      <c r="A89" s="20"/>
      <c r="B89" s="24"/>
      <c r="C89" s="22"/>
      <c r="D89" s="23"/>
      <c r="E89" s="48"/>
      <c r="F89" s="48"/>
      <c r="G89" s="48"/>
      <c r="H89" s="48">
        <f t="shared" si="1"/>
        <v>0</v>
      </c>
    </row>
    <row r="90" spans="1:8" x14ac:dyDescent="0.25">
      <c r="A90" s="20"/>
      <c r="B90" s="25">
        <v>29</v>
      </c>
      <c r="C90" s="26"/>
      <c r="D90" s="19" t="s">
        <v>98</v>
      </c>
      <c r="E90" s="47">
        <f>SUM(E91:E98)</f>
        <v>56003</v>
      </c>
      <c r="F90" s="47">
        <f>SUM(F91:F98)</f>
        <v>0</v>
      </c>
      <c r="G90" s="47">
        <f>SUM(G91:G98)</f>
        <v>0</v>
      </c>
      <c r="H90" s="47">
        <f t="shared" si="1"/>
        <v>56003</v>
      </c>
    </row>
    <row r="91" spans="1:8" x14ac:dyDescent="0.25">
      <c r="A91" s="20"/>
      <c r="B91" s="24"/>
      <c r="C91" s="22" t="s">
        <v>99</v>
      </c>
      <c r="D91" s="23" t="s">
        <v>107</v>
      </c>
      <c r="E91" s="48"/>
      <c r="F91" s="48"/>
      <c r="G91" s="48"/>
      <c r="H91" s="48">
        <f t="shared" si="1"/>
        <v>0</v>
      </c>
    </row>
    <row r="92" spans="1:8" x14ac:dyDescent="0.25">
      <c r="A92" s="20"/>
      <c r="B92" s="24"/>
      <c r="C92" s="22" t="s">
        <v>100</v>
      </c>
      <c r="D92" s="23" t="s">
        <v>108</v>
      </c>
      <c r="E92" s="48"/>
      <c r="F92" s="48"/>
      <c r="G92" s="48"/>
      <c r="H92" s="48">
        <f t="shared" si="1"/>
        <v>0</v>
      </c>
    </row>
    <row r="93" spans="1:8" x14ac:dyDescent="0.25">
      <c r="A93" s="20"/>
      <c r="B93" s="24"/>
      <c r="C93" s="22" t="s">
        <v>101</v>
      </c>
      <c r="D93" s="23" t="s">
        <v>109</v>
      </c>
      <c r="E93" s="48"/>
      <c r="F93" s="48"/>
      <c r="G93" s="48"/>
      <c r="H93" s="48">
        <f t="shared" si="1"/>
        <v>0</v>
      </c>
    </row>
    <row r="94" spans="1:8" x14ac:dyDescent="0.25">
      <c r="A94" s="20"/>
      <c r="B94" s="24"/>
      <c r="C94" s="22" t="s">
        <v>102</v>
      </c>
      <c r="D94" s="23" t="s">
        <v>110</v>
      </c>
      <c r="E94" s="48"/>
      <c r="F94" s="48"/>
      <c r="G94" s="48"/>
      <c r="H94" s="48">
        <f t="shared" si="1"/>
        <v>0</v>
      </c>
    </row>
    <row r="95" spans="1:8" x14ac:dyDescent="0.25">
      <c r="A95" s="20"/>
      <c r="B95" s="24"/>
      <c r="C95" s="22" t="s">
        <v>103</v>
      </c>
      <c r="D95" s="23" t="s">
        <v>111</v>
      </c>
      <c r="E95" s="48"/>
      <c r="F95" s="48"/>
      <c r="G95" s="48"/>
      <c r="H95" s="48">
        <f t="shared" si="1"/>
        <v>0</v>
      </c>
    </row>
    <row r="96" spans="1:8" x14ac:dyDescent="0.25">
      <c r="A96" s="20"/>
      <c r="B96" s="24"/>
      <c r="C96" s="22" t="s">
        <v>104</v>
      </c>
      <c r="D96" s="23" t="s">
        <v>112</v>
      </c>
      <c r="E96" s="48">
        <v>3002</v>
      </c>
      <c r="F96" s="48"/>
      <c r="G96" s="48"/>
      <c r="H96" s="48">
        <f t="shared" si="1"/>
        <v>3002</v>
      </c>
    </row>
    <row r="97" spans="1:8" x14ac:dyDescent="0.25">
      <c r="A97" s="20"/>
      <c r="B97" s="24"/>
      <c r="C97" s="22" t="s">
        <v>105</v>
      </c>
      <c r="D97" s="23" t="s">
        <v>113</v>
      </c>
      <c r="E97" s="48"/>
      <c r="F97" s="48"/>
      <c r="G97" s="48"/>
      <c r="H97" s="48">
        <f t="shared" si="1"/>
        <v>0</v>
      </c>
    </row>
    <row r="98" spans="1:8" x14ac:dyDescent="0.25">
      <c r="A98" s="20"/>
      <c r="B98" s="24"/>
      <c r="C98" s="22" t="s">
        <v>106</v>
      </c>
      <c r="D98" s="23" t="s">
        <v>98</v>
      </c>
      <c r="E98" s="48">
        <v>53001</v>
      </c>
      <c r="F98" s="48"/>
      <c r="G98" s="48"/>
      <c r="H98" s="48">
        <f t="shared" si="1"/>
        <v>53001</v>
      </c>
    </row>
    <row r="99" spans="1:8" x14ac:dyDescent="0.25">
      <c r="A99" s="20"/>
      <c r="B99" s="24"/>
      <c r="C99" s="22"/>
      <c r="D99" s="23"/>
      <c r="E99" s="48"/>
      <c r="F99" s="48"/>
      <c r="G99" s="48"/>
      <c r="H99" s="48">
        <f t="shared" si="1"/>
        <v>0</v>
      </c>
    </row>
    <row r="100" spans="1:8" x14ac:dyDescent="0.25">
      <c r="A100" s="20"/>
      <c r="B100" s="24"/>
      <c r="C100" s="22"/>
      <c r="D100" s="23"/>
      <c r="E100" s="48"/>
      <c r="F100" s="48"/>
      <c r="G100" s="48"/>
      <c r="H100" s="48">
        <f t="shared" si="1"/>
        <v>0</v>
      </c>
    </row>
    <row r="101" spans="1:8" x14ac:dyDescent="0.25">
      <c r="A101" s="9" t="s">
        <v>114</v>
      </c>
      <c r="B101" s="14"/>
      <c r="C101" s="27"/>
      <c r="D101" s="12" t="s">
        <v>115</v>
      </c>
      <c r="E101" s="46">
        <f>+E102+E107+E113+E120+E125+E132+E140</f>
        <v>2768627.72</v>
      </c>
      <c r="F101" s="46">
        <f>+F102+F107+F113+F120+F125+F132+F140</f>
        <v>870666</v>
      </c>
      <c r="G101" s="46">
        <f>+G102+G107+G113+G120+G125+G132+G140</f>
        <v>0</v>
      </c>
      <c r="H101" s="46">
        <f t="shared" si="1"/>
        <v>3639293.72</v>
      </c>
    </row>
    <row r="102" spans="1:8" x14ac:dyDescent="0.25">
      <c r="A102" s="20"/>
      <c r="B102" s="25">
        <v>31</v>
      </c>
      <c r="C102" s="26"/>
      <c r="D102" s="19" t="s">
        <v>116</v>
      </c>
      <c r="E102" s="47">
        <f>SUM(E103:E105)</f>
        <v>33119.980000000003</v>
      </c>
      <c r="F102" s="47">
        <f>SUM(F103:F105)</f>
        <v>290666</v>
      </c>
      <c r="G102" s="47">
        <f>SUM(G103:G105)</f>
        <v>0</v>
      </c>
      <c r="H102" s="47">
        <f t="shared" si="1"/>
        <v>323785.98</v>
      </c>
    </row>
    <row r="103" spans="1:8" x14ac:dyDescent="0.25">
      <c r="A103" s="20"/>
      <c r="B103" s="24"/>
      <c r="C103" s="22" t="s">
        <v>117</v>
      </c>
      <c r="D103" s="23" t="s">
        <v>118</v>
      </c>
      <c r="E103" s="48">
        <v>33119.980000000003</v>
      </c>
      <c r="F103" s="48"/>
      <c r="G103" s="48"/>
      <c r="H103" s="48">
        <f t="shared" si="1"/>
        <v>33119.980000000003</v>
      </c>
    </row>
    <row r="104" spans="1:8" x14ac:dyDescent="0.25">
      <c r="A104" s="20"/>
      <c r="B104" s="24"/>
      <c r="C104" s="22" t="s">
        <v>119</v>
      </c>
      <c r="D104" s="23" t="s">
        <v>120</v>
      </c>
      <c r="E104" s="48"/>
      <c r="F104" s="48"/>
      <c r="G104" s="48"/>
      <c r="H104" s="48">
        <f t="shared" si="1"/>
        <v>0</v>
      </c>
    </row>
    <row r="105" spans="1:8" x14ac:dyDescent="0.25">
      <c r="A105" s="20"/>
      <c r="B105" s="24"/>
      <c r="C105" s="22" t="s">
        <v>121</v>
      </c>
      <c r="D105" s="23" t="s">
        <v>122</v>
      </c>
      <c r="E105" s="48"/>
      <c r="F105" s="48">
        <v>290666</v>
      </c>
      <c r="G105" s="48"/>
      <c r="H105" s="48">
        <f t="shared" si="1"/>
        <v>290666</v>
      </c>
    </row>
    <row r="106" spans="1:8" x14ac:dyDescent="0.25">
      <c r="A106" s="20"/>
      <c r="B106" s="24"/>
      <c r="C106" s="22"/>
      <c r="D106" s="23"/>
      <c r="E106" s="48"/>
      <c r="F106" s="48"/>
      <c r="G106" s="48"/>
      <c r="H106" s="48">
        <f t="shared" si="1"/>
        <v>0</v>
      </c>
    </row>
    <row r="107" spans="1:8" x14ac:dyDescent="0.25">
      <c r="A107" s="20"/>
      <c r="B107" s="25">
        <v>32</v>
      </c>
      <c r="C107" s="26"/>
      <c r="D107" s="19" t="s">
        <v>123</v>
      </c>
      <c r="E107" s="47">
        <f>SUM(E108:E111)</f>
        <v>5700</v>
      </c>
      <c r="F107" s="47">
        <f>SUM(F108:F110)</f>
        <v>0</v>
      </c>
      <c r="G107" s="47">
        <f>SUM(G108:G110)</f>
        <v>0</v>
      </c>
      <c r="H107" s="47">
        <f t="shared" si="1"/>
        <v>5700</v>
      </c>
    </row>
    <row r="108" spans="1:8" x14ac:dyDescent="0.25">
      <c r="A108" s="20"/>
      <c r="B108" s="24"/>
      <c r="C108" s="22" t="s">
        <v>124</v>
      </c>
      <c r="D108" s="23" t="s">
        <v>125</v>
      </c>
      <c r="E108" s="48"/>
      <c r="F108" s="48"/>
      <c r="G108" s="48"/>
      <c r="H108" s="48">
        <f t="shared" si="1"/>
        <v>0</v>
      </c>
    </row>
    <row r="109" spans="1:8" x14ac:dyDescent="0.25">
      <c r="A109" s="20"/>
      <c r="B109" s="24"/>
      <c r="C109" s="22" t="s">
        <v>126</v>
      </c>
      <c r="D109" s="23" t="s">
        <v>127</v>
      </c>
      <c r="E109" s="48"/>
      <c r="F109" s="48"/>
      <c r="G109" s="48"/>
      <c r="H109" s="48">
        <f t="shared" si="1"/>
        <v>0</v>
      </c>
    </row>
    <row r="110" spans="1:8" x14ac:dyDescent="0.25">
      <c r="A110" s="20"/>
      <c r="B110" s="24"/>
      <c r="C110" s="22" t="s">
        <v>128</v>
      </c>
      <c r="D110" s="23" t="s">
        <v>129</v>
      </c>
      <c r="E110" s="48">
        <v>2900</v>
      </c>
      <c r="F110" s="48"/>
      <c r="G110" s="48"/>
      <c r="H110" s="48">
        <f t="shared" si="1"/>
        <v>2900</v>
      </c>
    </row>
    <row r="111" spans="1:8" x14ac:dyDescent="0.25">
      <c r="A111" s="20"/>
      <c r="B111" s="24"/>
      <c r="C111" s="22" t="s">
        <v>130</v>
      </c>
      <c r="D111" s="23" t="s">
        <v>131</v>
      </c>
      <c r="E111" s="48">
        <v>2800</v>
      </c>
      <c r="F111" s="48"/>
      <c r="G111" s="48"/>
      <c r="H111" s="48">
        <f t="shared" si="1"/>
        <v>2800</v>
      </c>
    </row>
    <row r="112" spans="1:8" x14ac:dyDescent="0.25">
      <c r="A112" s="20"/>
      <c r="B112" s="24"/>
      <c r="C112" s="22"/>
      <c r="D112" s="23"/>
      <c r="E112" s="48"/>
      <c r="F112" s="48"/>
      <c r="G112" s="48"/>
      <c r="H112" s="48">
        <f t="shared" si="1"/>
        <v>0</v>
      </c>
    </row>
    <row r="113" spans="1:8" x14ac:dyDescent="0.25">
      <c r="A113" s="20"/>
      <c r="B113" s="25">
        <v>33</v>
      </c>
      <c r="C113" s="26"/>
      <c r="D113" s="19" t="s">
        <v>132</v>
      </c>
      <c r="E113" s="47">
        <f>SUM(E114:E118)</f>
        <v>295.8</v>
      </c>
      <c r="F113" s="47">
        <f>SUM(F114:F118)</f>
        <v>0</v>
      </c>
      <c r="G113" s="47">
        <f>SUM(G114:G118)</f>
        <v>0</v>
      </c>
      <c r="H113" s="47">
        <f t="shared" si="1"/>
        <v>295.8</v>
      </c>
    </row>
    <row r="114" spans="1:8" x14ac:dyDescent="0.25">
      <c r="A114" s="20"/>
      <c r="B114" s="24"/>
      <c r="C114" s="22" t="s">
        <v>133</v>
      </c>
      <c r="D114" s="23" t="s">
        <v>169</v>
      </c>
      <c r="E114" s="48"/>
      <c r="F114" s="48"/>
      <c r="G114" s="48"/>
      <c r="H114" s="48">
        <f t="shared" si="1"/>
        <v>0</v>
      </c>
    </row>
    <row r="115" spans="1:8" x14ac:dyDescent="0.25">
      <c r="A115" s="20"/>
      <c r="B115" s="24"/>
      <c r="C115" s="22" t="s">
        <v>134</v>
      </c>
      <c r="D115" s="23" t="s">
        <v>170</v>
      </c>
      <c r="E115" s="48">
        <v>295.8</v>
      </c>
      <c r="F115" s="48"/>
      <c r="G115" s="48"/>
      <c r="H115" s="48">
        <f t="shared" si="1"/>
        <v>295.8</v>
      </c>
    </row>
    <row r="116" spans="1:8" x14ac:dyDescent="0.25">
      <c r="A116" s="20"/>
      <c r="B116" s="24"/>
      <c r="C116" s="22" t="s">
        <v>135</v>
      </c>
      <c r="D116" s="23" t="s">
        <v>171</v>
      </c>
      <c r="E116" s="48"/>
      <c r="F116" s="48"/>
      <c r="G116" s="48"/>
      <c r="H116" s="48">
        <f t="shared" si="1"/>
        <v>0</v>
      </c>
    </row>
    <row r="117" spans="1:8" x14ac:dyDescent="0.25">
      <c r="A117" s="20"/>
      <c r="B117" s="24"/>
      <c r="C117" s="22" t="s">
        <v>136</v>
      </c>
      <c r="D117" s="23" t="s">
        <v>172</v>
      </c>
      <c r="E117" s="48"/>
      <c r="F117" s="48"/>
      <c r="G117" s="48"/>
      <c r="H117" s="48">
        <f t="shared" si="1"/>
        <v>0</v>
      </c>
    </row>
    <row r="118" spans="1:8" x14ac:dyDescent="0.25">
      <c r="A118" s="20"/>
      <c r="B118" s="24"/>
      <c r="C118" s="22" t="s">
        <v>137</v>
      </c>
      <c r="D118" s="23" t="s">
        <v>173</v>
      </c>
      <c r="E118" s="48"/>
      <c r="F118" s="48"/>
      <c r="G118" s="48"/>
      <c r="H118" s="48">
        <f t="shared" si="1"/>
        <v>0</v>
      </c>
    </row>
    <row r="119" spans="1:8" x14ac:dyDescent="0.25">
      <c r="A119" s="20"/>
      <c r="B119" s="24"/>
      <c r="C119" s="22"/>
      <c r="D119" s="23"/>
      <c r="E119" s="48"/>
      <c r="F119" s="48"/>
      <c r="G119" s="48"/>
      <c r="H119" s="48">
        <f t="shared" si="1"/>
        <v>0</v>
      </c>
    </row>
    <row r="120" spans="1:8" x14ac:dyDescent="0.25">
      <c r="A120" s="20"/>
      <c r="B120" s="25">
        <v>34</v>
      </c>
      <c r="C120" s="26"/>
      <c r="D120" s="19" t="s">
        <v>151</v>
      </c>
      <c r="E120" s="47">
        <f>SUM(E121:E123)</f>
        <v>1987780.61</v>
      </c>
      <c r="F120" s="47">
        <f>SUM(F121:F123)</f>
        <v>580000</v>
      </c>
      <c r="G120" s="47">
        <f>SUM(G121:G123)</f>
        <v>0</v>
      </c>
      <c r="H120" s="47">
        <f t="shared" si="1"/>
        <v>2567780.6100000003</v>
      </c>
    </row>
    <row r="121" spans="1:8" x14ac:dyDescent="0.25">
      <c r="A121" s="20"/>
      <c r="B121" s="24"/>
      <c r="C121" s="22" t="s">
        <v>138</v>
      </c>
      <c r="D121" s="23" t="s">
        <v>166</v>
      </c>
      <c r="E121" s="48">
        <v>1985495.61</v>
      </c>
      <c r="F121" s="48"/>
      <c r="G121" s="48"/>
      <c r="H121" s="48">
        <f t="shared" si="1"/>
        <v>1985495.61</v>
      </c>
    </row>
    <row r="122" spans="1:8" x14ac:dyDescent="0.25">
      <c r="A122" s="20"/>
      <c r="B122" s="24"/>
      <c r="C122" s="22" t="s">
        <v>139</v>
      </c>
      <c r="D122" s="23" t="s">
        <v>167</v>
      </c>
      <c r="E122" s="48">
        <v>2285</v>
      </c>
      <c r="F122" s="48"/>
      <c r="G122" s="48"/>
      <c r="H122" s="48">
        <f t="shared" si="1"/>
        <v>2285</v>
      </c>
    </row>
    <row r="123" spans="1:8" x14ac:dyDescent="0.25">
      <c r="A123" s="20"/>
      <c r="B123" s="24"/>
      <c r="C123" s="22" t="s">
        <v>165</v>
      </c>
      <c r="D123" s="23" t="s">
        <v>168</v>
      </c>
      <c r="E123" s="48"/>
      <c r="F123" s="48">
        <v>580000</v>
      </c>
      <c r="G123" s="48"/>
      <c r="H123" s="48">
        <f t="shared" si="1"/>
        <v>580000</v>
      </c>
    </row>
    <row r="124" spans="1:8" x14ac:dyDescent="0.25">
      <c r="A124" s="20"/>
      <c r="B124" s="24"/>
      <c r="C124" s="22"/>
      <c r="D124" s="23"/>
      <c r="E124" s="48"/>
      <c r="F124" s="48"/>
      <c r="G124" s="48"/>
      <c r="H124" s="48">
        <f t="shared" si="1"/>
        <v>0</v>
      </c>
    </row>
    <row r="125" spans="1:8" x14ac:dyDescent="0.25">
      <c r="A125" s="20"/>
      <c r="B125" s="25">
        <v>35</v>
      </c>
      <c r="C125" s="26"/>
      <c r="D125" s="19" t="s">
        <v>150</v>
      </c>
      <c r="E125" s="47">
        <f>SUM(E126:E130)</f>
        <v>0</v>
      </c>
      <c r="F125" s="47">
        <f>SUM(F126:F130)</f>
        <v>0</v>
      </c>
      <c r="G125" s="47">
        <f>SUM(G126:G130)</f>
        <v>0</v>
      </c>
      <c r="H125" s="47">
        <f t="shared" si="1"/>
        <v>0</v>
      </c>
    </row>
    <row r="126" spans="1:8" x14ac:dyDescent="0.25">
      <c r="A126" s="20"/>
      <c r="B126" s="24"/>
      <c r="C126" s="22" t="s">
        <v>140</v>
      </c>
      <c r="D126" s="23" t="s">
        <v>160</v>
      </c>
      <c r="E126" s="48"/>
      <c r="F126" s="48"/>
      <c r="G126" s="48"/>
      <c r="H126" s="48">
        <f t="shared" si="1"/>
        <v>0</v>
      </c>
    </row>
    <row r="127" spans="1:8" x14ac:dyDescent="0.25">
      <c r="A127" s="20"/>
      <c r="B127" s="24"/>
      <c r="C127" s="22" t="s">
        <v>141</v>
      </c>
      <c r="D127" s="23" t="s">
        <v>161</v>
      </c>
      <c r="E127" s="48"/>
      <c r="F127" s="48"/>
      <c r="G127" s="48"/>
      <c r="H127" s="48">
        <f t="shared" si="1"/>
        <v>0</v>
      </c>
    </row>
    <row r="128" spans="1:8" x14ac:dyDescent="0.25">
      <c r="A128" s="20"/>
      <c r="B128" s="24"/>
      <c r="C128" s="22" t="s">
        <v>142</v>
      </c>
      <c r="D128" s="23" t="s">
        <v>162</v>
      </c>
      <c r="E128" s="48"/>
      <c r="F128" s="48"/>
      <c r="G128" s="48"/>
      <c r="H128" s="48">
        <f t="shared" si="1"/>
        <v>0</v>
      </c>
    </row>
    <row r="129" spans="1:8" x14ac:dyDescent="0.25">
      <c r="A129" s="20"/>
      <c r="B129" s="24"/>
      <c r="C129" s="22" t="s">
        <v>143</v>
      </c>
      <c r="D129" s="23" t="s">
        <v>163</v>
      </c>
      <c r="E129" s="48"/>
      <c r="F129" s="48"/>
      <c r="G129" s="48"/>
      <c r="H129" s="48">
        <f t="shared" si="1"/>
        <v>0</v>
      </c>
    </row>
    <row r="130" spans="1:8" x14ac:dyDescent="0.25">
      <c r="A130" s="20"/>
      <c r="B130" s="24"/>
      <c r="C130" s="22" t="s">
        <v>144</v>
      </c>
      <c r="D130" s="23" t="s">
        <v>164</v>
      </c>
      <c r="E130" s="48"/>
      <c r="F130" s="48"/>
      <c r="G130" s="48"/>
      <c r="H130" s="48">
        <f t="shared" si="1"/>
        <v>0</v>
      </c>
    </row>
    <row r="131" spans="1:8" x14ac:dyDescent="0.25">
      <c r="A131" s="20"/>
      <c r="B131" s="24"/>
      <c r="C131" s="22"/>
      <c r="D131" s="23"/>
      <c r="E131" s="48"/>
      <c r="F131" s="48"/>
      <c r="G131" s="48"/>
      <c r="H131" s="48">
        <f t="shared" si="1"/>
        <v>0</v>
      </c>
    </row>
    <row r="132" spans="1:8" x14ac:dyDescent="0.25">
      <c r="A132" s="20"/>
      <c r="B132" s="25">
        <v>36</v>
      </c>
      <c r="C132" s="26"/>
      <c r="D132" s="19" t="s">
        <v>149</v>
      </c>
      <c r="E132" s="47">
        <f>SUM(E133:E138)</f>
        <v>10165</v>
      </c>
      <c r="F132" s="47">
        <f>SUM(F133:F138)</f>
        <v>0</v>
      </c>
      <c r="G132" s="47">
        <f>SUM(G133:G138)</f>
        <v>0</v>
      </c>
      <c r="H132" s="47">
        <f t="shared" si="1"/>
        <v>10165</v>
      </c>
    </row>
    <row r="133" spans="1:8" x14ac:dyDescent="0.25">
      <c r="A133" s="20"/>
      <c r="B133" s="24"/>
      <c r="C133" s="22" t="s">
        <v>145</v>
      </c>
      <c r="D133" s="23" t="s">
        <v>152</v>
      </c>
      <c r="E133" s="48"/>
      <c r="F133" s="48"/>
      <c r="G133" s="48"/>
      <c r="H133" s="48">
        <f t="shared" si="1"/>
        <v>0</v>
      </c>
    </row>
    <row r="134" spans="1:8" x14ac:dyDescent="0.25">
      <c r="A134" s="20"/>
      <c r="B134" s="24"/>
      <c r="C134" s="22" t="s">
        <v>146</v>
      </c>
      <c r="D134" s="23" t="s">
        <v>153</v>
      </c>
      <c r="E134" s="48">
        <v>9165</v>
      </c>
      <c r="F134" s="48"/>
      <c r="G134" s="48"/>
      <c r="H134" s="48">
        <f t="shared" si="1"/>
        <v>9165</v>
      </c>
    </row>
    <row r="135" spans="1:8" x14ac:dyDescent="0.25">
      <c r="A135" s="20"/>
      <c r="B135" s="24"/>
      <c r="C135" s="22" t="s">
        <v>147</v>
      </c>
      <c r="D135" s="23" t="s">
        <v>154</v>
      </c>
      <c r="E135" s="48"/>
      <c r="F135" s="48"/>
      <c r="G135" s="50"/>
      <c r="H135" s="50">
        <f t="shared" si="1"/>
        <v>0</v>
      </c>
    </row>
    <row r="136" spans="1:8" x14ac:dyDescent="0.25">
      <c r="A136" s="20"/>
      <c r="B136" s="24"/>
      <c r="C136" s="22" t="s">
        <v>148</v>
      </c>
      <c r="D136" s="23" t="s">
        <v>155</v>
      </c>
      <c r="E136" s="48"/>
      <c r="F136" s="48"/>
      <c r="G136" s="50"/>
      <c r="H136" s="50">
        <f t="shared" si="1"/>
        <v>0</v>
      </c>
    </row>
    <row r="137" spans="1:8" x14ac:dyDescent="0.25">
      <c r="A137" s="20"/>
      <c r="B137" s="24"/>
      <c r="C137" s="22" t="s">
        <v>156</v>
      </c>
      <c r="D137" s="23" t="s">
        <v>158</v>
      </c>
      <c r="E137" s="48">
        <v>1000</v>
      </c>
      <c r="F137" s="48"/>
      <c r="G137" s="50"/>
      <c r="H137" s="50">
        <f t="shared" si="1"/>
        <v>1000</v>
      </c>
    </row>
    <row r="138" spans="1:8" x14ac:dyDescent="0.25">
      <c r="A138" s="20"/>
      <c r="B138" s="24"/>
      <c r="C138" s="22" t="s">
        <v>157</v>
      </c>
      <c r="D138" s="23" t="s">
        <v>159</v>
      </c>
      <c r="E138" s="48"/>
      <c r="F138" s="48"/>
      <c r="G138" s="50"/>
      <c r="H138" s="50">
        <f t="shared" si="1"/>
        <v>0</v>
      </c>
    </row>
    <row r="139" spans="1:8" x14ac:dyDescent="0.25">
      <c r="A139" s="20"/>
      <c r="B139" s="24"/>
      <c r="C139" s="22"/>
      <c r="D139" s="23"/>
      <c r="E139" s="48"/>
      <c r="F139" s="48"/>
      <c r="G139" s="50"/>
      <c r="H139" s="50"/>
    </row>
    <row r="140" spans="1:8" x14ac:dyDescent="0.25">
      <c r="A140" s="20"/>
      <c r="B140" s="25">
        <v>39</v>
      </c>
      <c r="C140" s="26"/>
      <c r="D140" s="19" t="s">
        <v>174</v>
      </c>
      <c r="E140" s="47">
        <f>SUM(E141:E149)</f>
        <v>731566.33000000007</v>
      </c>
      <c r="F140" s="47">
        <f>SUM(F141:F149)</f>
        <v>0</v>
      </c>
      <c r="G140" s="47">
        <f>SUM(G141:G149)</f>
        <v>0</v>
      </c>
      <c r="H140" s="47">
        <f t="shared" si="1"/>
        <v>731566.33000000007</v>
      </c>
    </row>
    <row r="141" spans="1:8" x14ac:dyDescent="0.25">
      <c r="A141" s="20"/>
      <c r="B141" s="24"/>
      <c r="C141" s="22" t="s">
        <v>175</v>
      </c>
      <c r="D141" s="23" t="s">
        <v>184</v>
      </c>
      <c r="E141" s="48">
        <v>1225</v>
      </c>
      <c r="F141" s="48"/>
      <c r="G141" s="50"/>
      <c r="H141" s="50">
        <f t="shared" si="1"/>
        <v>1225</v>
      </c>
    </row>
    <row r="142" spans="1:8" x14ac:dyDescent="0.25">
      <c r="A142" s="20"/>
      <c r="B142" s="24"/>
      <c r="C142" s="22" t="s">
        <v>176</v>
      </c>
      <c r="D142" s="23" t="s">
        <v>185</v>
      </c>
      <c r="E142" s="48">
        <v>6033</v>
      </c>
      <c r="F142" s="48"/>
      <c r="G142" s="50"/>
      <c r="H142" s="50">
        <f t="shared" si="1"/>
        <v>6033</v>
      </c>
    </row>
    <row r="143" spans="1:8" x14ac:dyDescent="0.25">
      <c r="A143" s="20"/>
      <c r="B143" s="24"/>
      <c r="C143" s="22" t="s">
        <v>177</v>
      </c>
      <c r="D143" s="23" t="s">
        <v>186</v>
      </c>
      <c r="E143" s="48"/>
      <c r="F143" s="48"/>
      <c r="G143" s="50"/>
      <c r="H143" s="50">
        <f t="shared" si="1"/>
        <v>0</v>
      </c>
    </row>
    <row r="144" spans="1:8" x14ac:dyDescent="0.25">
      <c r="A144" s="20"/>
      <c r="B144" s="24"/>
      <c r="C144" s="22" t="s">
        <v>178</v>
      </c>
      <c r="D144" s="23" t="s">
        <v>187</v>
      </c>
      <c r="E144" s="48"/>
      <c r="F144" s="48"/>
      <c r="G144" s="50"/>
      <c r="H144" s="50">
        <f t="shared" si="1"/>
        <v>0</v>
      </c>
    </row>
    <row r="145" spans="1:8" x14ac:dyDescent="0.25">
      <c r="A145" s="20"/>
      <c r="B145" s="24"/>
      <c r="C145" s="22" t="s">
        <v>179</v>
      </c>
      <c r="D145" s="23" t="s">
        <v>188</v>
      </c>
      <c r="E145" s="48"/>
      <c r="F145" s="48"/>
      <c r="G145" s="48"/>
      <c r="H145" s="48">
        <f t="shared" si="1"/>
        <v>0</v>
      </c>
    </row>
    <row r="146" spans="1:8" x14ac:dyDescent="0.25">
      <c r="A146" s="20"/>
      <c r="B146" s="24"/>
      <c r="C146" s="22" t="s">
        <v>180</v>
      </c>
      <c r="D146" s="23" t="s">
        <v>189</v>
      </c>
      <c r="E146" s="48">
        <v>287294</v>
      </c>
      <c r="F146" s="48"/>
      <c r="G146" s="48"/>
      <c r="H146" s="48">
        <f t="shared" si="1"/>
        <v>287294</v>
      </c>
    </row>
    <row r="147" spans="1:8" x14ac:dyDescent="0.25">
      <c r="A147" s="20"/>
      <c r="B147" s="24"/>
      <c r="C147" s="22" t="s">
        <v>181</v>
      </c>
      <c r="D147" s="23" t="s">
        <v>190</v>
      </c>
      <c r="E147" s="48">
        <v>434074.32</v>
      </c>
      <c r="F147" s="48"/>
      <c r="G147" s="48"/>
      <c r="H147" s="48">
        <f t="shared" ref="H147:H185" si="2">+E147+F147+G147</f>
        <v>434074.32</v>
      </c>
    </row>
    <row r="148" spans="1:8" x14ac:dyDescent="0.25">
      <c r="A148" s="20"/>
      <c r="B148" s="24"/>
      <c r="C148" s="22" t="s">
        <v>182</v>
      </c>
      <c r="D148" s="23" t="s">
        <v>191</v>
      </c>
      <c r="E148" s="48"/>
      <c r="F148" s="48"/>
      <c r="G148" s="48"/>
      <c r="H148" s="48">
        <f t="shared" si="2"/>
        <v>0</v>
      </c>
    </row>
    <row r="149" spans="1:8" x14ac:dyDescent="0.25">
      <c r="A149" s="20"/>
      <c r="B149" s="24"/>
      <c r="C149" s="22" t="s">
        <v>183</v>
      </c>
      <c r="D149" s="23" t="s">
        <v>192</v>
      </c>
      <c r="E149" s="48">
        <v>2940.01</v>
      </c>
      <c r="F149" s="48"/>
      <c r="G149" s="48"/>
      <c r="H149" s="48">
        <f t="shared" si="2"/>
        <v>2940.01</v>
      </c>
    </row>
    <row r="150" spans="1:8" x14ac:dyDescent="0.25">
      <c r="A150" s="20"/>
      <c r="B150" s="24"/>
      <c r="C150" s="22"/>
      <c r="D150" s="23"/>
      <c r="E150" s="48"/>
      <c r="F150" s="48"/>
      <c r="G150" s="48"/>
      <c r="H150" s="48">
        <f t="shared" si="2"/>
        <v>0</v>
      </c>
    </row>
    <row r="151" spans="1:8" x14ac:dyDescent="0.25">
      <c r="A151" s="20"/>
      <c r="B151" s="24"/>
      <c r="C151" s="22"/>
      <c r="D151" s="23"/>
      <c r="E151" s="48"/>
      <c r="F151" s="48"/>
      <c r="G151" s="48"/>
      <c r="H151" s="48">
        <f t="shared" si="2"/>
        <v>0</v>
      </c>
    </row>
    <row r="152" spans="1:8" x14ac:dyDescent="0.25">
      <c r="A152" s="9" t="s">
        <v>193</v>
      </c>
      <c r="B152" s="14"/>
      <c r="C152" s="27"/>
      <c r="D152" s="12" t="s">
        <v>194</v>
      </c>
      <c r="E152" s="46">
        <f>+E153+E159</f>
        <v>0</v>
      </c>
      <c r="F152" s="49">
        <f>+F153+F159</f>
        <v>0</v>
      </c>
      <c r="G152" s="49">
        <f>+G153+G159</f>
        <v>0</v>
      </c>
      <c r="H152" s="49">
        <f t="shared" si="2"/>
        <v>0</v>
      </c>
    </row>
    <row r="153" spans="1:8" x14ac:dyDescent="0.25">
      <c r="A153" s="20"/>
      <c r="B153" s="25">
        <v>42</v>
      </c>
      <c r="C153" s="26"/>
      <c r="D153" s="19" t="s">
        <v>195</v>
      </c>
      <c r="E153" s="47">
        <f>SUM(E154:E157)</f>
        <v>0</v>
      </c>
      <c r="F153" s="47"/>
      <c r="G153" s="47"/>
      <c r="H153" s="47">
        <f t="shared" si="2"/>
        <v>0</v>
      </c>
    </row>
    <row r="154" spans="1:8" x14ac:dyDescent="0.25">
      <c r="A154" s="20"/>
      <c r="B154" s="24"/>
      <c r="C154" s="22" t="s">
        <v>196</v>
      </c>
      <c r="D154" s="23" t="s">
        <v>200</v>
      </c>
      <c r="E154" s="48"/>
      <c r="F154" s="48"/>
      <c r="G154" s="48"/>
      <c r="H154" s="48">
        <f t="shared" si="2"/>
        <v>0</v>
      </c>
    </row>
    <row r="155" spans="1:8" x14ac:dyDescent="0.25">
      <c r="A155" s="20"/>
      <c r="B155" s="24"/>
      <c r="C155" s="22" t="s">
        <v>197</v>
      </c>
      <c r="D155" s="23" t="s">
        <v>201</v>
      </c>
      <c r="E155" s="48"/>
      <c r="F155" s="48"/>
      <c r="G155" s="48"/>
      <c r="H155" s="48">
        <f t="shared" si="2"/>
        <v>0</v>
      </c>
    </row>
    <row r="156" spans="1:8" x14ac:dyDescent="0.25">
      <c r="A156" s="20"/>
      <c r="B156" s="24"/>
      <c r="C156" s="22" t="s">
        <v>198</v>
      </c>
      <c r="D156" s="23" t="s">
        <v>202</v>
      </c>
      <c r="E156" s="48"/>
      <c r="F156" s="48"/>
      <c r="G156" s="48"/>
      <c r="H156" s="48">
        <f t="shared" si="2"/>
        <v>0</v>
      </c>
    </row>
    <row r="157" spans="1:8" x14ac:dyDescent="0.25">
      <c r="A157" s="20"/>
      <c r="B157" s="24"/>
      <c r="C157" s="22" t="s">
        <v>199</v>
      </c>
      <c r="D157" s="23" t="s">
        <v>203</v>
      </c>
      <c r="E157" s="48"/>
      <c r="F157" s="48"/>
      <c r="G157" s="48"/>
      <c r="H157" s="48">
        <f t="shared" si="2"/>
        <v>0</v>
      </c>
    </row>
    <row r="158" spans="1:8" x14ac:dyDescent="0.25">
      <c r="A158" s="20"/>
      <c r="B158" s="24"/>
      <c r="C158" s="22"/>
      <c r="D158" s="23"/>
      <c r="E158" s="48"/>
      <c r="F158" s="48"/>
      <c r="G158" s="48"/>
      <c r="H158" s="48">
        <f t="shared" si="2"/>
        <v>0</v>
      </c>
    </row>
    <row r="159" spans="1:8" x14ac:dyDescent="0.25">
      <c r="A159" s="20"/>
      <c r="B159" s="25">
        <v>43</v>
      </c>
      <c r="C159" s="26"/>
      <c r="D159" s="19" t="s">
        <v>204</v>
      </c>
      <c r="E159" s="47">
        <f>SUM(E160:E164)</f>
        <v>0</v>
      </c>
      <c r="F159" s="47">
        <f>SUM(F160:F164)</f>
        <v>0</v>
      </c>
      <c r="G159" s="47">
        <f>SUM(G160:G164)</f>
        <v>0</v>
      </c>
      <c r="H159" s="47">
        <f t="shared" si="2"/>
        <v>0</v>
      </c>
    </row>
    <row r="160" spans="1:8" x14ac:dyDescent="0.25">
      <c r="A160" s="20"/>
      <c r="B160" s="24"/>
      <c r="C160" s="22" t="s">
        <v>205</v>
      </c>
      <c r="D160" s="23" t="s">
        <v>257</v>
      </c>
      <c r="E160" s="48"/>
      <c r="F160" s="48"/>
      <c r="G160" s="48"/>
      <c r="H160" s="48">
        <f t="shared" si="2"/>
        <v>0</v>
      </c>
    </row>
    <row r="161" spans="1:8" x14ac:dyDescent="0.25">
      <c r="A161" s="20"/>
      <c r="B161" s="24"/>
      <c r="C161" s="22" t="s">
        <v>206</v>
      </c>
      <c r="D161" s="23" t="s">
        <v>211</v>
      </c>
      <c r="E161" s="48"/>
      <c r="F161" s="48"/>
      <c r="G161" s="48"/>
      <c r="H161" s="48">
        <f t="shared" si="2"/>
        <v>0</v>
      </c>
    </row>
    <row r="162" spans="1:8" x14ac:dyDescent="0.25">
      <c r="A162" s="20"/>
      <c r="B162" s="24"/>
      <c r="C162" s="22" t="s">
        <v>207</v>
      </c>
      <c r="D162" s="23" t="s">
        <v>212</v>
      </c>
      <c r="E162" s="48"/>
      <c r="F162" s="48"/>
      <c r="G162" s="48"/>
      <c r="H162" s="48">
        <f t="shared" si="2"/>
        <v>0</v>
      </c>
    </row>
    <row r="163" spans="1:8" x14ac:dyDescent="0.25">
      <c r="A163" s="20"/>
      <c r="B163" s="24"/>
      <c r="C163" s="22" t="s">
        <v>208</v>
      </c>
      <c r="D163" s="23" t="s">
        <v>213</v>
      </c>
      <c r="E163" s="48"/>
      <c r="F163" s="48"/>
      <c r="G163" s="48"/>
      <c r="H163" s="48">
        <f t="shared" si="2"/>
        <v>0</v>
      </c>
    </row>
    <row r="164" spans="1:8" x14ac:dyDescent="0.25">
      <c r="A164" s="20"/>
      <c r="B164" s="24"/>
      <c r="C164" s="22" t="s">
        <v>209</v>
      </c>
      <c r="D164" s="23" t="s">
        <v>214</v>
      </c>
      <c r="E164" s="48"/>
      <c r="F164" s="48"/>
      <c r="G164" s="48"/>
      <c r="H164" s="48">
        <f t="shared" si="2"/>
        <v>0</v>
      </c>
    </row>
    <row r="165" spans="1:8" x14ac:dyDescent="0.25">
      <c r="A165" s="20"/>
      <c r="B165" s="24"/>
      <c r="C165" s="22" t="s">
        <v>210</v>
      </c>
      <c r="D165" s="23" t="s">
        <v>215</v>
      </c>
      <c r="E165" s="48"/>
      <c r="F165" s="48"/>
      <c r="G165" s="48"/>
      <c r="H165" s="48">
        <f t="shared" si="2"/>
        <v>0</v>
      </c>
    </row>
    <row r="166" spans="1:8" x14ac:dyDescent="0.25">
      <c r="A166" s="20"/>
      <c r="B166" s="24"/>
      <c r="C166" s="22"/>
      <c r="D166" s="23"/>
      <c r="E166" s="48"/>
      <c r="F166" s="48"/>
      <c r="G166" s="48"/>
      <c r="H166" s="48">
        <f t="shared" si="2"/>
        <v>0</v>
      </c>
    </row>
    <row r="167" spans="1:8" x14ac:dyDescent="0.25">
      <c r="A167" s="9" t="s">
        <v>216</v>
      </c>
      <c r="B167" s="14"/>
      <c r="C167" s="11"/>
      <c r="D167" s="12" t="s">
        <v>217</v>
      </c>
      <c r="E167" s="46">
        <f>+E168+E182</f>
        <v>0</v>
      </c>
      <c r="F167" s="46">
        <f>+F168+F182</f>
        <v>0</v>
      </c>
      <c r="G167" s="46">
        <f>+G168+G182</f>
        <v>0</v>
      </c>
      <c r="H167" s="46">
        <f t="shared" si="2"/>
        <v>0</v>
      </c>
    </row>
    <row r="168" spans="1:8" x14ac:dyDescent="0.25">
      <c r="A168" s="20"/>
      <c r="B168" s="25">
        <v>61</v>
      </c>
      <c r="C168" s="28"/>
      <c r="D168" s="19" t="s">
        <v>218</v>
      </c>
      <c r="E168" s="47">
        <f>SUM(E169:E179)</f>
        <v>0</v>
      </c>
      <c r="F168" s="47">
        <f>SUM(F169:F180)</f>
        <v>0</v>
      </c>
      <c r="G168" s="47">
        <f>SUM(G169:G180)</f>
        <v>0</v>
      </c>
      <c r="H168" s="47">
        <f t="shared" si="2"/>
        <v>0</v>
      </c>
    </row>
    <row r="169" spans="1:8" x14ac:dyDescent="0.25">
      <c r="A169" s="20"/>
      <c r="B169" s="24"/>
      <c r="C169" s="29" t="s">
        <v>219</v>
      </c>
      <c r="D169" s="23" t="s">
        <v>220</v>
      </c>
      <c r="E169" s="48"/>
      <c r="F169" s="48"/>
      <c r="G169" s="48"/>
      <c r="H169" s="48">
        <f t="shared" si="2"/>
        <v>0</v>
      </c>
    </row>
    <row r="170" spans="1:8" x14ac:dyDescent="0.25">
      <c r="A170" s="20"/>
      <c r="B170" s="24"/>
      <c r="C170" s="29" t="s">
        <v>221</v>
      </c>
      <c r="D170" s="23" t="s">
        <v>222</v>
      </c>
      <c r="E170" s="48"/>
      <c r="F170" s="48"/>
      <c r="G170" s="48"/>
      <c r="H170" s="48">
        <f t="shared" si="2"/>
        <v>0</v>
      </c>
    </row>
    <row r="171" spans="1:8" x14ac:dyDescent="0.25">
      <c r="A171" s="20"/>
      <c r="B171" s="24"/>
      <c r="C171" s="29" t="s">
        <v>223</v>
      </c>
      <c r="D171" s="23" t="s">
        <v>224</v>
      </c>
      <c r="E171" s="48"/>
      <c r="F171" s="48"/>
      <c r="G171" s="48"/>
      <c r="H171" s="48">
        <f t="shared" si="2"/>
        <v>0</v>
      </c>
    </row>
    <row r="172" spans="1:8" x14ac:dyDescent="0.25">
      <c r="A172" s="20"/>
      <c r="B172" s="24"/>
      <c r="C172" s="29" t="s">
        <v>225</v>
      </c>
      <c r="D172" s="23" t="s">
        <v>226</v>
      </c>
      <c r="E172" s="48"/>
      <c r="F172" s="48"/>
      <c r="G172" s="48"/>
      <c r="H172" s="48">
        <f t="shared" si="2"/>
        <v>0</v>
      </c>
    </row>
    <row r="173" spans="1:8" x14ac:dyDescent="0.25">
      <c r="A173" s="20"/>
      <c r="B173" s="24"/>
      <c r="C173" s="29" t="s">
        <v>227</v>
      </c>
      <c r="D173" s="23" t="s">
        <v>228</v>
      </c>
      <c r="E173" s="48"/>
      <c r="F173" s="48"/>
      <c r="G173" s="48"/>
      <c r="H173" s="48">
        <f t="shared" si="2"/>
        <v>0</v>
      </c>
    </row>
    <row r="174" spans="1:8" x14ac:dyDescent="0.25">
      <c r="A174" s="20"/>
      <c r="B174" s="24"/>
      <c r="C174" s="29" t="s">
        <v>229</v>
      </c>
      <c r="D174" s="23" t="s">
        <v>230</v>
      </c>
      <c r="E174" s="48"/>
      <c r="F174" s="48"/>
      <c r="G174" s="48"/>
      <c r="H174" s="48">
        <f t="shared" si="2"/>
        <v>0</v>
      </c>
    </row>
    <row r="175" spans="1:8" x14ac:dyDescent="0.25">
      <c r="A175" s="20"/>
      <c r="B175" s="24"/>
      <c r="C175" s="29" t="s">
        <v>231</v>
      </c>
      <c r="D175" s="23" t="s">
        <v>232</v>
      </c>
      <c r="E175" s="48"/>
      <c r="F175" s="48"/>
      <c r="G175" s="48"/>
      <c r="H175" s="48">
        <f t="shared" si="2"/>
        <v>0</v>
      </c>
    </row>
    <row r="176" spans="1:8" x14ac:dyDescent="0.25">
      <c r="A176" s="20"/>
      <c r="B176" s="24"/>
      <c r="C176" s="29" t="s">
        <v>233</v>
      </c>
      <c r="D176" s="23" t="s">
        <v>234</v>
      </c>
      <c r="E176" s="48"/>
      <c r="F176" s="48"/>
      <c r="G176" s="48"/>
      <c r="H176" s="48">
        <f t="shared" si="2"/>
        <v>0</v>
      </c>
    </row>
    <row r="177" spans="1:8" x14ac:dyDescent="0.25">
      <c r="A177" s="20"/>
      <c r="B177" s="24"/>
      <c r="C177" s="29" t="s">
        <v>235</v>
      </c>
      <c r="D177" s="23" t="s">
        <v>236</v>
      </c>
      <c r="E177" s="48"/>
      <c r="F177" s="48"/>
      <c r="G177" s="48"/>
      <c r="H177" s="48">
        <f t="shared" si="2"/>
        <v>0</v>
      </c>
    </row>
    <row r="178" spans="1:8" x14ac:dyDescent="0.25">
      <c r="A178" s="20"/>
      <c r="B178" s="24"/>
      <c r="C178" s="29" t="s">
        <v>237</v>
      </c>
      <c r="D178" s="23" t="s">
        <v>238</v>
      </c>
      <c r="E178" s="48"/>
      <c r="F178" s="48"/>
      <c r="G178" s="48"/>
      <c r="H178" s="48">
        <f t="shared" si="2"/>
        <v>0</v>
      </c>
    </row>
    <row r="179" spans="1:8" x14ac:dyDescent="0.25">
      <c r="A179" s="20"/>
      <c r="B179" s="24"/>
      <c r="C179" s="29" t="s">
        <v>239</v>
      </c>
      <c r="D179" s="23" t="s">
        <v>240</v>
      </c>
      <c r="E179" s="48"/>
      <c r="F179" s="48"/>
      <c r="G179" s="48"/>
      <c r="H179" s="48">
        <f t="shared" si="2"/>
        <v>0</v>
      </c>
    </row>
    <row r="180" spans="1:8" x14ac:dyDescent="0.25">
      <c r="A180" s="20"/>
      <c r="B180" s="24"/>
      <c r="C180" s="29" t="s">
        <v>241</v>
      </c>
      <c r="D180" s="23" t="s">
        <v>242</v>
      </c>
      <c r="E180" s="48"/>
      <c r="F180" s="48"/>
      <c r="G180" s="48"/>
      <c r="H180" s="48">
        <f t="shared" si="2"/>
        <v>0</v>
      </c>
    </row>
    <row r="181" spans="1:8" x14ac:dyDescent="0.25">
      <c r="A181" s="20"/>
      <c r="B181" s="24"/>
      <c r="C181" s="30"/>
      <c r="D181" s="31"/>
      <c r="E181" s="51"/>
      <c r="F181" s="51"/>
      <c r="G181" s="51"/>
      <c r="H181" s="51">
        <f t="shared" si="2"/>
        <v>0</v>
      </c>
    </row>
    <row r="182" spans="1:8" x14ac:dyDescent="0.25">
      <c r="A182" s="20"/>
      <c r="B182" s="25">
        <v>69</v>
      </c>
      <c r="C182" s="26"/>
      <c r="D182" s="19" t="s">
        <v>243</v>
      </c>
      <c r="E182" s="52"/>
      <c r="F182" s="53">
        <f>+F183</f>
        <v>0</v>
      </c>
      <c r="G182" s="53">
        <f>+G183</f>
        <v>0</v>
      </c>
      <c r="H182" s="53">
        <f t="shared" si="2"/>
        <v>0</v>
      </c>
    </row>
    <row r="183" spans="1:8" x14ac:dyDescent="0.25">
      <c r="A183" s="20"/>
      <c r="B183" s="24"/>
      <c r="C183" s="32" t="s">
        <v>244</v>
      </c>
      <c r="D183" s="31" t="s">
        <v>245</v>
      </c>
      <c r="E183" s="51"/>
      <c r="F183" s="51"/>
      <c r="G183" s="51"/>
      <c r="H183" s="51">
        <f t="shared" si="2"/>
        <v>0</v>
      </c>
    </row>
    <row r="184" spans="1:8" x14ac:dyDescent="0.25">
      <c r="A184" s="20"/>
      <c r="B184" s="24"/>
      <c r="C184" s="32"/>
      <c r="D184" s="31"/>
      <c r="E184" s="51"/>
      <c r="F184" s="51"/>
      <c r="G184" s="51"/>
      <c r="H184" s="51">
        <f t="shared" si="2"/>
        <v>0</v>
      </c>
    </row>
    <row r="185" spans="1:8" ht="15.75" thickBot="1" x14ac:dyDescent="0.3">
      <c r="A185" s="20"/>
      <c r="B185" s="24"/>
      <c r="C185" s="32"/>
      <c r="D185" s="33" t="s">
        <v>246</v>
      </c>
      <c r="E185" s="54">
        <f>+E167+E152+E101+E46+E16</f>
        <v>34640216.960000001</v>
      </c>
      <c r="F185" s="54">
        <f>+F167+F152+F101+F46+F16</f>
        <v>26067786</v>
      </c>
      <c r="G185" s="54">
        <f>+G167+G152+G101+G46+G16</f>
        <v>0</v>
      </c>
      <c r="H185" s="54">
        <f t="shared" si="2"/>
        <v>60708002.960000001</v>
      </c>
    </row>
    <row r="186" spans="1:8" ht="15.75" thickTop="1" x14ac:dyDescent="0.25">
      <c r="A186" s="34"/>
      <c r="B186" s="35"/>
      <c r="C186" s="36"/>
      <c r="D186" s="37"/>
      <c r="E186" s="55"/>
      <c r="F186" s="55"/>
      <c r="G186" s="55"/>
      <c r="H186" s="55"/>
    </row>
    <row r="187" spans="1:8" ht="15.75" thickBot="1" x14ac:dyDescent="0.3"/>
    <row r="188" spans="1:8" ht="24.75" thickTop="1" thickBot="1" x14ac:dyDescent="0.4">
      <c r="D188" s="6" t="s">
        <v>251</v>
      </c>
      <c r="E188" s="56"/>
      <c r="F188" s="56"/>
      <c r="G188" s="56"/>
      <c r="H188" s="57">
        <f>+H13-H185</f>
        <v>44058366.07</v>
      </c>
    </row>
    <row r="189" spans="1:8" ht="15.75" thickTop="1" x14ac:dyDescent="0.25"/>
  </sheetData>
  <mergeCells count="13">
    <mergeCell ref="A2:H2"/>
    <mergeCell ref="A4:H4"/>
    <mergeCell ref="A5:H5"/>
    <mergeCell ref="C8:C9"/>
    <mergeCell ref="D8:D9"/>
    <mergeCell ref="E8:E9"/>
    <mergeCell ref="F8:F9"/>
    <mergeCell ref="G8:G9"/>
    <mergeCell ref="H8:H9"/>
    <mergeCell ref="A3:H3"/>
    <mergeCell ref="A6:H6"/>
    <mergeCell ref="A8:A9"/>
    <mergeCell ref="B8:B9"/>
  </mergeCells>
  <phoneticPr fontId="7" type="noConversion"/>
  <printOptions horizontalCentered="1"/>
  <pageMargins left="0.25" right="0.25" top="0.75" bottom="0.75" header="0.3" footer="0.3"/>
  <pageSetup scale="71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2013-07-13T02:03:32Z</cp:lastPrinted>
  <dcterms:created xsi:type="dcterms:W3CDTF">2013-02-21T15:56:12Z</dcterms:created>
  <dcterms:modified xsi:type="dcterms:W3CDTF">2019-03-29T14:40:51Z</dcterms:modified>
</cp:coreProperties>
</file>