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JULIO" sheetId="5" r:id="rId1"/>
  </sheets>
  <externalReferences>
    <externalReference r:id="rId2"/>
  </externalReferences>
  <definedNames>
    <definedName name="_xlnm._FilterDatabase" localSheetId="0" hidden="1">JULIO!$A$19:$H$191</definedName>
  </definedNames>
  <calcPr calcId="145621"/>
</workbook>
</file>

<file path=xl/calcChain.xml><?xml version="1.0" encoding="utf-8"?>
<calcChain xmlns="http://schemas.openxmlformats.org/spreadsheetml/2006/main">
  <c r="H15" i="5" l="1"/>
  <c r="H17" i="5" s="1"/>
  <c r="E20" i="5"/>
  <c r="F20" i="5"/>
  <c r="G21" i="5"/>
  <c r="H21" i="5" s="1"/>
  <c r="E170" i="5"/>
  <c r="E184" i="5"/>
  <c r="E161" i="5"/>
  <c r="E154" i="5" s="1"/>
  <c r="E104" i="5"/>
  <c r="E109" i="5"/>
  <c r="E115" i="5"/>
  <c r="E122" i="5"/>
  <c r="E127" i="5"/>
  <c r="E134" i="5"/>
  <c r="E142" i="5"/>
  <c r="E49" i="5"/>
  <c r="E56" i="5"/>
  <c r="E62" i="5"/>
  <c r="E66" i="5"/>
  <c r="E70" i="5"/>
  <c r="E76" i="5"/>
  <c r="E83" i="5"/>
  <c r="E87" i="5"/>
  <c r="E92" i="5"/>
  <c r="E23" i="5"/>
  <c r="E26" i="5"/>
  <c r="E31" i="5"/>
  <c r="E34" i="5"/>
  <c r="E37" i="5"/>
  <c r="E42" i="5"/>
  <c r="F170" i="5"/>
  <c r="F184" i="5"/>
  <c r="F169" i="5" s="1"/>
  <c r="F161" i="5"/>
  <c r="F154" i="5" s="1"/>
  <c r="F104" i="5"/>
  <c r="F109" i="5"/>
  <c r="F115" i="5"/>
  <c r="F122" i="5"/>
  <c r="F127" i="5"/>
  <c r="F134" i="5"/>
  <c r="F142" i="5"/>
  <c r="F49" i="5"/>
  <c r="F56" i="5"/>
  <c r="F62" i="5"/>
  <c r="F66" i="5"/>
  <c r="F70" i="5"/>
  <c r="F76" i="5"/>
  <c r="F83" i="5"/>
  <c r="F87" i="5"/>
  <c r="F92" i="5"/>
  <c r="F23" i="5"/>
  <c r="F26" i="5"/>
  <c r="F31" i="5"/>
  <c r="F34" i="5"/>
  <c r="F37" i="5"/>
  <c r="F42" i="5"/>
  <c r="G170" i="5"/>
  <c r="G184" i="5"/>
  <c r="G161" i="5"/>
  <c r="G154" i="5" s="1"/>
  <c r="G104" i="5"/>
  <c r="G109" i="5"/>
  <c r="G115" i="5"/>
  <c r="G122" i="5"/>
  <c r="G127" i="5"/>
  <c r="G134" i="5"/>
  <c r="G142" i="5"/>
  <c r="G49" i="5"/>
  <c r="G56" i="5"/>
  <c r="G62" i="5"/>
  <c r="G66" i="5"/>
  <c r="G70" i="5"/>
  <c r="G76" i="5"/>
  <c r="G83" i="5"/>
  <c r="G87" i="5"/>
  <c r="G98" i="5"/>
  <c r="G92" i="5" s="1"/>
  <c r="H92" i="5" s="1"/>
  <c r="G23" i="5"/>
  <c r="G28" i="5"/>
  <c r="G26" i="5" s="1"/>
  <c r="H26" i="5" s="1"/>
  <c r="G31" i="5"/>
  <c r="G34" i="5"/>
  <c r="G37" i="5"/>
  <c r="G42" i="5"/>
  <c r="H42" i="5" s="1"/>
  <c r="H39" i="5"/>
  <c r="H185" i="5"/>
  <c r="H184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67" i="5"/>
  <c r="H166" i="5"/>
  <c r="H165" i="5"/>
  <c r="H164" i="5"/>
  <c r="H163" i="5"/>
  <c r="H162" i="5"/>
  <c r="H161" i="5"/>
  <c r="H159" i="5"/>
  <c r="H158" i="5"/>
  <c r="H157" i="5"/>
  <c r="H156" i="5"/>
  <c r="H155" i="5"/>
  <c r="H151" i="5"/>
  <c r="H150" i="5"/>
  <c r="H149" i="5"/>
  <c r="H148" i="5"/>
  <c r="H147" i="5"/>
  <c r="H146" i="5"/>
  <c r="H145" i="5"/>
  <c r="H144" i="5"/>
  <c r="H143" i="5"/>
  <c r="H142" i="5"/>
  <c r="H140" i="5"/>
  <c r="H139" i="5"/>
  <c r="H138" i="5"/>
  <c r="H137" i="5"/>
  <c r="H136" i="5"/>
  <c r="H135" i="5"/>
  <c r="H134" i="5"/>
  <c r="H132" i="5"/>
  <c r="H131" i="5"/>
  <c r="H130" i="5"/>
  <c r="H129" i="5"/>
  <c r="H128" i="5"/>
  <c r="H127" i="5"/>
  <c r="H125" i="5"/>
  <c r="H124" i="5"/>
  <c r="H123" i="5"/>
  <c r="H122" i="5"/>
  <c r="H120" i="5"/>
  <c r="H119" i="5"/>
  <c r="H118" i="5"/>
  <c r="H117" i="5"/>
  <c r="H116" i="5"/>
  <c r="H115" i="5"/>
  <c r="H113" i="5"/>
  <c r="H112" i="5"/>
  <c r="H111" i="5"/>
  <c r="H110" i="5"/>
  <c r="H107" i="5"/>
  <c r="H106" i="5"/>
  <c r="H105" i="5"/>
  <c r="H104" i="5"/>
  <c r="H100" i="5"/>
  <c r="H99" i="5"/>
  <c r="H98" i="5"/>
  <c r="H97" i="5"/>
  <c r="H96" i="5"/>
  <c r="H95" i="5"/>
  <c r="H94" i="5"/>
  <c r="H93" i="5"/>
  <c r="H90" i="5"/>
  <c r="H89" i="5"/>
  <c r="H88" i="5"/>
  <c r="H85" i="5"/>
  <c r="H84" i="5"/>
  <c r="H83" i="5"/>
  <c r="H81" i="5"/>
  <c r="H80" i="5"/>
  <c r="H79" i="5"/>
  <c r="H78" i="5"/>
  <c r="H77" i="5"/>
  <c r="H76" i="5"/>
  <c r="H74" i="5"/>
  <c r="H73" i="5"/>
  <c r="H72" i="5"/>
  <c r="H71" i="5"/>
  <c r="H70" i="5"/>
  <c r="H68" i="5"/>
  <c r="H67" i="5"/>
  <c r="H66" i="5"/>
  <c r="H64" i="5"/>
  <c r="H63" i="5"/>
  <c r="H62" i="5"/>
  <c r="H60" i="5"/>
  <c r="H59" i="5"/>
  <c r="H58" i="5"/>
  <c r="H57" i="5"/>
  <c r="H56" i="5"/>
  <c r="H54" i="5"/>
  <c r="H53" i="5"/>
  <c r="H52" i="5"/>
  <c r="H51" i="5"/>
  <c r="H50" i="5"/>
  <c r="H49" i="5"/>
  <c r="H45" i="5"/>
  <c r="H44" i="5"/>
  <c r="H43" i="5"/>
  <c r="H40" i="5"/>
  <c r="H38" i="5"/>
  <c r="H37" i="5"/>
  <c r="H35" i="5"/>
  <c r="H34" i="5"/>
  <c r="H32" i="5"/>
  <c r="H31" i="5"/>
  <c r="H29" i="5"/>
  <c r="H28" i="5"/>
  <c r="H27" i="5"/>
  <c r="H24" i="5"/>
  <c r="H23" i="5"/>
  <c r="F48" i="5" l="1"/>
  <c r="F103" i="5"/>
  <c r="G103" i="5"/>
  <c r="G169" i="5"/>
  <c r="E103" i="5"/>
  <c r="E169" i="5"/>
  <c r="E48" i="5"/>
  <c r="H169" i="5"/>
  <c r="H154" i="5"/>
  <c r="F19" i="5"/>
  <c r="F187" i="5" s="1"/>
  <c r="G48" i="5"/>
  <c r="H87" i="5"/>
  <c r="H109" i="5"/>
  <c r="H170" i="5"/>
  <c r="G20" i="5"/>
  <c r="G19" i="5" s="1"/>
  <c r="E19" i="5"/>
  <c r="H48" i="5"/>
  <c r="H103" i="5" l="1"/>
  <c r="G187" i="5"/>
  <c r="H19" i="5"/>
  <c r="E187" i="5"/>
  <c r="H187" i="5" s="1"/>
  <c r="H190" i="5" s="1"/>
  <c r="H20" i="5"/>
</calcChain>
</file>

<file path=xl/sharedStrings.xml><?xml version="1.0" encoding="utf-8"?>
<sst xmlns="http://schemas.openxmlformats.org/spreadsheetml/2006/main" count="264" uniqueCount="263">
  <si>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</si>
  <si>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</si>
  <si>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</si>
  <si>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</si>
  <si>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</si>
  <si>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</si>
  <si>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</si>
  <si>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</si>
  <si>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</si>
  <si>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</si>
  <si>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</si>
  <si>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</si>
  <si>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</si>
  <si>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</si>
  <si>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</si>
  <si>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</si>
  <si>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</si>
  <si>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</si>
  <si>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</si>
  <si>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</si>
  <si>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</si>
  <si>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</si>
  <si>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</si>
  <si>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</si>
  <si>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</si>
  <si>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</si>
  <si>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</si>
  <si>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</si>
  <si>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</si>
  <si>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</si>
  <si>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</si>
  <si>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</si>
  <si>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</si>
  <si>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</si>
  <si>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</si>
  <si>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</si>
  <si>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</si>
  <si>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</si>
  <si>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</si>
  <si>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</si>
  <si>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</si>
  <si>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</si>
  <si>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</si>
  <si>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</si>
  <si>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</si>
  <si>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</si>
  <si>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</si>
  <si>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</si>
  <si>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</si>
  <si>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</si>
  <si>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</si>
  <si>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</si>
  <si>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</si>
  <si>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</si>
  <si>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</si>
  <si>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</si>
  <si>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</si>
  <si>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</si>
  <si>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</si>
  <si>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</si>
  <si>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</si>
  <si>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</si>
  <si>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</si>
  <si>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</si>
  <si>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</si>
  <si>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</si>
  <si>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</si>
  <si>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</si>
  <si>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</si>
  <si>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</si>
  <si>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</si>
  <si>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</si>
  <si>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</si>
  <si>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</si>
  <si>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</si>
  <si>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</si>
  <si>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</si>
  <si>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</si>
  <si>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</si>
  <si>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</si>
  <si>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</si>
  <si>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</si>
  <si>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</si>
  <si>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</si>
  <si>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</si>
  <si>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</si>
  <si>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</si>
  <si>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</si>
  <si>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</si>
  <si>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</si>
  <si>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</si>
  <si>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</si>
  <si>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</si>
  <si>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</si>
  <si>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</si>
  <si>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</si>
  <si>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</si>
  <si>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</si>
  <si>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</si>
  <si>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</si>
  <si>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</si>
  <si>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</si>
  <si>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</si>
  <si>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</si>
  <si>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</si>
  <si>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</si>
  <si>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</si>
  <si>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</si>
  <si>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</si>
  <si>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</si>
  <si>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</si>
  <si>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</si>
  <si>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</si>
  <si>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</si>
  <si>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</si>
  <si>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</si>
  <si>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</si>
  <si>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</si>
  <si>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</si>
  <si>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</si>
  <si>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</si>
  <si>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</si>
  <si>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</si>
  <si>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</si>
  <si>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</si>
  <si>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</si>
  <si>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</si>
  <si>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</si>
  <si>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</si>
  <si>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</si>
  <si>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</si>
  <si>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</si>
  <si>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</si>
  <si>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</si>
  <si>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</si>
  <si>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</si>
  <si>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</si>
  <si>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</si>
  <si>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</si>
  <si>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</si>
  <si>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</si>
  <si>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</si>
  <si>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</si>
  <si>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</si>
  <si>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</si>
  <si>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</si>
  <si>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</si>
  <si>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</si>
  <si>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</si>
  <si>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</si>
  <si>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</si>
  <si>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</si>
  <si>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</si>
  <si>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</si>
  <si>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</si>
  <si>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</si>
  <si>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</si>
  <si>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</si>
  <si>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</si>
  <si>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</si>
  <si>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</si>
  <si>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</si>
  <si>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</si>
  <si>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</si>
  <si>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</si>
  <si>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</si>
  <si>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</si>
  <si>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</si>
  <si>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</si>
  <si>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</si>
  <si>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</si>
  <si>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</si>
  <si>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</si>
  <si>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</si>
  <si>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</si>
  <si>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</si>
  <si>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</si>
  <si>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</si>
  <si>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</si>
  <si>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</si>
  <si>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</si>
  <si>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</si>
  <si>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</si>
  <si>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</si>
  <si>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</si>
  <si>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</si>
  <si>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</si>
  <si>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</si>
  <si>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</si>
  <si>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</si>
  <si>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</si>
  <si>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</si>
  <si>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</si>
  <si>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</si>
  <si>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</si>
  <si>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</si>
  <si>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</si>
  <si>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</si>
  <si>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</si>
  <si>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</si>
  <si>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</si>
  <si>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</si>
  <si>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</si>
  <si>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</si>
  <si>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</si>
  <si>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</si>
  <si>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</si>
  <si>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</si>
  <si>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</si>
  <si>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</si>
  <si>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</si>
  <si>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</si>
  <si>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</si>
  <si>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</si>
  <si>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</si>
  <si>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</si>
  <si>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</si>
  <si>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</si>
  <si>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</si>
  <si>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</si>
  <si>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</si>
  <si>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</si>
  <si>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</si>
  <si>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</si>
  <si>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</si>
  <si>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</si>
  <si>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</si>
  <si>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</si>
  <si>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</si>
  <si>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</si>
  <si>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</si>
  <si>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</si>
  <si>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</si>
  <si>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</si>
  <si>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</si>
  <si>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</si>
  <si>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</si>
  <si>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</si>
  <si>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</si>
  <si>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</si>
  <si>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</si>
  <si>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</si>
  <si>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</si>
  <si>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</si>
  <si>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CTC</t>
  </si>
  <si>
    <t>PROGRESANDO</t>
  </si>
  <si>
    <t>SOLIDARIDAD</t>
  </si>
  <si>
    <t>APROPIACIONES PENDIENTES DE EJECUTAR</t>
  </si>
  <si>
    <t>CUENTA</t>
  </si>
  <si>
    <t>SUBCUENTA</t>
  </si>
  <si>
    <t>OBJETO</t>
  </si>
  <si>
    <t>Transferencias Corrientes a Instituciones Publicas Descentral y Aut.</t>
  </si>
  <si>
    <t>183</t>
  </si>
  <si>
    <t>Indemnizaciones</t>
  </si>
  <si>
    <t>SALDO ANTERIOR</t>
  </si>
  <si>
    <t>MODIFICACIONES</t>
  </si>
  <si>
    <t>SALDO DISPONIBLE  INICIO JULIO 2013</t>
  </si>
  <si>
    <t>PROSOLI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</si>
  <si>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</si>
  <si>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</si>
  <si>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</si>
  <si>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</si>
  <si>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Ejecución Presupuestaria Julio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</si>
</sst>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i/>
      <sz val="12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40" fontId="3" fillId="0" borderId="1" xfId="0" applyNumberFormat="1" applyFont="1" applyBorder="1"/>
    <xf numFmtId="40" fontId="9" fillId="0" borderId="2" xfId="0" applyNumberFormat="1" applyFont="1" applyFill="1" applyBorder="1"/>
    <xf numFmtId="49" fontId="8" fillId="2" borderId="2" xfId="0" applyNumberFormat="1" applyFont="1" applyFill="1" applyBorder="1" applyAlignment="1">
      <alignment horizontal="center"/>
    </xf>
    <xf numFmtId="40" fontId="8" fillId="2" borderId="3" xfId="0" applyNumberFormat="1" applyFont="1" applyFill="1" applyBorder="1"/>
    <xf numFmtId="49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40" fontId="8" fillId="2" borderId="2" xfId="0" applyNumberFormat="1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2" xfId="0" applyFont="1" applyFill="1" applyBorder="1"/>
    <xf numFmtId="40" fontId="8" fillId="3" borderId="2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2" xfId="0" applyFont="1" applyBorder="1"/>
    <xf numFmtId="40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8" fillId="3" borderId="4" xfId="0" applyNumberFormat="1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0" fontId="9" fillId="3" borderId="5" xfId="0" applyFont="1" applyFill="1" applyBorder="1"/>
    <xf numFmtId="0" fontId="8" fillId="3" borderId="5" xfId="0" applyFont="1" applyFill="1" applyBorder="1"/>
    <xf numFmtId="49" fontId="9" fillId="0" borderId="6" xfId="0" applyNumberFormat="1" applyFont="1" applyBorder="1" applyAlignment="1">
      <alignment horizontal="left"/>
    </xf>
    <xf numFmtId="0" fontId="8" fillId="0" borderId="2" xfId="0" applyFont="1" applyBorder="1"/>
    <xf numFmtId="40" fontId="8" fillId="2" borderId="7" xfId="0" applyNumberFormat="1" applyFont="1" applyFill="1" applyBorder="1"/>
    <xf numFmtId="0" fontId="0" fillId="0" borderId="8" xfId="0" applyBorder="1"/>
    <xf numFmtId="0" fontId="10" fillId="0" borderId="9" xfId="0" applyFont="1" applyBorder="1"/>
    <xf numFmtId="49" fontId="9" fillId="0" borderId="8" xfId="0" applyNumberFormat="1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2" xfId="1" applyFont="1" applyBorder="1"/>
    <xf numFmtId="43" fontId="9" fillId="0" borderId="2" xfId="1" applyFont="1" applyFill="1" applyBorder="1"/>
    <xf numFmtId="43" fontId="9" fillId="0" borderId="5" xfId="1" applyFont="1" applyBorder="1"/>
    <xf numFmtId="43" fontId="9" fillId="0" borderId="10" xfId="1" applyFont="1" applyBorder="1"/>
    <xf numFmtId="43" fontId="6" fillId="0" borderId="0" xfId="1" applyFont="1" applyBorder="1" applyAlignment="1">
      <alignment horizontal="center" vertical="center" wrapText="1"/>
    </xf>
    <xf numFmtId="43" fontId="6" fillId="2" borderId="3" xfId="1" applyFont="1" applyFill="1" applyBorder="1"/>
    <xf numFmtId="43" fontId="6" fillId="3" borderId="2" xfId="1" applyFont="1" applyFill="1" applyBorder="1"/>
    <xf numFmtId="43" fontId="6" fillId="2" borderId="2" xfId="1" applyFont="1" applyFill="1" applyBorder="1"/>
    <xf numFmtId="43" fontId="6" fillId="3" borderId="5" xfId="1" applyFont="1" applyFill="1" applyBorder="1"/>
    <xf numFmtId="43" fontId="6" fillId="2" borderId="7" xfId="1" applyFont="1" applyFill="1" applyBorder="1"/>
    <xf numFmtId="43" fontId="11" fillId="0" borderId="0" xfId="1" applyFont="1"/>
    <xf numFmtId="43" fontId="6" fillId="0" borderId="11" xfId="1" applyFont="1" applyBorder="1"/>
    <xf numFmtId="0" fontId="6" fillId="0" borderId="0" xfId="0" applyFont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4" fillId="0" borderId="0" xfId="2" applyFont="1" applyAlignment="1"/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848784</xdr:colOff>
      <xdr:row>1</xdr:row>
      <xdr:rowOff>13759</xdr:rowOff>
    </xdr:from>
    <xdr:to>
      <xdr:col>3</xdr:col>
      <xdr:colOff>1705661</xdr:colOff>
      <xdr:row>5</xdr:row>
      <xdr:rowOff>95251</xdr:rowOff>
    </xdr:to>
    <xdr:pic>
      <xdr:nvPicPr>
        <xdr:cNvPr id="3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5184" y="175684"/>
          <a:ext cx="856877" cy="729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r.cardoza/Desktop/ESTADOS%20PARA%20LIBRE%20ACCESO/06-PROSOLI%20JUNIO%2013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nero"/>
      <sheetName val="FEBRER0"/>
      <sheetName val="JUNIO"/>
    </sheetNames>
    <sheetDataSet>
      <sheetData sheetId="0" refreshError="1"/>
      <sheetData sheetId="1" refreshError="1"/>
      <sheetData sheetId="2" refreshError="1"/>
      <sheetData sheetId="3">
        <row r="186">
          <cell r="H186">
            <v>419055689.25999999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showGridLines="0" tabSelected="1" workbookViewId="0">
      <selection activeCell="I13" sqref="I13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47" bestFit="1" customWidth="1"/>
    <col min="5" max="5" width="11.42578125" hidden="1" customWidth="1"/>
    <col min="6" max="6" width="13.140625" hidden="1" customWidth="1"/>
    <col min="7" max="7" width="12" hidden="1" customWidth="1"/>
    <col min="8" max="8" width="12.85546875" style="52" bestFit="1" customWidth="1"/>
  </cols>
  <sheetData>
    <row r="1" spans="1:11" s="60" customFormat="1" ht="12.75" x14ac:dyDescent="0.25">
      <c r="B1" s="61"/>
      <c r="H1" s="62"/>
      <c r="I1" s="62"/>
      <c r="J1" s="62"/>
      <c r="K1" s="62"/>
    </row>
    <row r="2" spans="1:11" s="60" customFormat="1" ht="12.75" x14ac:dyDescent="0.25">
      <c r="B2" s="61"/>
      <c r="H2" s="62"/>
      <c r="I2" s="62"/>
      <c r="J2" s="62"/>
      <c r="K2" s="62"/>
    </row>
    <row r="3" spans="1:11" s="60" customFormat="1" ht="12.75" x14ac:dyDescent="0.25">
      <c r="B3" s="61"/>
      <c r="H3" s="62"/>
      <c r="I3" s="62"/>
      <c r="J3" s="62"/>
      <c r="K3" s="62"/>
    </row>
    <row r="4" spans="1:11" s="60" customFormat="1" ht="12.75" x14ac:dyDescent="0.25">
      <c r="B4" s="61"/>
      <c r="H4" s="62"/>
      <c r="I4" s="62"/>
      <c r="J4" s="62"/>
      <c r="K4" s="62"/>
    </row>
    <row r="5" spans="1:11" s="60" customFormat="1" ht="12.75" x14ac:dyDescent="0.25">
      <c r="B5" s="61"/>
      <c r="H5" s="62"/>
      <c r="I5" s="62"/>
      <c r="J5" s="62"/>
      <c r="K5" s="62"/>
    </row>
    <row r="6" spans="1:11" s="60" customFormat="1" ht="12.75" x14ac:dyDescent="0.25">
      <c r="B6" s="61"/>
      <c r="H6" s="62"/>
      <c r="I6" s="62"/>
      <c r="J6" s="62"/>
      <c r="K6" s="62"/>
    </row>
    <row r="7" spans="1:11" s="62" customFormat="1" ht="12.75" x14ac:dyDescent="0.25">
      <c r="B7" s="63"/>
    </row>
    <row r="8" spans="1:11" s="64" customFormat="1" ht="15.75" x14ac:dyDescent="0.25">
      <c r="A8" s="67" t="s">
        <v>258</v>
      </c>
      <c r="B8" s="67"/>
      <c r="C8" s="67"/>
      <c r="D8" s="67"/>
      <c r="E8" s="67"/>
      <c r="F8" s="67"/>
      <c r="G8" s="67"/>
      <c r="H8" s="67"/>
    </row>
    <row r="9" spans="1:11" s="64" customFormat="1" ht="15.75" customHeight="1" x14ac:dyDescent="0.25">
      <c r="A9" s="67" t="s">
        <v>259</v>
      </c>
      <c r="B9" s="67"/>
      <c r="C9" s="67"/>
      <c r="D9" s="67"/>
      <c r="E9" s="67"/>
      <c r="F9" s="67"/>
      <c r="G9" s="67"/>
      <c r="H9" s="67"/>
    </row>
    <row r="10" spans="1:11" s="64" customFormat="1" ht="19.5" customHeight="1" x14ac:dyDescent="0.4">
      <c r="A10" s="68" t="s">
        <v>260</v>
      </c>
      <c r="B10" s="68"/>
      <c r="C10" s="68"/>
      <c r="D10" s="68"/>
      <c r="E10" s="68"/>
      <c r="F10" s="68"/>
      <c r="G10" s="68"/>
      <c r="H10" s="68"/>
    </row>
    <row r="11" spans="1:11" s="64" customFormat="1" ht="18" customHeight="1" x14ac:dyDescent="0.25">
      <c r="A11" s="69" t="s">
        <v>261</v>
      </c>
      <c r="B11" s="69"/>
      <c r="C11" s="69"/>
      <c r="D11" s="69"/>
      <c r="E11" s="69"/>
      <c r="F11" s="69"/>
      <c r="G11" s="69"/>
      <c r="H11" s="69"/>
    </row>
    <row r="12" spans="1:11" s="64" customFormat="1" ht="20.25" customHeight="1" x14ac:dyDescent="0.2">
      <c r="A12" s="70" t="s">
        <v>262</v>
      </c>
      <c r="B12" s="70"/>
      <c r="C12" s="70"/>
      <c r="D12" s="70"/>
      <c r="E12" s="70"/>
      <c r="F12" s="70"/>
      <c r="G12" s="70"/>
      <c r="H12" s="70"/>
      <c r="I12" s="66"/>
      <c r="J12" s="66"/>
      <c r="K12" s="66"/>
    </row>
    <row r="13" spans="1:11" s="64" customFormat="1" ht="20.25" customHeight="1" x14ac:dyDescent="0.2">
      <c r="A13" s="65"/>
      <c r="B13" s="65"/>
      <c r="C13" s="65"/>
      <c r="D13" s="65"/>
      <c r="E13" s="65"/>
      <c r="F13" s="65"/>
      <c r="G13" s="65"/>
      <c r="H13" s="65"/>
      <c r="I13" s="66"/>
      <c r="J13" s="66"/>
      <c r="K13" s="66"/>
    </row>
    <row r="15" spans="1:11" ht="23.25" x14ac:dyDescent="0.25">
      <c r="A15" s="38"/>
      <c r="B15" s="38"/>
      <c r="C15" s="38"/>
      <c r="D15" s="54" t="s">
        <v>254</v>
      </c>
      <c r="E15" s="39"/>
      <c r="F15" s="40"/>
      <c r="G15" s="41"/>
      <c r="H15" s="46">
        <f>+[1]JUNIO!$H$186</f>
        <v>419055689.25999999</v>
      </c>
    </row>
    <row r="16" spans="1:11" ht="15.75" customHeight="1" x14ac:dyDescent="0.25">
      <c r="A16" s="38"/>
      <c r="B16" s="38"/>
      <c r="C16" s="38"/>
      <c r="D16" s="54" t="s">
        <v>255</v>
      </c>
      <c r="E16" s="39"/>
      <c r="F16" s="40"/>
      <c r="G16" s="41"/>
      <c r="H16" s="46"/>
    </row>
    <row r="17" spans="1:8" ht="24" thickBot="1" x14ac:dyDescent="0.3">
      <c r="A17" s="38"/>
      <c r="B17" s="38"/>
      <c r="C17" s="38"/>
      <c r="D17" s="54" t="s">
        <v>256</v>
      </c>
      <c r="E17" s="39"/>
      <c r="F17" s="40"/>
      <c r="G17" s="41"/>
      <c r="H17" s="46">
        <f>+H15+H16</f>
        <v>419055689.25999999</v>
      </c>
    </row>
    <row r="18" spans="1:8" ht="15.75" thickBot="1" x14ac:dyDescent="0.3">
      <c r="A18" s="59" t="s">
        <v>250</v>
      </c>
      <c r="B18" s="59" t="s">
        <v>248</v>
      </c>
      <c r="C18" s="59" t="s">
        <v>249</v>
      </c>
      <c r="D18" s="59" t="s">
        <v>0</v>
      </c>
      <c r="E18" s="59" t="s">
        <v>244</v>
      </c>
      <c r="F18" s="59" t="s">
        <v>245</v>
      </c>
      <c r="G18" s="59" t="s">
        <v>246</v>
      </c>
      <c r="H18" s="59" t="s">
        <v>257</v>
      </c>
    </row>
    <row r="19" spans="1:8" x14ac:dyDescent="0.25">
      <c r="A19" s="55">
        <v>1</v>
      </c>
      <c r="B19" s="56"/>
      <c r="C19" s="57"/>
      <c r="D19" s="58" t="s">
        <v>1</v>
      </c>
      <c r="E19" s="4">
        <f>+E20+E23+E26+E31+E34+E37+E42</f>
        <v>1476406.47</v>
      </c>
      <c r="F19" s="4">
        <f>+F20+F23+F26+F31+F34+F37+F42</f>
        <v>14928671.410000002</v>
      </c>
      <c r="G19" s="4">
        <f>+G20+G23+G26+G31+G34+G37+G42</f>
        <v>21364905.680000003</v>
      </c>
      <c r="H19" s="47">
        <f>+E19+F19+G19</f>
        <v>37769983.560000002</v>
      </c>
    </row>
    <row r="20" spans="1:8" x14ac:dyDescent="0.25">
      <c r="A20" s="10"/>
      <c r="B20" s="11">
        <v>11</v>
      </c>
      <c r="C20" s="12"/>
      <c r="D20" s="13" t="s">
        <v>2</v>
      </c>
      <c r="E20" s="14">
        <f>+E21</f>
        <v>1199395.28</v>
      </c>
      <c r="F20" s="14">
        <f>+F21</f>
        <v>12614981.460000001</v>
      </c>
      <c r="G20" s="14">
        <f>+G21</f>
        <v>17823810.950000003</v>
      </c>
      <c r="H20" s="48">
        <f t="shared" ref="H20:H84" si="0">+E20+F20+G20</f>
        <v>31638187.690000005</v>
      </c>
    </row>
    <row r="21" spans="1:8" x14ac:dyDescent="0.25">
      <c r="A21" s="15"/>
      <c r="B21" s="16"/>
      <c r="C21" s="17">
        <v>111</v>
      </c>
      <c r="D21" s="18" t="s">
        <v>3</v>
      </c>
      <c r="E21" s="19">
        <v>1199395.28</v>
      </c>
      <c r="F21" s="19">
        <v>12614981.460000001</v>
      </c>
      <c r="G21" s="19">
        <f>54720000-36896189.05</f>
        <v>17823810.950000003</v>
      </c>
      <c r="H21" s="42">
        <f t="shared" si="0"/>
        <v>31638187.690000005</v>
      </c>
    </row>
    <row r="22" spans="1:8" x14ac:dyDescent="0.25">
      <c r="A22" s="15"/>
      <c r="B22" s="20"/>
      <c r="C22" s="17"/>
      <c r="D22" s="18"/>
      <c r="E22" s="19"/>
      <c r="F22" s="19"/>
      <c r="G22" s="19"/>
      <c r="H22" s="42"/>
    </row>
    <row r="23" spans="1:8" x14ac:dyDescent="0.25">
      <c r="A23" s="15"/>
      <c r="B23" s="11">
        <v>12</v>
      </c>
      <c r="C23" s="12"/>
      <c r="D23" s="13" t="s">
        <v>4</v>
      </c>
      <c r="E23" s="14">
        <f>+E24</f>
        <v>9999.26</v>
      </c>
      <c r="F23" s="14">
        <f>+F24</f>
        <v>271898.06</v>
      </c>
      <c r="G23" s="14">
        <f>+G24</f>
        <v>296645</v>
      </c>
      <c r="H23" s="48">
        <f>+E23+F23+G23</f>
        <v>578542.32000000007</v>
      </c>
    </row>
    <row r="24" spans="1:8" x14ac:dyDescent="0.25">
      <c r="A24" s="15"/>
      <c r="B24" s="20"/>
      <c r="C24" s="17" t="s">
        <v>5</v>
      </c>
      <c r="D24" s="18" t="s">
        <v>6</v>
      </c>
      <c r="E24" s="19">
        <v>9999.26</v>
      </c>
      <c r="F24" s="19">
        <v>271898.06</v>
      </c>
      <c r="G24" s="19">
        <v>296645</v>
      </c>
      <c r="H24" s="42">
        <f t="shared" si="0"/>
        <v>578542.32000000007</v>
      </c>
    </row>
    <row r="25" spans="1:8" x14ac:dyDescent="0.25">
      <c r="A25" s="15"/>
      <c r="B25" s="20"/>
      <c r="C25" s="17"/>
      <c r="D25" s="18"/>
      <c r="E25" s="19"/>
      <c r="F25" s="19"/>
      <c r="G25" s="19"/>
      <c r="H25" s="42"/>
    </row>
    <row r="26" spans="1:8" x14ac:dyDescent="0.25">
      <c r="A26" s="15"/>
      <c r="B26" s="11">
        <v>13</v>
      </c>
      <c r="C26" s="12"/>
      <c r="D26" s="13" t="s">
        <v>7</v>
      </c>
      <c r="E26" s="14">
        <f>SUM(E27:E29)</f>
        <v>0</v>
      </c>
      <c r="F26" s="14">
        <f>SUM(F27:F29)</f>
        <v>0</v>
      </c>
      <c r="G26" s="14">
        <f>SUM(G27:G29)</f>
        <v>41500</v>
      </c>
      <c r="H26" s="48">
        <f t="shared" si="0"/>
        <v>41500</v>
      </c>
    </row>
    <row r="27" spans="1:8" x14ac:dyDescent="0.25">
      <c r="A27" s="15"/>
      <c r="B27" s="20"/>
      <c r="C27" s="17" t="s">
        <v>8</v>
      </c>
      <c r="D27" s="18" t="s">
        <v>12</v>
      </c>
      <c r="E27" s="19"/>
      <c r="F27" s="19"/>
      <c r="G27" s="19"/>
      <c r="H27" s="42">
        <f t="shared" si="0"/>
        <v>0</v>
      </c>
    </row>
    <row r="28" spans="1:8" x14ac:dyDescent="0.25">
      <c r="A28" s="15"/>
      <c r="B28" s="20"/>
      <c r="C28" s="17" t="s">
        <v>9</v>
      </c>
      <c r="D28" s="18" t="s">
        <v>11</v>
      </c>
      <c r="E28" s="19"/>
      <c r="F28" s="19"/>
      <c r="G28" s="19">
        <f>175500-134000</f>
        <v>41500</v>
      </c>
      <c r="H28" s="42">
        <f t="shared" si="0"/>
        <v>41500</v>
      </c>
    </row>
    <row r="29" spans="1:8" x14ac:dyDescent="0.25">
      <c r="A29" s="15"/>
      <c r="B29" s="20"/>
      <c r="C29" s="17" t="s">
        <v>10</v>
      </c>
      <c r="D29" s="18" t="s">
        <v>13</v>
      </c>
      <c r="E29" s="19"/>
      <c r="F29" s="19"/>
      <c r="G29" s="19">
        <v>0</v>
      </c>
      <c r="H29" s="42">
        <f t="shared" si="0"/>
        <v>0</v>
      </c>
    </row>
    <row r="30" spans="1:8" x14ac:dyDescent="0.25">
      <c r="A30" s="15"/>
      <c r="B30" s="20"/>
      <c r="C30" s="17"/>
      <c r="D30" s="18"/>
      <c r="E30" s="19"/>
      <c r="F30" s="19"/>
      <c r="G30" s="19"/>
      <c r="H30" s="42"/>
    </row>
    <row r="31" spans="1:8" x14ac:dyDescent="0.25">
      <c r="A31" s="15"/>
      <c r="B31" s="11">
        <v>15</v>
      </c>
      <c r="C31" s="12"/>
      <c r="D31" s="13" t="s">
        <v>14</v>
      </c>
      <c r="E31" s="14">
        <f>+E32</f>
        <v>82200</v>
      </c>
      <c r="F31" s="14">
        <f>+F32</f>
        <v>420977.47</v>
      </c>
      <c r="G31" s="14">
        <f>+G32</f>
        <v>0</v>
      </c>
      <c r="H31" s="48">
        <f t="shared" si="0"/>
        <v>503177.47</v>
      </c>
    </row>
    <row r="32" spans="1:8" x14ac:dyDescent="0.25">
      <c r="A32" s="15"/>
      <c r="B32" s="20"/>
      <c r="C32" s="17" t="s">
        <v>15</v>
      </c>
      <c r="D32" s="18" t="s">
        <v>16</v>
      </c>
      <c r="E32" s="19">
        <v>82200</v>
      </c>
      <c r="F32" s="19">
        <v>420977.47</v>
      </c>
      <c r="G32" s="19">
        <v>0</v>
      </c>
      <c r="H32" s="42">
        <f t="shared" si="0"/>
        <v>503177.47</v>
      </c>
    </row>
    <row r="33" spans="1:8" x14ac:dyDescent="0.25">
      <c r="A33" s="15"/>
      <c r="B33" s="20"/>
      <c r="C33" s="17"/>
      <c r="D33" s="18"/>
      <c r="E33" s="19"/>
      <c r="F33" s="19"/>
      <c r="G33" s="19"/>
      <c r="H33" s="42"/>
    </row>
    <row r="34" spans="1:8" x14ac:dyDescent="0.25">
      <c r="A34" s="15"/>
      <c r="B34" s="11">
        <v>16</v>
      </c>
      <c r="C34" s="12"/>
      <c r="D34" s="13" t="s">
        <v>23</v>
      </c>
      <c r="E34" s="14">
        <f>+E35</f>
        <v>0</v>
      </c>
      <c r="F34" s="14">
        <f>+F35</f>
        <v>0</v>
      </c>
      <c r="G34" s="14">
        <f>+G35</f>
        <v>0</v>
      </c>
      <c r="H34" s="48">
        <f t="shared" si="0"/>
        <v>0</v>
      </c>
    </row>
    <row r="35" spans="1:8" x14ac:dyDescent="0.25">
      <c r="A35" s="15"/>
      <c r="B35" s="20"/>
      <c r="C35" s="17" t="s">
        <v>17</v>
      </c>
      <c r="D35" s="18" t="s">
        <v>24</v>
      </c>
      <c r="E35" s="19"/>
      <c r="F35" s="19"/>
      <c r="G35" s="19"/>
      <c r="H35" s="42">
        <f t="shared" si="0"/>
        <v>0</v>
      </c>
    </row>
    <row r="36" spans="1:8" x14ac:dyDescent="0.25">
      <c r="A36" s="15"/>
      <c r="B36" s="20"/>
      <c r="C36" s="17"/>
      <c r="D36" s="18"/>
      <c r="E36" s="19"/>
      <c r="F36" s="19"/>
      <c r="G36" s="19"/>
      <c r="H36" s="42"/>
    </row>
    <row r="37" spans="1:8" x14ac:dyDescent="0.25">
      <c r="A37" s="15"/>
      <c r="B37" s="11">
        <v>18</v>
      </c>
      <c r="C37" s="12"/>
      <c r="D37" s="13" t="s">
        <v>25</v>
      </c>
      <c r="E37" s="14">
        <f>SUM(E38:E40)</f>
        <v>0</v>
      </c>
      <c r="F37" s="14">
        <f>SUM(F38:F40)</f>
        <v>24146.29</v>
      </c>
      <c r="G37" s="14">
        <f>SUM(G38:G40)</f>
        <v>469221.02999999997</v>
      </c>
      <c r="H37" s="48">
        <f t="shared" si="0"/>
        <v>493367.31999999995</v>
      </c>
    </row>
    <row r="38" spans="1:8" x14ac:dyDescent="0.25">
      <c r="A38" s="15"/>
      <c r="B38" s="20"/>
      <c r="C38" s="17" t="s">
        <v>18</v>
      </c>
      <c r="D38" s="18" t="s">
        <v>26</v>
      </c>
      <c r="E38" s="19"/>
      <c r="F38" s="19"/>
      <c r="G38" s="19">
        <v>0</v>
      </c>
      <c r="H38" s="42">
        <f t="shared" si="0"/>
        <v>0</v>
      </c>
    </row>
    <row r="39" spans="1:8" x14ac:dyDescent="0.25">
      <c r="A39" s="15"/>
      <c r="B39" s="20"/>
      <c r="C39" s="17" t="s">
        <v>252</v>
      </c>
      <c r="D39" s="18" t="s">
        <v>253</v>
      </c>
      <c r="E39" s="19"/>
      <c r="F39" s="19"/>
      <c r="G39" s="19">
        <v>417478.98</v>
      </c>
      <c r="H39" s="42">
        <f t="shared" si="0"/>
        <v>417478.98</v>
      </c>
    </row>
    <row r="40" spans="1:8" x14ac:dyDescent="0.25">
      <c r="A40" s="15"/>
      <c r="B40" s="20"/>
      <c r="C40" s="17" t="s">
        <v>19</v>
      </c>
      <c r="D40" s="18" t="s">
        <v>27</v>
      </c>
      <c r="E40" s="19"/>
      <c r="F40" s="19">
        <v>24146.29</v>
      </c>
      <c r="G40" s="19">
        <v>51742.05</v>
      </c>
      <c r="H40" s="42">
        <f t="shared" si="0"/>
        <v>75888.34</v>
      </c>
    </row>
    <row r="41" spans="1:8" x14ac:dyDescent="0.25">
      <c r="A41" s="15"/>
      <c r="B41" s="20"/>
      <c r="C41" s="17"/>
      <c r="D41" s="18"/>
      <c r="E41" s="19"/>
      <c r="F41" s="19"/>
      <c r="G41" s="19"/>
      <c r="H41" s="42"/>
    </row>
    <row r="42" spans="1:8" x14ac:dyDescent="0.25">
      <c r="A42" s="15"/>
      <c r="B42" s="11">
        <v>19</v>
      </c>
      <c r="C42" s="12"/>
      <c r="D42" s="13" t="s">
        <v>28</v>
      </c>
      <c r="E42" s="14">
        <f>SUM(E43:E45)</f>
        <v>184811.93</v>
      </c>
      <c r="F42" s="14">
        <f>SUM(F43:F45)</f>
        <v>1596668.1300000001</v>
      </c>
      <c r="G42" s="14">
        <f>SUM(G43:G45)</f>
        <v>2733728.7</v>
      </c>
      <c r="H42" s="48">
        <f t="shared" si="0"/>
        <v>4515208.76</v>
      </c>
    </row>
    <row r="43" spans="1:8" x14ac:dyDescent="0.25">
      <c r="A43" s="15"/>
      <c r="B43" s="20"/>
      <c r="C43" s="17" t="s">
        <v>20</v>
      </c>
      <c r="D43" s="18" t="s">
        <v>29</v>
      </c>
      <c r="E43" s="19">
        <v>84835.93</v>
      </c>
      <c r="F43" s="19">
        <v>737056.6</v>
      </c>
      <c r="G43" s="19">
        <v>1269633.81</v>
      </c>
      <c r="H43" s="42">
        <f t="shared" si="0"/>
        <v>2091526.34</v>
      </c>
    </row>
    <row r="44" spans="1:8" x14ac:dyDescent="0.25">
      <c r="A44" s="15"/>
      <c r="B44" s="20"/>
      <c r="C44" s="17" t="s">
        <v>21</v>
      </c>
      <c r="D44" s="18" t="s">
        <v>30</v>
      </c>
      <c r="E44" s="19">
        <v>88801.65</v>
      </c>
      <c r="F44" s="19">
        <v>759618.29</v>
      </c>
      <c r="G44" s="19">
        <v>1277801.55</v>
      </c>
      <c r="H44" s="42">
        <f t="shared" si="0"/>
        <v>2126221.4900000002</v>
      </c>
    </row>
    <row r="45" spans="1:8" x14ac:dyDescent="0.25">
      <c r="A45" s="15"/>
      <c r="B45" s="20"/>
      <c r="C45" s="17" t="s">
        <v>22</v>
      </c>
      <c r="D45" s="18" t="s">
        <v>31</v>
      </c>
      <c r="E45" s="19">
        <v>11174.35</v>
      </c>
      <c r="F45" s="19">
        <v>99993.24</v>
      </c>
      <c r="G45" s="19">
        <v>186293.34</v>
      </c>
      <c r="H45" s="42">
        <f t="shared" si="0"/>
        <v>297460.93</v>
      </c>
    </row>
    <row r="46" spans="1:8" x14ac:dyDescent="0.25">
      <c r="A46" s="15"/>
      <c r="B46" s="20"/>
      <c r="C46" s="17"/>
      <c r="D46" s="18"/>
      <c r="E46" s="19"/>
      <c r="F46" s="19"/>
      <c r="G46" s="19"/>
      <c r="H46" s="42"/>
    </row>
    <row r="47" spans="1:8" x14ac:dyDescent="0.25">
      <c r="A47" s="15"/>
      <c r="B47" s="20"/>
      <c r="C47" s="17"/>
      <c r="D47" s="18"/>
      <c r="E47" s="19"/>
      <c r="F47" s="19"/>
      <c r="G47" s="19"/>
      <c r="H47" s="42"/>
    </row>
    <row r="48" spans="1:8" x14ac:dyDescent="0.25">
      <c r="A48" s="8">
        <v>2</v>
      </c>
      <c r="B48" s="9"/>
      <c r="C48" s="5"/>
      <c r="D48" s="6" t="s">
        <v>32</v>
      </c>
      <c r="E48" s="7">
        <f>+E49+E56+E62+E66+E70+E76+E83+E87+E92</f>
        <v>1707333.56</v>
      </c>
      <c r="F48" s="7">
        <f>+F49+F56+F62+F66+F70+F76+F83+F87+F92</f>
        <v>12466979.27</v>
      </c>
      <c r="G48" s="7">
        <f>+G49+G56+G62+G66+G70+G76+G83+G87+G92</f>
        <v>10530661.700000001</v>
      </c>
      <c r="H48" s="49">
        <f t="shared" si="0"/>
        <v>24704974.530000001</v>
      </c>
    </row>
    <row r="49" spans="1:8" x14ac:dyDescent="0.25">
      <c r="A49" s="15"/>
      <c r="B49" s="11">
        <v>21</v>
      </c>
      <c r="C49" s="12"/>
      <c r="D49" s="13" t="s">
        <v>57</v>
      </c>
      <c r="E49" s="14">
        <f>SUM(E50:E54)</f>
        <v>3012.55</v>
      </c>
      <c r="F49" s="14">
        <f>SUM(F50:F54)</f>
        <v>890</v>
      </c>
      <c r="G49" s="14">
        <f>SUM(G50:G54)</f>
        <v>3313690.49</v>
      </c>
      <c r="H49" s="48">
        <f t="shared" si="0"/>
        <v>3317593.04</v>
      </c>
    </row>
    <row r="50" spans="1:8" x14ac:dyDescent="0.25">
      <c r="A50" s="15"/>
      <c r="B50" s="20"/>
      <c r="C50" s="17" t="s">
        <v>33</v>
      </c>
      <c r="D50" s="18" t="s">
        <v>38</v>
      </c>
      <c r="E50" s="19"/>
      <c r="F50" s="19"/>
      <c r="G50" s="19"/>
      <c r="H50" s="42">
        <f t="shared" si="0"/>
        <v>0</v>
      </c>
    </row>
    <row r="51" spans="1:8" x14ac:dyDescent="0.25">
      <c r="A51" s="15"/>
      <c r="B51" s="20"/>
      <c r="C51" s="17" t="s">
        <v>34</v>
      </c>
      <c r="D51" s="18" t="s">
        <v>39</v>
      </c>
      <c r="E51" s="19"/>
      <c r="F51" s="19"/>
      <c r="G51" s="19"/>
      <c r="H51" s="42">
        <f t="shared" si="0"/>
        <v>0</v>
      </c>
    </row>
    <row r="52" spans="1:8" x14ac:dyDescent="0.25">
      <c r="A52" s="15"/>
      <c r="B52" s="20"/>
      <c r="C52" s="17" t="s">
        <v>35</v>
      </c>
      <c r="D52" s="18" t="s">
        <v>40</v>
      </c>
      <c r="E52" s="19">
        <v>3012.55</v>
      </c>
      <c r="F52" s="19">
        <v>100</v>
      </c>
      <c r="G52" s="19">
        <v>2732696.06</v>
      </c>
      <c r="H52" s="42">
        <f t="shared" si="0"/>
        <v>2735808.61</v>
      </c>
    </row>
    <row r="53" spans="1:8" x14ac:dyDescent="0.25">
      <c r="A53" s="15"/>
      <c r="B53" s="20"/>
      <c r="C53" s="17" t="s">
        <v>36</v>
      </c>
      <c r="D53" s="18" t="s">
        <v>41</v>
      </c>
      <c r="E53" s="19"/>
      <c r="F53" s="19">
        <v>790</v>
      </c>
      <c r="G53" s="19">
        <v>2554.88</v>
      </c>
      <c r="H53" s="42">
        <f t="shared" si="0"/>
        <v>3344.88</v>
      </c>
    </row>
    <row r="54" spans="1:8" x14ac:dyDescent="0.25">
      <c r="A54" s="15"/>
      <c r="B54" s="20"/>
      <c r="C54" s="17" t="s">
        <v>37</v>
      </c>
      <c r="D54" s="18" t="s">
        <v>42</v>
      </c>
      <c r="E54" s="19"/>
      <c r="F54" s="19"/>
      <c r="G54" s="19">
        <v>578439.55000000005</v>
      </c>
      <c r="H54" s="42">
        <f t="shared" si="0"/>
        <v>578439.55000000005</v>
      </c>
    </row>
    <row r="55" spans="1:8" x14ac:dyDescent="0.25">
      <c r="A55" s="15"/>
      <c r="B55" s="20"/>
      <c r="C55" s="17"/>
      <c r="D55" s="18"/>
      <c r="E55" s="19"/>
      <c r="F55" s="19"/>
      <c r="G55" s="19"/>
      <c r="H55" s="42"/>
    </row>
    <row r="56" spans="1:8" x14ac:dyDescent="0.25">
      <c r="A56" s="15"/>
      <c r="B56" s="11">
        <v>22</v>
      </c>
      <c r="C56" s="12"/>
      <c r="D56" s="13" t="s">
        <v>43</v>
      </c>
      <c r="E56" s="14">
        <f>SUM(E57:E61)</f>
        <v>368944.01</v>
      </c>
      <c r="F56" s="14">
        <f>SUM(F57:F61)</f>
        <v>136637.45000000001</v>
      </c>
      <c r="G56" s="14">
        <f>SUM(G57:G61)</f>
        <v>168697.44</v>
      </c>
      <c r="H56" s="48">
        <f t="shared" si="0"/>
        <v>674278.9</v>
      </c>
    </row>
    <row r="57" spans="1:8" x14ac:dyDescent="0.25">
      <c r="A57" s="15"/>
      <c r="B57" s="20"/>
      <c r="C57" s="17" t="s">
        <v>44</v>
      </c>
      <c r="D57" s="18" t="s">
        <v>48</v>
      </c>
      <c r="E57" s="19">
        <v>368944.01</v>
      </c>
      <c r="F57" s="19">
        <v>110299.45</v>
      </c>
      <c r="G57" s="19">
        <v>168697.44</v>
      </c>
      <c r="H57" s="42">
        <f t="shared" si="0"/>
        <v>647940.9</v>
      </c>
    </row>
    <row r="58" spans="1:8" x14ac:dyDescent="0.25">
      <c r="A58" s="15"/>
      <c r="B58" s="20"/>
      <c r="C58" s="17" t="s">
        <v>45</v>
      </c>
      <c r="D58" s="18" t="s">
        <v>49</v>
      </c>
      <c r="E58" s="19"/>
      <c r="F58" s="19">
        <v>8568</v>
      </c>
      <c r="G58" s="19"/>
      <c r="H58" s="42">
        <f t="shared" si="0"/>
        <v>8568</v>
      </c>
    </row>
    <row r="59" spans="1:8" x14ac:dyDescent="0.25">
      <c r="A59" s="15"/>
      <c r="B59" s="20"/>
      <c r="C59" s="17" t="s">
        <v>46</v>
      </c>
      <c r="D59" s="18" t="s">
        <v>50</v>
      </c>
      <c r="E59" s="19"/>
      <c r="F59" s="19">
        <v>16750</v>
      </c>
      <c r="G59" s="19"/>
      <c r="H59" s="42">
        <f t="shared" si="0"/>
        <v>16750</v>
      </c>
    </row>
    <row r="60" spans="1:8" x14ac:dyDescent="0.25">
      <c r="A60" s="15"/>
      <c r="B60" s="20"/>
      <c r="C60" s="17" t="s">
        <v>47</v>
      </c>
      <c r="D60" s="18" t="s">
        <v>51</v>
      </c>
      <c r="E60" s="19"/>
      <c r="F60" s="19">
        <v>1020</v>
      </c>
      <c r="G60" s="19"/>
      <c r="H60" s="42">
        <f t="shared" si="0"/>
        <v>1020</v>
      </c>
    </row>
    <row r="61" spans="1:8" x14ac:dyDescent="0.25">
      <c r="A61" s="15"/>
      <c r="B61" s="20"/>
      <c r="C61" s="17"/>
      <c r="D61" s="18"/>
      <c r="E61" s="19"/>
      <c r="F61" s="19"/>
      <c r="G61" s="19"/>
      <c r="H61" s="42"/>
    </row>
    <row r="62" spans="1:8" x14ac:dyDescent="0.25">
      <c r="A62" s="15"/>
      <c r="B62" s="21">
        <v>23</v>
      </c>
      <c r="C62" s="22"/>
      <c r="D62" s="13" t="s">
        <v>52</v>
      </c>
      <c r="E62" s="14">
        <f>SUM(E63:E64)</f>
        <v>234601.7</v>
      </c>
      <c r="F62" s="14">
        <f>SUM(F63:F64)</f>
        <v>1120357.07</v>
      </c>
      <c r="G62" s="14">
        <f>SUM(G63:G64)</f>
        <v>26147.86</v>
      </c>
      <c r="H62" s="48">
        <f t="shared" si="0"/>
        <v>1381106.6300000001</v>
      </c>
    </row>
    <row r="63" spans="1:8" x14ac:dyDescent="0.25">
      <c r="A63" s="15"/>
      <c r="B63" s="20"/>
      <c r="C63" s="17" t="s">
        <v>53</v>
      </c>
      <c r="D63" s="18" t="s">
        <v>54</v>
      </c>
      <c r="E63" s="19"/>
      <c r="F63" s="19">
        <v>104770.4</v>
      </c>
      <c r="G63" s="19"/>
      <c r="H63" s="42">
        <f t="shared" si="0"/>
        <v>104770.4</v>
      </c>
    </row>
    <row r="64" spans="1:8" x14ac:dyDescent="0.25">
      <c r="A64" s="15"/>
      <c r="B64" s="20"/>
      <c r="C64" s="17" t="s">
        <v>55</v>
      </c>
      <c r="D64" s="18" t="s">
        <v>56</v>
      </c>
      <c r="E64" s="19">
        <v>234601.7</v>
      </c>
      <c r="F64" s="19">
        <v>1015586.67</v>
      </c>
      <c r="G64" s="2">
        <v>26147.86</v>
      </c>
      <c r="H64" s="43">
        <f t="shared" si="0"/>
        <v>1276336.2300000002</v>
      </c>
    </row>
    <row r="65" spans="1:8" x14ac:dyDescent="0.25">
      <c r="A65" s="15"/>
      <c r="B65" s="20"/>
      <c r="C65" s="17"/>
      <c r="D65" s="18"/>
      <c r="E65" s="19"/>
      <c r="F65" s="19"/>
      <c r="G65" s="19"/>
      <c r="H65" s="42"/>
    </row>
    <row r="66" spans="1:8" x14ac:dyDescent="0.25">
      <c r="A66" s="15"/>
      <c r="B66" s="21">
        <v>24</v>
      </c>
      <c r="C66" s="22"/>
      <c r="D66" s="13" t="s">
        <v>58</v>
      </c>
      <c r="E66" s="14">
        <f>SUM(E67:E68)</f>
        <v>751800</v>
      </c>
      <c r="F66" s="14">
        <f>SUM(F67:F68)</f>
        <v>1836767.7</v>
      </c>
      <c r="G66" s="14">
        <f>SUM(G67:G68)</f>
        <v>0</v>
      </c>
      <c r="H66" s="48">
        <f t="shared" si="0"/>
        <v>2588567.7000000002</v>
      </c>
    </row>
    <row r="67" spans="1:8" x14ac:dyDescent="0.25">
      <c r="A67" s="15"/>
      <c r="B67" s="20"/>
      <c r="C67" s="17" t="s">
        <v>59</v>
      </c>
      <c r="D67" s="18" t="s">
        <v>61</v>
      </c>
      <c r="E67" s="19">
        <v>751800</v>
      </c>
      <c r="F67" s="19">
        <v>1836767.7</v>
      </c>
      <c r="G67" s="19">
        <v>0</v>
      </c>
      <c r="H67" s="42">
        <f t="shared" si="0"/>
        <v>2588567.7000000002</v>
      </c>
    </row>
    <row r="68" spans="1:8" x14ac:dyDescent="0.25">
      <c r="A68" s="15"/>
      <c r="B68" s="20"/>
      <c r="C68" s="17" t="s">
        <v>60</v>
      </c>
      <c r="D68" s="18" t="s">
        <v>62</v>
      </c>
      <c r="E68" s="19"/>
      <c r="F68" s="19"/>
      <c r="G68" s="19"/>
      <c r="H68" s="42">
        <f t="shared" si="0"/>
        <v>0</v>
      </c>
    </row>
    <row r="69" spans="1:8" x14ac:dyDescent="0.25">
      <c r="A69" s="15"/>
      <c r="B69" s="20"/>
      <c r="C69" s="17"/>
      <c r="D69" s="18"/>
      <c r="E69" s="19"/>
      <c r="F69" s="19"/>
      <c r="G69" s="19"/>
      <c r="H69" s="42"/>
    </row>
    <row r="70" spans="1:8" x14ac:dyDescent="0.25">
      <c r="A70" s="15"/>
      <c r="B70" s="21">
        <v>25</v>
      </c>
      <c r="C70" s="22"/>
      <c r="D70" s="13" t="s">
        <v>63</v>
      </c>
      <c r="E70" s="14">
        <f>SUM(E71:E74)</f>
        <v>274420</v>
      </c>
      <c r="F70" s="14">
        <f>SUM(F71:F74)</f>
        <v>3327766</v>
      </c>
      <c r="G70" s="14">
        <f>SUM(G71:G74)</f>
        <v>0</v>
      </c>
      <c r="H70" s="48">
        <f t="shared" si="0"/>
        <v>3602186</v>
      </c>
    </row>
    <row r="71" spans="1:8" x14ac:dyDescent="0.25">
      <c r="A71" s="15"/>
      <c r="B71" s="20"/>
      <c r="C71" s="17" t="s">
        <v>64</v>
      </c>
      <c r="D71" s="18" t="s">
        <v>68</v>
      </c>
      <c r="E71" s="19">
        <v>273400</v>
      </c>
      <c r="F71" s="19">
        <v>3271887</v>
      </c>
      <c r="G71" s="19"/>
      <c r="H71" s="42">
        <f t="shared" si="0"/>
        <v>3545287</v>
      </c>
    </row>
    <row r="72" spans="1:8" x14ac:dyDescent="0.25">
      <c r="A72" s="15"/>
      <c r="B72" s="20"/>
      <c r="C72" s="17" t="s">
        <v>65</v>
      </c>
      <c r="D72" s="18" t="s">
        <v>69</v>
      </c>
      <c r="E72" s="19"/>
      <c r="F72" s="19">
        <v>1000</v>
      </c>
      <c r="G72" s="19"/>
      <c r="H72" s="42">
        <f t="shared" si="0"/>
        <v>1000</v>
      </c>
    </row>
    <row r="73" spans="1:8" x14ac:dyDescent="0.25">
      <c r="A73" s="15"/>
      <c r="B73" s="20"/>
      <c r="C73" s="17" t="s">
        <v>66</v>
      </c>
      <c r="D73" s="18" t="s">
        <v>70</v>
      </c>
      <c r="E73" s="19"/>
      <c r="F73" s="19">
        <v>39766</v>
      </c>
      <c r="G73" s="19"/>
      <c r="H73" s="42">
        <f t="shared" si="0"/>
        <v>39766</v>
      </c>
    </row>
    <row r="74" spans="1:8" x14ac:dyDescent="0.25">
      <c r="A74" s="15"/>
      <c r="B74" s="20"/>
      <c r="C74" s="17" t="s">
        <v>67</v>
      </c>
      <c r="D74" s="18" t="s">
        <v>71</v>
      </c>
      <c r="E74" s="19">
        <v>1020</v>
      </c>
      <c r="F74" s="19">
        <v>15113</v>
      </c>
      <c r="G74" s="19"/>
      <c r="H74" s="42">
        <f t="shared" si="0"/>
        <v>16133</v>
      </c>
    </row>
    <row r="75" spans="1:8" x14ac:dyDescent="0.25">
      <c r="A75" s="15"/>
      <c r="B75" s="20"/>
      <c r="C75" s="17"/>
      <c r="D75" s="18"/>
      <c r="E75" s="19"/>
      <c r="F75" s="19"/>
      <c r="G75" s="19"/>
      <c r="H75" s="42"/>
    </row>
    <row r="76" spans="1:8" x14ac:dyDescent="0.25">
      <c r="A76" s="15"/>
      <c r="B76" s="21">
        <v>26</v>
      </c>
      <c r="C76" s="22"/>
      <c r="D76" s="13" t="s">
        <v>72</v>
      </c>
      <c r="E76" s="14">
        <f>SUM(E77:E81)</f>
        <v>0</v>
      </c>
      <c r="F76" s="14">
        <f>SUM(F77:F81)</f>
        <v>461400</v>
      </c>
      <c r="G76" s="14">
        <f>SUM(G77:G81)</f>
        <v>429408.99</v>
      </c>
      <c r="H76" s="48">
        <f t="shared" si="0"/>
        <v>890808.99</v>
      </c>
    </row>
    <row r="77" spans="1:8" x14ac:dyDescent="0.25">
      <c r="A77" s="15"/>
      <c r="B77" s="20"/>
      <c r="C77" s="17" t="s">
        <v>73</v>
      </c>
      <c r="D77" s="18" t="s">
        <v>75</v>
      </c>
      <c r="E77" s="19"/>
      <c r="F77" s="19">
        <v>335116</v>
      </c>
      <c r="G77" s="19">
        <v>230660.41</v>
      </c>
      <c r="H77" s="42">
        <f t="shared" si="0"/>
        <v>565776.41</v>
      </c>
    </row>
    <row r="78" spans="1:8" x14ac:dyDescent="0.25">
      <c r="A78" s="15"/>
      <c r="B78" s="20"/>
      <c r="C78" s="17" t="s">
        <v>74</v>
      </c>
      <c r="D78" s="18" t="s">
        <v>76</v>
      </c>
      <c r="E78" s="19"/>
      <c r="F78" s="19"/>
      <c r="G78" s="19"/>
      <c r="H78" s="42">
        <f t="shared" si="0"/>
        <v>0</v>
      </c>
    </row>
    <row r="79" spans="1:8" x14ac:dyDescent="0.25">
      <c r="A79" s="15"/>
      <c r="B79" s="20"/>
      <c r="C79" s="17" t="s">
        <v>77</v>
      </c>
      <c r="D79" s="18" t="s">
        <v>78</v>
      </c>
      <c r="E79" s="19"/>
      <c r="F79" s="19"/>
      <c r="G79" s="19"/>
      <c r="H79" s="42">
        <f t="shared" si="0"/>
        <v>0</v>
      </c>
    </row>
    <row r="80" spans="1:8" x14ac:dyDescent="0.25">
      <c r="A80" s="15"/>
      <c r="B80" s="20"/>
      <c r="C80" s="17" t="s">
        <v>79</v>
      </c>
      <c r="D80" s="18" t="s">
        <v>80</v>
      </c>
      <c r="E80" s="19"/>
      <c r="F80" s="19"/>
      <c r="G80" s="19"/>
      <c r="H80" s="42">
        <f t="shared" si="0"/>
        <v>0</v>
      </c>
    </row>
    <row r="81" spans="1:8" x14ac:dyDescent="0.25">
      <c r="A81" s="15"/>
      <c r="B81" s="20"/>
      <c r="C81" s="17" t="s">
        <v>81</v>
      </c>
      <c r="D81" s="18" t="s">
        <v>82</v>
      </c>
      <c r="E81" s="19"/>
      <c r="F81" s="19">
        <v>126284</v>
      </c>
      <c r="G81" s="19">
        <v>198748.58</v>
      </c>
      <c r="H81" s="42">
        <f t="shared" si="0"/>
        <v>325032.57999999996</v>
      </c>
    </row>
    <row r="82" spans="1:8" x14ac:dyDescent="0.25">
      <c r="A82" s="15"/>
      <c r="B82" s="20"/>
      <c r="C82" s="17"/>
      <c r="D82" s="18"/>
      <c r="E82" s="19"/>
      <c r="F82" s="19"/>
      <c r="G82" s="19"/>
      <c r="H82" s="42"/>
    </row>
    <row r="83" spans="1:8" x14ac:dyDescent="0.25">
      <c r="A83" s="15"/>
      <c r="B83" s="21">
        <v>27</v>
      </c>
      <c r="C83" s="22"/>
      <c r="D83" s="13" t="s">
        <v>83</v>
      </c>
      <c r="E83" s="14">
        <f>SUM(E84:E85)</f>
        <v>0</v>
      </c>
      <c r="F83" s="14">
        <f>SUM(F84:F85)</f>
        <v>305415.88</v>
      </c>
      <c r="G83" s="14">
        <f>SUM(G84:G85)</f>
        <v>0</v>
      </c>
      <c r="H83" s="48">
        <f t="shared" si="0"/>
        <v>305415.88</v>
      </c>
    </row>
    <row r="84" spans="1:8" x14ac:dyDescent="0.25">
      <c r="A84" s="15"/>
      <c r="B84" s="20"/>
      <c r="C84" s="17" t="s">
        <v>84</v>
      </c>
      <c r="D84" s="18" t="s">
        <v>85</v>
      </c>
      <c r="E84" s="19"/>
      <c r="F84" s="19">
        <v>305415.88</v>
      </c>
      <c r="G84" s="19"/>
      <c r="H84" s="42">
        <f t="shared" si="0"/>
        <v>305415.88</v>
      </c>
    </row>
    <row r="85" spans="1:8" x14ac:dyDescent="0.25">
      <c r="A85" s="15"/>
      <c r="B85" s="20"/>
      <c r="C85" s="17" t="s">
        <v>86</v>
      </c>
      <c r="D85" s="18" t="s">
        <v>87</v>
      </c>
      <c r="E85" s="19"/>
      <c r="F85" s="19"/>
      <c r="G85" s="19"/>
      <c r="H85" s="42">
        <f t="shared" ref="H85:H148" si="1">+E85+F85+G85</f>
        <v>0</v>
      </c>
    </row>
    <row r="86" spans="1:8" x14ac:dyDescent="0.25">
      <c r="A86" s="15"/>
      <c r="B86" s="20"/>
      <c r="C86" s="17"/>
      <c r="D86" s="18"/>
      <c r="E86" s="19"/>
      <c r="F86" s="19"/>
      <c r="G86" s="19"/>
      <c r="H86" s="42"/>
    </row>
    <row r="87" spans="1:8" x14ac:dyDescent="0.25">
      <c r="A87" s="15"/>
      <c r="B87" s="21">
        <v>28</v>
      </c>
      <c r="C87" s="22"/>
      <c r="D87" s="13" t="s">
        <v>88</v>
      </c>
      <c r="E87" s="14">
        <f>SUM(E88:E90)</f>
        <v>33011.300000000003</v>
      </c>
      <c r="F87" s="14">
        <f>SUM(F88:F90)</f>
        <v>551604.9</v>
      </c>
      <c r="G87" s="14">
        <f>SUM(G88:G90)</f>
        <v>1441329.7</v>
      </c>
      <c r="H87" s="48">
        <f t="shared" si="1"/>
        <v>2025945.9</v>
      </c>
    </row>
    <row r="88" spans="1:8" x14ac:dyDescent="0.25">
      <c r="A88" s="15"/>
      <c r="B88" s="20"/>
      <c r="C88" s="17" t="s">
        <v>89</v>
      </c>
      <c r="D88" s="18" t="s">
        <v>92</v>
      </c>
      <c r="E88" s="19"/>
      <c r="F88" s="19">
        <v>551604.9</v>
      </c>
      <c r="G88" s="19">
        <v>67614</v>
      </c>
      <c r="H88" s="42">
        <f t="shared" si="1"/>
        <v>619218.9</v>
      </c>
    </row>
    <row r="89" spans="1:8" x14ac:dyDescent="0.25">
      <c r="A89" s="15"/>
      <c r="B89" s="20"/>
      <c r="C89" s="17" t="s">
        <v>90</v>
      </c>
      <c r="D89" s="18" t="s">
        <v>93</v>
      </c>
      <c r="E89" s="19">
        <v>33011.300000000003</v>
      </c>
      <c r="F89" s="19"/>
      <c r="G89" s="19">
        <v>1373715.7</v>
      </c>
      <c r="H89" s="42">
        <f t="shared" si="1"/>
        <v>1406727</v>
      </c>
    </row>
    <row r="90" spans="1:8" x14ac:dyDescent="0.25">
      <c r="A90" s="15"/>
      <c r="B90" s="20"/>
      <c r="C90" s="17" t="s">
        <v>91</v>
      </c>
      <c r="D90" s="18" t="s">
        <v>94</v>
      </c>
      <c r="E90" s="19"/>
      <c r="F90" s="19"/>
      <c r="G90" s="19"/>
      <c r="H90" s="42">
        <f t="shared" si="1"/>
        <v>0</v>
      </c>
    </row>
    <row r="91" spans="1:8" x14ac:dyDescent="0.25">
      <c r="A91" s="15"/>
      <c r="B91" s="20"/>
      <c r="C91" s="17"/>
      <c r="D91" s="18"/>
      <c r="E91" s="19"/>
      <c r="F91" s="19"/>
      <c r="G91" s="19"/>
      <c r="H91" s="42"/>
    </row>
    <row r="92" spans="1:8" x14ac:dyDescent="0.25">
      <c r="A92" s="15"/>
      <c r="B92" s="21">
        <v>29</v>
      </c>
      <c r="C92" s="22"/>
      <c r="D92" s="13" t="s">
        <v>95</v>
      </c>
      <c r="E92" s="14">
        <f>SUM(E93:E100)</f>
        <v>41544</v>
      </c>
      <c r="F92" s="14">
        <f>SUM(F93:F100)</f>
        <v>4726140.2700000005</v>
      </c>
      <c r="G92" s="14">
        <f>SUM(G93:G100)</f>
        <v>5151387.2200000007</v>
      </c>
      <c r="H92" s="48">
        <f t="shared" si="1"/>
        <v>9919071.4900000021</v>
      </c>
    </row>
    <row r="93" spans="1:8" x14ac:dyDescent="0.25">
      <c r="A93" s="15"/>
      <c r="B93" s="20"/>
      <c r="C93" s="17" t="s">
        <v>96</v>
      </c>
      <c r="D93" s="18" t="s">
        <v>104</v>
      </c>
      <c r="E93" s="19"/>
      <c r="F93" s="19"/>
      <c r="G93" s="19"/>
      <c r="H93" s="42">
        <f t="shared" si="1"/>
        <v>0</v>
      </c>
    </row>
    <row r="94" spans="1:8" x14ac:dyDescent="0.25">
      <c r="A94" s="15"/>
      <c r="B94" s="20"/>
      <c r="C94" s="17" t="s">
        <v>97</v>
      </c>
      <c r="D94" s="18" t="s">
        <v>105</v>
      </c>
      <c r="E94" s="19"/>
      <c r="F94" s="19">
        <v>1902212.69</v>
      </c>
      <c r="G94" s="19"/>
      <c r="H94" s="42">
        <f t="shared" si="1"/>
        <v>1902212.69</v>
      </c>
    </row>
    <row r="95" spans="1:8" x14ac:dyDescent="0.25">
      <c r="A95" s="15"/>
      <c r="B95" s="20"/>
      <c r="C95" s="17" t="s">
        <v>98</v>
      </c>
      <c r="D95" s="18" t="s">
        <v>106</v>
      </c>
      <c r="E95" s="19"/>
      <c r="F95" s="19"/>
      <c r="G95" s="19"/>
      <c r="H95" s="42">
        <f t="shared" si="1"/>
        <v>0</v>
      </c>
    </row>
    <row r="96" spans="1:8" x14ac:dyDescent="0.25">
      <c r="A96" s="15"/>
      <c r="B96" s="20"/>
      <c r="C96" s="17" t="s">
        <v>99</v>
      </c>
      <c r="D96" s="18" t="s">
        <v>107</v>
      </c>
      <c r="E96" s="19"/>
      <c r="F96" s="19"/>
      <c r="G96" s="19"/>
      <c r="H96" s="42">
        <f t="shared" si="1"/>
        <v>0</v>
      </c>
    </row>
    <row r="97" spans="1:8" x14ac:dyDescent="0.25">
      <c r="A97" s="15"/>
      <c r="B97" s="20"/>
      <c r="C97" s="17" t="s">
        <v>100</v>
      </c>
      <c r="D97" s="18" t="s">
        <v>108</v>
      </c>
      <c r="E97" s="19"/>
      <c r="F97" s="19"/>
      <c r="G97" s="19"/>
      <c r="H97" s="42">
        <f t="shared" si="1"/>
        <v>0</v>
      </c>
    </row>
    <row r="98" spans="1:8" x14ac:dyDescent="0.25">
      <c r="A98" s="15"/>
      <c r="B98" s="20"/>
      <c r="C98" s="17" t="s">
        <v>101</v>
      </c>
      <c r="D98" s="18" t="s">
        <v>109</v>
      </c>
      <c r="E98" s="19"/>
      <c r="F98" s="19">
        <v>437540</v>
      </c>
      <c r="G98" s="19">
        <f>19434621-14283233.78</f>
        <v>5151387.2200000007</v>
      </c>
      <c r="H98" s="42">
        <f t="shared" si="1"/>
        <v>5588927.2200000007</v>
      </c>
    </row>
    <row r="99" spans="1:8" x14ac:dyDescent="0.25">
      <c r="A99" s="15"/>
      <c r="B99" s="20"/>
      <c r="C99" s="17" t="s">
        <v>102</v>
      </c>
      <c r="D99" s="18" t="s">
        <v>110</v>
      </c>
      <c r="E99" s="19"/>
      <c r="F99" s="19">
        <v>977312.22</v>
      </c>
      <c r="G99" s="19"/>
      <c r="H99" s="42">
        <f t="shared" si="1"/>
        <v>977312.22</v>
      </c>
    </row>
    <row r="100" spans="1:8" x14ac:dyDescent="0.25">
      <c r="A100" s="15"/>
      <c r="B100" s="20"/>
      <c r="C100" s="17" t="s">
        <v>103</v>
      </c>
      <c r="D100" s="18" t="s">
        <v>95</v>
      </c>
      <c r="E100" s="19">
        <v>41544</v>
      </c>
      <c r="F100" s="19">
        <v>1409075.36</v>
      </c>
      <c r="G100" s="19"/>
      <c r="H100" s="42">
        <f t="shared" si="1"/>
        <v>1450619.36</v>
      </c>
    </row>
    <row r="101" spans="1:8" x14ac:dyDescent="0.25">
      <c r="A101" s="15"/>
      <c r="B101" s="20"/>
      <c r="C101" s="17"/>
      <c r="D101" s="18"/>
      <c r="E101" s="19"/>
      <c r="F101" s="19"/>
      <c r="G101" s="19"/>
      <c r="H101" s="42"/>
    </row>
    <row r="102" spans="1:8" x14ac:dyDescent="0.25">
      <c r="A102" s="15"/>
      <c r="B102" s="20"/>
      <c r="C102" s="17"/>
      <c r="D102" s="18"/>
      <c r="E102" s="19"/>
      <c r="F102" s="19"/>
      <c r="G102" s="19"/>
      <c r="H102" s="42"/>
    </row>
    <row r="103" spans="1:8" x14ac:dyDescent="0.25">
      <c r="A103" s="3" t="s">
        <v>111</v>
      </c>
      <c r="B103" s="9"/>
      <c r="C103" s="23"/>
      <c r="D103" s="6" t="s">
        <v>112</v>
      </c>
      <c r="E103" s="4">
        <f>+E104+E109+E115+E122+E127+E134+E142</f>
        <v>2733417.6900000004</v>
      </c>
      <c r="F103" s="4">
        <f>+F104+F109+F115+F122+F127+F134+F142</f>
        <v>9309579.3900000006</v>
      </c>
      <c r="G103" s="4">
        <f>+G104+G109+G115+G122+G127+G134+G142</f>
        <v>1233838.1600000001</v>
      </c>
      <c r="H103" s="47">
        <f t="shared" si="1"/>
        <v>13276835.240000002</v>
      </c>
    </row>
    <row r="104" spans="1:8" x14ac:dyDescent="0.25">
      <c r="A104" s="15"/>
      <c r="B104" s="21">
        <v>31</v>
      </c>
      <c r="C104" s="22"/>
      <c r="D104" s="13" t="s">
        <v>113</v>
      </c>
      <c r="E104" s="14">
        <f>SUM(E105:E107)</f>
        <v>66728.91</v>
      </c>
      <c r="F104" s="14">
        <f>SUM(F105:F107)</f>
        <v>1323369.06</v>
      </c>
      <c r="G104" s="14">
        <f>SUM(G105:G107)</f>
        <v>17882.8</v>
      </c>
      <c r="H104" s="48">
        <f t="shared" si="1"/>
        <v>1407980.77</v>
      </c>
    </row>
    <row r="105" spans="1:8" x14ac:dyDescent="0.25">
      <c r="A105" s="15"/>
      <c r="B105" s="20"/>
      <c r="C105" s="17" t="s">
        <v>114</v>
      </c>
      <c r="D105" s="18" t="s">
        <v>115</v>
      </c>
      <c r="E105" s="19">
        <v>35000</v>
      </c>
      <c r="F105" s="19">
        <v>1265422.2</v>
      </c>
      <c r="G105" s="19">
        <v>17882.8</v>
      </c>
      <c r="H105" s="42">
        <f t="shared" si="1"/>
        <v>1318305</v>
      </c>
    </row>
    <row r="106" spans="1:8" x14ac:dyDescent="0.25">
      <c r="A106" s="15"/>
      <c r="B106" s="20"/>
      <c r="C106" s="17" t="s">
        <v>116</v>
      </c>
      <c r="D106" s="18" t="s">
        <v>117</v>
      </c>
      <c r="E106" s="19"/>
      <c r="F106" s="19"/>
      <c r="G106" s="19"/>
      <c r="H106" s="42">
        <f t="shared" si="1"/>
        <v>0</v>
      </c>
    </row>
    <row r="107" spans="1:8" x14ac:dyDescent="0.25">
      <c r="A107" s="15"/>
      <c r="B107" s="20"/>
      <c r="C107" s="17" t="s">
        <v>118</v>
      </c>
      <c r="D107" s="18" t="s">
        <v>119</v>
      </c>
      <c r="E107" s="19">
        <v>31728.91</v>
      </c>
      <c r="F107" s="19">
        <v>57946.86</v>
      </c>
      <c r="G107" s="19"/>
      <c r="H107" s="42">
        <f t="shared" si="1"/>
        <v>89675.77</v>
      </c>
    </row>
    <row r="108" spans="1:8" x14ac:dyDescent="0.25">
      <c r="A108" s="15"/>
      <c r="B108" s="20"/>
      <c r="C108" s="17"/>
      <c r="D108" s="18"/>
      <c r="E108" s="19"/>
      <c r="F108" s="19"/>
      <c r="G108" s="19"/>
      <c r="H108" s="42"/>
    </row>
    <row r="109" spans="1:8" x14ac:dyDescent="0.25">
      <c r="A109" s="15"/>
      <c r="B109" s="21">
        <v>32</v>
      </c>
      <c r="C109" s="22"/>
      <c r="D109" s="13" t="s">
        <v>120</v>
      </c>
      <c r="E109" s="14">
        <f>SUM(E110:E112)</f>
        <v>19574.78</v>
      </c>
      <c r="F109" s="14">
        <f>SUM(F110:F112)</f>
        <v>265183.96999999997</v>
      </c>
      <c r="G109" s="14">
        <f>SUM(G110:G112)</f>
        <v>0</v>
      </c>
      <c r="H109" s="48">
        <f t="shared" si="1"/>
        <v>284758.75</v>
      </c>
    </row>
    <row r="110" spans="1:8" x14ac:dyDescent="0.25">
      <c r="A110" s="15"/>
      <c r="B110" s="20"/>
      <c r="C110" s="17" t="s">
        <v>121</v>
      </c>
      <c r="D110" s="18" t="s">
        <v>122</v>
      </c>
      <c r="E110" s="19">
        <v>168.5</v>
      </c>
      <c r="F110" s="19">
        <v>217888.18</v>
      </c>
      <c r="G110" s="19"/>
      <c r="H110" s="42">
        <f t="shared" si="1"/>
        <v>218056.68</v>
      </c>
    </row>
    <row r="111" spans="1:8" x14ac:dyDescent="0.25">
      <c r="A111" s="15"/>
      <c r="B111" s="20"/>
      <c r="C111" s="17" t="s">
        <v>123</v>
      </c>
      <c r="D111" s="18" t="s">
        <v>124</v>
      </c>
      <c r="E111" s="19"/>
      <c r="F111" s="19">
        <v>47295.79</v>
      </c>
      <c r="G111" s="19"/>
      <c r="H111" s="42">
        <f t="shared" si="1"/>
        <v>47295.79</v>
      </c>
    </row>
    <row r="112" spans="1:8" x14ac:dyDescent="0.25">
      <c r="A112" s="15"/>
      <c r="B112" s="20"/>
      <c r="C112" s="17" t="s">
        <v>125</v>
      </c>
      <c r="D112" s="18" t="s">
        <v>126</v>
      </c>
      <c r="E112" s="19">
        <v>19406.28</v>
      </c>
      <c r="F112" s="19"/>
      <c r="G112" s="19"/>
      <c r="H112" s="42">
        <f t="shared" si="1"/>
        <v>19406.28</v>
      </c>
    </row>
    <row r="113" spans="1:8" x14ac:dyDescent="0.25">
      <c r="A113" s="15"/>
      <c r="B113" s="20"/>
      <c r="C113" s="17" t="s">
        <v>127</v>
      </c>
      <c r="D113" s="18" t="s">
        <v>128</v>
      </c>
      <c r="E113" s="19"/>
      <c r="F113" s="19"/>
      <c r="G113" s="19"/>
      <c r="H113" s="42">
        <f t="shared" si="1"/>
        <v>0</v>
      </c>
    </row>
    <row r="114" spans="1:8" x14ac:dyDescent="0.25">
      <c r="A114" s="15"/>
      <c r="B114" s="20"/>
      <c r="C114" s="17"/>
      <c r="D114" s="18"/>
      <c r="E114" s="19"/>
      <c r="F114" s="19"/>
      <c r="G114" s="19"/>
      <c r="H114" s="42"/>
    </row>
    <row r="115" spans="1:8" x14ac:dyDescent="0.25">
      <c r="A115" s="15"/>
      <c r="B115" s="21">
        <v>33</v>
      </c>
      <c r="C115" s="22"/>
      <c r="D115" s="13" t="s">
        <v>129</v>
      </c>
      <c r="E115" s="14">
        <f>SUM(E116:E120)</f>
        <v>49631.98</v>
      </c>
      <c r="F115" s="14">
        <f>SUM(F116:F120)</f>
        <v>1029217.8799999999</v>
      </c>
      <c r="G115" s="14">
        <f>SUM(G116:G120)</f>
        <v>149270</v>
      </c>
      <c r="H115" s="48">
        <f t="shared" si="1"/>
        <v>1228119.8599999999</v>
      </c>
    </row>
    <row r="116" spans="1:8" x14ac:dyDescent="0.25">
      <c r="A116" s="15"/>
      <c r="B116" s="20"/>
      <c r="C116" s="17" t="s">
        <v>130</v>
      </c>
      <c r="D116" s="18" t="s">
        <v>166</v>
      </c>
      <c r="E116" s="19"/>
      <c r="F116" s="19">
        <v>309947.44</v>
      </c>
      <c r="G116" s="19">
        <v>149270</v>
      </c>
      <c r="H116" s="42">
        <f t="shared" si="1"/>
        <v>459217.44</v>
      </c>
    </row>
    <row r="117" spans="1:8" x14ac:dyDescent="0.25">
      <c r="A117" s="15"/>
      <c r="B117" s="20"/>
      <c r="C117" s="17" t="s">
        <v>131</v>
      </c>
      <c r="D117" s="18" t="s">
        <v>167</v>
      </c>
      <c r="E117" s="19">
        <v>49631.98</v>
      </c>
      <c r="F117" s="19">
        <v>380142.24</v>
      </c>
      <c r="G117" s="19"/>
      <c r="H117" s="42">
        <f t="shared" si="1"/>
        <v>429774.22</v>
      </c>
    </row>
    <row r="118" spans="1:8" x14ac:dyDescent="0.25">
      <c r="A118" s="15"/>
      <c r="B118" s="20"/>
      <c r="C118" s="17" t="s">
        <v>132</v>
      </c>
      <c r="D118" s="18" t="s">
        <v>168</v>
      </c>
      <c r="E118" s="19"/>
      <c r="F118" s="19"/>
      <c r="G118" s="19"/>
      <c r="H118" s="42">
        <f t="shared" si="1"/>
        <v>0</v>
      </c>
    </row>
    <row r="119" spans="1:8" x14ac:dyDescent="0.25">
      <c r="A119" s="15"/>
      <c r="B119" s="20"/>
      <c r="C119" s="17" t="s">
        <v>133</v>
      </c>
      <c r="D119" s="18" t="s">
        <v>169</v>
      </c>
      <c r="E119" s="19"/>
      <c r="F119" s="19">
        <v>324500.7</v>
      </c>
      <c r="G119" s="19"/>
      <c r="H119" s="42">
        <f t="shared" si="1"/>
        <v>324500.7</v>
      </c>
    </row>
    <row r="120" spans="1:8" x14ac:dyDescent="0.25">
      <c r="A120" s="15"/>
      <c r="B120" s="20"/>
      <c r="C120" s="17" t="s">
        <v>134</v>
      </c>
      <c r="D120" s="18" t="s">
        <v>170</v>
      </c>
      <c r="E120" s="19"/>
      <c r="F120" s="19">
        <v>14627.5</v>
      </c>
      <c r="G120" s="19"/>
      <c r="H120" s="42">
        <f t="shared" si="1"/>
        <v>14627.5</v>
      </c>
    </row>
    <row r="121" spans="1:8" x14ac:dyDescent="0.25">
      <c r="A121" s="15"/>
      <c r="B121" s="20"/>
      <c r="C121" s="17"/>
      <c r="D121" s="18"/>
      <c r="E121" s="19"/>
      <c r="F121" s="19"/>
      <c r="G121" s="19"/>
      <c r="H121" s="42"/>
    </row>
    <row r="122" spans="1:8" x14ac:dyDescent="0.25">
      <c r="A122" s="15"/>
      <c r="B122" s="21">
        <v>34</v>
      </c>
      <c r="C122" s="22"/>
      <c r="D122" s="13" t="s">
        <v>148</v>
      </c>
      <c r="E122" s="14">
        <f>SUM(E123:E125)</f>
        <v>2060030.4500000002</v>
      </c>
      <c r="F122" s="14">
        <f>SUM(F123:F125)</f>
        <v>4061511.49</v>
      </c>
      <c r="G122" s="14">
        <f>SUM(G123:G125)</f>
        <v>563329</v>
      </c>
      <c r="H122" s="48">
        <f t="shared" si="1"/>
        <v>6684870.9400000004</v>
      </c>
    </row>
    <row r="123" spans="1:8" x14ac:dyDescent="0.25">
      <c r="A123" s="15"/>
      <c r="B123" s="20"/>
      <c r="C123" s="17" t="s">
        <v>135</v>
      </c>
      <c r="D123" s="18" t="s">
        <v>163</v>
      </c>
      <c r="E123" s="19">
        <v>1084340.31</v>
      </c>
      <c r="F123" s="19">
        <v>3722134.7</v>
      </c>
      <c r="G123" s="19">
        <v>563329</v>
      </c>
      <c r="H123" s="42">
        <f t="shared" si="1"/>
        <v>5369804.0099999998</v>
      </c>
    </row>
    <row r="124" spans="1:8" x14ac:dyDescent="0.25">
      <c r="A124" s="15"/>
      <c r="B124" s="20"/>
      <c r="C124" s="17" t="s">
        <v>136</v>
      </c>
      <c r="D124" s="18" t="s">
        <v>164</v>
      </c>
      <c r="E124" s="19">
        <v>973950.16</v>
      </c>
      <c r="F124" s="19"/>
      <c r="G124" s="19"/>
      <c r="H124" s="42">
        <f t="shared" si="1"/>
        <v>973950.16</v>
      </c>
    </row>
    <row r="125" spans="1:8" x14ac:dyDescent="0.25">
      <c r="A125" s="15"/>
      <c r="B125" s="20"/>
      <c r="C125" s="17" t="s">
        <v>162</v>
      </c>
      <c r="D125" s="18" t="s">
        <v>165</v>
      </c>
      <c r="E125" s="19">
        <v>1739.98</v>
      </c>
      <c r="F125" s="19">
        <v>339376.79</v>
      </c>
      <c r="G125" s="19"/>
      <c r="H125" s="42">
        <f t="shared" si="1"/>
        <v>341116.76999999996</v>
      </c>
    </row>
    <row r="126" spans="1:8" x14ac:dyDescent="0.25">
      <c r="A126" s="15"/>
      <c r="B126" s="20"/>
      <c r="C126" s="17"/>
      <c r="D126" s="18"/>
      <c r="E126" s="19"/>
      <c r="F126" s="19"/>
      <c r="G126" s="19"/>
      <c r="H126" s="42"/>
    </row>
    <row r="127" spans="1:8" x14ac:dyDescent="0.25">
      <c r="A127" s="15"/>
      <c r="B127" s="21">
        <v>35</v>
      </c>
      <c r="C127" s="22"/>
      <c r="D127" s="13" t="s">
        <v>147</v>
      </c>
      <c r="E127" s="14">
        <f>SUM(E128:E132)</f>
        <v>115380.5</v>
      </c>
      <c r="F127" s="14">
        <f>SUM(F128:F132)</f>
        <v>777723.13</v>
      </c>
      <c r="G127" s="14">
        <f>SUM(G128:G132)</f>
        <v>21192.799999999999</v>
      </c>
      <c r="H127" s="48">
        <f t="shared" si="1"/>
        <v>914296.43</v>
      </c>
    </row>
    <row r="128" spans="1:8" x14ac:dyDescent="0.25">
      <c r="A128" s="15"/>
      <c r="B128" s="20"/>
      <c r="C128" s="17" t="s">
        <v>137</v>
      </c>
      <c r="D128" s="18" t="s">
        <v>157</v>
      </c>
      <c r="E128" s="19"/>
      <c r="F128" s="19">
        <v>75</v>
      </c>
      <c r="G128" s="19"/>
      <c r="H128" s="42">
        <f t="shared" si="1"/>
        <v>75</v>
      </c>
    </row>
    <row r="129" spans="1:8" x14ac:dyDescent="0.25">
      <c r="A129" s="15"/>
      <c r="B129" s="20"/>
      <c r="C129" s="17" t="s">
        <v>138</v>
      </c>
      <c r="D129" s="18" t="s">
        <v>158</v>
      </c>
      <c r="E129" s="19"/>
      <c r="F129" s="19"/>
      <c r="G129" s="19"/>
      <c r="H129" s="42">
        <f t="shared" si="1"/>
        <v>0</v>
      </c>
    </row>
    <row r="130" spans="1:8" x14ac:dyDescent="0.25">
      <c r="A130" s="15"/>
      <c r="B130" s="20"/>
      <c r="C130" s="17" t="s">
        <v>139</v>
      </c>
      <c r="D130" s="18" t="s">
        <v>159</v>
      </c>
      <c r="E130" s="19"/>
      <c r="F130" s="19">
        <v>64074</v>
      </c>
      <c r="G130" s="19">
        <v>21192.799999999999</v>
      </c>
      <c r="H130" s="42">
        <f t="shared" si="1"/>
        <v>85266.8</v>
      </c>
    </row>
    <row r="131" spans="1:8" x14ac:dyDescent="0.25">
      <c r="A131" s="15"/>
      <c r="B131" s="20"/>
      <c r="C131" s="17" t="s">
        <v>140</v>
      </c>
      <c r="D131" s="18" t="s">
        <v>160</v>
      </c>
      <c r="E131" s="19">
        <v>17784.96</v>
      </c>
      <c r="F131" s="19">
        <v>4901.72</v>
      </c>
      <c r="G131" s="19"/>
      <c r="H131" s="42">
        <f t="shared" si="1"/>
        <v>22686.68</v>
      </c>
    </row>
    <row r="132" spans="1:8" x14ac:dyDescent="0.25">
      <c r="A132" s="15"/>
      <c r="B132" s="20"/>
      <c r="C132" s="17" t="s">
        <v>141</v>
      </c>
      <c r="D132" s="18" t="s">
        <v>161</v>
      </c>
      <c r="E132" s="19">
        <v>97595.54</v>
      </c>
      <c r="F132" s="19">
        <v>708672.41</v>
      </c>
      <c r="G132" s="19"/>
      <c r="H132" s="42">
        <f t="shared" si="1"/>
        <v>806267.95000000007</v>
      </c>
    </row>
    <row r="133" spans="1:8" x14ac:dyDescent="0.25">
      <c r="A133" s="15"/>
      <c r="B133" s="20"/>
      <c r="C133" s="17"/>
      <c r="D133" s="18"/>
      <c r="E133" s="19"/>
      <c r="F133" s="19"/>
      <c r="G133" s="19"/>
      <c r="H133" s="42"/>
    </row>
    <row r="134" spans="1:8" x14ac:dyDescent="0.25">
      <c r="A134" s="15"/>
      <c r="B134" s="21">
        <v>36</v>
      </c>
      <c r="C134" s="22"/>
      <c r="D134" s="13" t="s">
        <v>146</v>
      </c>
      <c r="E134" s="14">
        <f>SUM(E135:E140)</f>
        <v>124128.62000000001</v>
      </c>
      <c r="F134" s="14">
        <f>SUM(F135:F140)</f>
        <v>330834.93</v>
      </c>
      <c r="G134" s="14">
        <f>SUM(G135:G140)</f>
        <v>0</v>
      </c>
      <c r="H134" s="48">
        <f t="shared" si="1"/>
        <v>454963.55</v>
      </c>
    </row>
    <row r="135" spans="1:8" x14ac:dyDescent="0.25">
      <c r="A135" s="15"/>
      <c r="B135" s="20"/>
      <c r="C135" s="17" t="s">
        <v>142</v>
      </c>
      <c r="D135" s="18" t="s">
        <v>149</v>
      </c>
      <c r="E135" s="19"/>
      <c r="F135" s="19"/>
      <c r="G135" s="19"/>
      <c r="H135" s="42">
        <f t="shared" si="1"/>
        <v>0</v>
      </c>
    </row>
    <row r="136" spans="1:8" x14ac:dyDescent="0.25">
      <c r="A136" s="15"/>
      <c r="B136" s="20"/>
      <c r="C136" s="17" t="s">
        <v>143</v>
      </c>
      <c r="D136" s="18" t="s">
        <v>150</v>
      </c>
      <c r="E136" s="19"/>
      <c r="F136" s="19">
        <v>17887.45</v>
      </c>
      <c r="G136" s="19"/>
      <c r="H136" s="42">
        <f t="shared" si="1"/>
        <v>17887.45</v>
      </c>
    </row>
    <row r="137" spans="1:8" x14ac:dyDescent="0.25">
      <c r="A137" s="15"/>
      <c r="B137" s="20"/>
      <c r="C137" s="17" t="s">
        <v>144</v>
      </c>
      <c r="D137" s="18" t="s">
        <v>151</v>
      </c>
      <c r="E137" s="19">
        <v>8040.52</v>
      </c>
      <c r="F137" s="19">
        <v>70.8</v>
      </c>
      <c r="G137" s="2">
        <v>0</v>
      </c>
      <c r="H137" s="43">
        <f t="shared" si="1"/>
        <v>8111.3200000000006</v>
      </c>
    </row>
    <row r="138" spans="1:8" x14ac:dyDescent="0.25">
      <c r="A138" s="15"/>
      <c r="B138" s="20"/>
      <c r="C138" s="17" t="s">
        <v>145</v>
      </c>
      <c r="D138" s="18" t="s">
        <v>152</v>
      </c>
      <c r="E138" s="19"/>
      <c r="F138" s="19"/>
      <c r="G138" s="2"/>
      <c r="H138" s="43">
        <f t="shared" si="1"/>
        <v>0</v>
      </c>
    </row>
    <row r="139" spans="1:8" x14ac:dyDescent="0.25">
      <c r="A139" s="15"/>
      <c r="B139" s="20"/>
      <c r="C139" s="17" t="s">
        <v>153</v>
      </c>
      <c r="D139" s="18" t="s">
        <v>155</v>
      </c>
      <c r="E139" s="19">
        <v>106412.1</v>
      </c>
      <c r="F139" s="19">
        <v>285461.98</v>
      </c>
      <c r="G139" s="2"/>
      <c r="H139" s="43">
        <f t="shared" si="1"/>
        <v>391874.07999999996</v>
      </c>
    </row>
    <row r="140" spans="1:8" x14ac:dyDescent="0.25">
      <c r="A140" s="15"/>
      <c r="B140" s="20"/>
      <c r="C140" s="17" t="s">
        <v>154</v>
      </c>
      <c r="D140" s="18" t="s">
        <v>156</v>
      </c>
      <c r="E140" s="19">
        <v>9676</v>
      </c>
      <c r="F140" s="19">
        <v>27414.7</v>
      </c>
      <c r="G140" s="2"/>
      <c r="H140" s="43">
        <f t="shared" si="1"/>
        <v>37090.699999999997</v>
      </c>
    </row>
    <row r="141" spans="1:8" x14ac:dyDescent="0.25">
      <c r="A141" s="15"/>
      <c r="B141" s="20"/>
      <c r="C141" s="17"/>
      <c r="D141" s="18"/>
      <c r="E141" s="19"/>
      <c r="F141" s="19"/>
      <c r="G141" s="2"/>
      <c r="H141" s="43"/>
    </row>
    <row r="142" spans="1:8" x14ac:dyDescent="0.25">
      <c r="A142" s="15"/>
      <c r="B142" s="21">
        <v>39</v>
      </c>
      <c r="C142" s="22"/>
      <c r="D142" s="13" t="s">
        <v>171</v>
      </c>
      <c r="E142" s="14">
        <f>SUM(E143:E151)</f>
        <v>297942.44999999995</v>
      </c>
      <c r="F142" s="14">
        <f>SUM(F143:F151)</f>
        <v>1521738.9300000002</v>
      </c>
      <c r="G142" s="14">
        <f>SUM(G143:G151)</f>
        <v>482163.56</v>
      </c>
      <c r="H142" s="48">
        <f t="shared" si="1"/>
        <v>2301844.94</v>
      </c>
    </row>
    <row r="143" spans="1:8" x14ac:dyDescent="0.25">
      <c r="A143" s="15"/>
      <c r="B143" s="20"/>
      <c r="C143" s="17" t="s">
        <v>172</v>
      </c>
      <c r="D143" s="18" t="s">
        <v>181</v>
      </c>
      <c r="E143" s="19">
        <v>1251.98</v>
      </c>
      <c r="F143" s="19">
        <v>144329.69</v>
      </c>
      <c r="G143" s="2"/>
      <c r="H143" s="43">
        <f t="shared" si="1"/>
        <v>145581.67000000001</v>
      </c>
    </row>
    <row r="144" spans="1:8" x14ac:dyDescent="0.25">
      <c r="A144" s="15"/>
      <c r="B144" s="20"/>
      <c r="C144" s="17" t="s">
        <v>173</v>
      </c>
      <c r="D144" s="18" t="s">
        <v>182</v>
      </c>
      <c r="E144" s="19">
        <v>2095.6799999999998</v>
      </c>
      <c r="F144" s="19">
        <v>393480.92</v>
      </c>
      <c r="G144" s="2">
        <v>423533.04</v>
      </c>
      <c r="H144" s="43">
        <f t="shared" si="1"/>
        <v>819109.6399999999</v>
      </c>
    </row>
    <row r="145" spans="1:8" x14ac:dyDescent="0.25">
      <c r="A145" s="15"/>
      <c r="B145" s="20"/>
      <c r="C145" s="17" t="s">
        <v>174</v>
      </c>
      <c r="D145" s="18" t="s">
        <v>183</v>
      </c>
      <c r="E145" s="19"/>
      <c r="F145" s="19">
        <v>9025.1</v>
      </c>
      <c r="G145" s="2"/>
      <c r="H145" s="43">
        <f t="shared" si="1"/>
        <v>9025.1</v>
      </c>
    </row>
    <row r="146" spans="1:8" x14ac:dyDescent="0.25">
      <c r="A146" s="15"/>
      <c r="B146" s="20"/>
      <c r="C146" s="17" t="s">
        <v>175</v>
      </c>
      <c r="D146" s="18" t="s">
        <v>184</v>
      </c>
      <c r="E146" s="19">
        <v>48415.4</v>
      </c>
      <c r="F146" s="19">
        <v>1200</v>
      </c>
      <c r="G146" s="2"/>
      <c r="H146" s="43">
        <f t="shared" si="1"/>
        <v>49615.4</v>
      </c>
    </row>
    <row r="147" spans="1:8" x14ac:dyDescent="0.25">
      <c r="A147" s="15"/>
      <c r="B147" s="20"/>
      <c r="C147" s="17" t="s">
        <v>176</v>
      </c>
      <c r="D147" s="18" t="s">
        <v>185</v>
      </c>
      <c r="E147" s="19"/>
      <c r="F147" s="19">
        <v>184342.42</v>
      </c>
      <c r="G147" s="19"/>
      <c r="H147" s="42">
        <f t="shared" si="1"/>
        <v>184342.42</v>
      </c>
    </row>
    <row r="148" spans="1:8" x14ac:dyDescent="0.25">
      <c r="A148" s="15"/>
      <c r="B148" s="20"/>
      <c r="C148" s="17" t="s">
        <v>177</v>
      </c>
      <c r="D148" s="18" t="s">
        <v>186</v>
      </c>
      <c r="E148" s="19">
        <v>205047.91</v>
      </c>
      <c r="F148" s="19">
        <v>132747.92000000001</v>
      </c>
      <c r="G148" s="19">
        <v>26603.81</v>
      </c>
      <c r="H148" s="42">
        <f t="shared" si="1"/>
        <v>364399.64</v>
      </c>
    </row>
    <row r="149" spans="1:8" x14ac:dyDescent="0.25">
      <c r="A149" s="15"/>
      <c r="B149" s="20"/>
      <c r="C149" s="17" t="s">
        <v>178</v>
      </c>
      <c r="D149" s="18" t="s">
        <v>187</v>
      </c>
      <c r="E149" s="19">
        <v>23364</v>
      </c>
      <c r="F149" s="19">
        <v>480469.03</v>
      </c>
      <c r="G149" s="19">
        <v>32026.71</v>
      </c>
      <c r="H149" s="42">
        <f t="shared" ref="H149:H187" si="2">+E149+F149+G149</f>
        <v>535859.74</v>
      </c>
    </row>
    <row r="150" spans="1:8" x14ac:dyDescent="0.25">
      <c r="A150" s="15"/>
      <c r="B150" s="20"/>
      <c r="C150" s="17" t="s">
        <v>179</v>
      </c>
      <c r="D150" s="18" t="s">
        <v>188</v>
      </c>
      <c r="E150" s="19"/>
      <c r="F150" s="19"/>
      <c r="G150" s="19"/>
      <c r="H150" s="42">
        <f t="shared" si="2"/>
        <v>0</v>
      </c>
    </row>
    <row r="151" spans="1:8" x14ac:dyDescent="0.25">
      <c r="A151" s="15"/>
      <c r="B151" s="20"/>
      <c r="C151" s="17" t="s">
        <v>180</v>
      </c>
      <c r="D151" s="18" t="s">
        <v>189</v>
      </c>
      <c r="E151" s="19">
        <v>17767.48</v>
      </c>
      <c r="F151" s="19">
        <v>176143.85</v>
      </c>
      <c r="G151" s="19"/>
      <c r="H151" s="42">
        <f t="shared" si="2"/>
        <v>193911.33000000002</v>
      </c>
    </row>
    <row r="152" spans="1:8" x14ac:dyDescent="0.25">
      <c r="A152" s="15"/>
      <c r="B152" s="20"/>
      <c r="C152" s="17"/>
      <c r="D152" s="18"/>
      <c r="E152" s="19"/>
      <c r="F152" s="19"/>
      <c r="G152" s="19"/>
      <c r="H152" s="42"/>
    </row>
    <row r="153" spans="1:8" x14ac:dyDescent="0.25">
      <c r="A153" s="15"/>
      <c r="B153" s="20"/>
      <c r="C153" s="17"/>
      <c r="D153" s="18"/>
      <c r="E153" s="19"/>
      <c r="F153" s="19"/>
      <c r="G153" s="19"/>
      <c r="H153" s="42"/>
    </row>
    <row r="154" spans="1:8" x14ac:dyDescent="0.25">
      <c r="A154" s="3" t="s">
        <v>190</v>
      </c>
      <c r="B154" s="9"/>
      <c r="C154" s="23"/>
      <c r="D154" s="6" t="s">
        <v>191</v>
      </c>
      <c r="E154" s="4">
        <f>+E155+E161</f>
        <v>4087702.02</v>
      </c>
      <c r="F154" s="7">
        <f>+F155+F161</f>
        <v>0</v>
      </c>
      <c r="G154" s="7">
        <f>+G155+G161</f>
        <v>0</v>
      </c>
      <c r="H154" s="49">
        <f t="shared" si="2"/>
        <v>4087702.02</v>
      </c>
    </row>
    <row r="155" spans="1:8" x14ac:dyDescent="0.25">
      <c r="A155" s="15"/>
      <c r="B155" s="21">
        <v>42</v>
      </c>
      <c r="C155" s="22"/>
      <c r="D155" s="13" t="s">
        <v>192</v>
      </c>
      <c r="E155" s="14"/>
      <c r="F155" s="14"/>
      <c r="G155" s="14"/>
      <c r="H155" s="48">
        <f t="shared" si="2"/>
        <v>0</v>
      </c>
    </row>
    <row r="156" spans="1:8" x14ac:dyDescent="0.25">
      <c r="A156" s="15"/>
      <c r="B156" s="20"/>
      <c r="C156" s="17" t="s">
        <v>193</v>
      </c>
      <c r="D156" s="18" t="s">
        <v>197</v>
      </c>
      <c r="E156" s="19"/>
      <c r="F156" s="19"/>
      <c r="G156" s="19"/>
      <c r="H156" s="42">
        <f t="shared" si="2"/>
        <v>0</v>
      </c>
    </row>
    <row r="157" spans="1:8" x14ac:dyDescent="0.25">
      <c r="A157" s="15"/>
      <c r="B157" s="20"/>
      <c r="C157" s="17" t="s">
        <v>194</v>
      </c>
      <c r="D157" s="18" t="s">
        <v>198</v>
      </c>
      <c r="E157" s="19"/>
      <c r="F157" s="19"/>
      <c r="G157" s="19"/>
      <c r="H157" s="42">
        <f t="shared" si="2"/>
        <v>0</v>
      </c>
    </row>
    <row r="158" spans="1:8" x14ac:dyDescent="0.25">
      <c r="A158" s="15"/>
      <c r="B158" s="20"/>
      <c r="C158" s="17" t="s">
        <v>195</v>
      </c>
      <c r="D158" s="18" t="s">
        <v>199</v>
      </c>
      <c r="E158" s="19"/>
      <c r="F158" s="19"/>
      <c r="G158" s="19"/>
      <c r="H158" s="42">
        <f t="shared" si="2"/>
        <v>0</v>
      </c>
    </row>
    <row r="159" spans="1:8" x14ac:dyDescent="0.25">
      <c r="A159" s="15"/>
      <c r="B159" s="20"/>
      <c r="C159" s="17" t="s">
        <v>196</v>
      </c>
      <c r="D159" s="18" t="s">
        <v>200</v>
      </c>
      <c r="E159" s="19"/>
      <c r="F159" s="19"/>
      <c r="G159" s="19"/>
      <c r="H159" s="42">
        <f t="shared" si="2"/>
        <v>0</v>
      </c>
    </row>
    <row r="160" spans="1:8" x14ac:dyDescent="0.25">
      <c r="A160" s="15"/>
      <c r="B160" s="20"/>
      <c r="C160" s="17"/>
      <c r="D160" s="18"/>
      <c r="E160" s="19"/>
      <c r="F160" s="19"/>
      <c r="G160" s="19"/>
      <c r="H160" s="42"/>
    </row>
    <row r="161" spans="1:8" x14ac:dyDescent="0.25">
      <c r="A161" s="15"/>
      <c r="B161" s="21">
        <v>43</v>
      </c>
      <c r="C161" s="22"/>
      <c r="D161" s="13" t="s">
        <v>201</v>
      </c>
      <c r="E161" s="14">
        <f>SUM(E162:E166)</f>
        <v>4087702.02</v>
      </c>
      <c r="F161" s="14">
        <f>SUM(F162:F166)</f>
        <v>0</v>
      </c>
      <c r="G161" s="14">
        <f>SUM(G162:G166)</f>
        <v>0</v>
      </c>
      <c r="H161" s="48">
        <f t="shared" si="2"/>
        <v>4087702.02</v>
      </c>
    </row>
    <row r="162" spans="1:8" x14ac:dyDescent="0.25">
      <c r="A162" s="15"/>
      <c r="B162" s="20"/>
      <c r="C162" s="17" t="s">
        <v>202</v>
      </c>
      <c r="D162" s="18" t="s">
        <v>251</v>
      </c>
      <c r="E162" s="19"/>
      <c r="F162" s="19"/>
      <c r="G162" s="19"/>
      <c r="H162" s="42">
        <f t="shared" si="2"/>
        <v>0</v>
      </c>
    </row>
    <row r="163" spans="1:8" x14ac:dyDescent="0.25">
      <c r="A163" s="15"/>
      <c r="B163" s="20"/>
      <c r="C163" s="17" t="s">
        <v>203</v>
      </c>
      <c r="D163" s="18" t="s">
        <v>208</v>
      </c>
      <c r="E163" s="19"/>
      <c r="F163" s="19"/>
      <c r="G163" s="19"/>
      <c r="H163" s="42">
        <f t="shared" si="2"/>
        <v>0</v>
      </c>
    </row>
    <row r="164" spans="1:8" x14ac:dyDescent="0.25">
      <c r="A164" s="15"/>
      <c r="B164" s="20"/>
      <c r="C164" s="17" t="s">
        <v>204</v>
      </c>
      <c r="D164" s="18" t="s">
        <v>209</v>
      </c>
      <c r="E164" s="19">
        <v>4087702.02</v>
      </c>
      <c r="F164" s="19"/>
      <c r="G164" s="19"/>
      <c r="H164" s="42">
        <f t="shared" si="2"/>
        <v>4087702.02</v>
      </c>
    </row>
    <row r="165" spans="1:8" x14ac:dyDescent="0.25">
      <c r="A165" s="15"/>
      <c r="B165" s="20"/>
      <c r="C165" s="17" t="s">
        <v>205</v>
      </c>
      <c r="D165" s="18" t="s">
        <v>210</v>
      </c>
      <c r="E165" s="19"/>
      <c r="F165" s="19"/>
      <c r="G165" s="19"/>
      <c r="H165" s="42">
        <f t="shared" si="2"/>
        <v>0</v>
      </c>
    </row>
    <row r="166" spans="1:8" x14ac:dyDescent="0.25">
      <c r="A166" s="15"/>
      <c r="B166" s="20"/>
      <c r="C166" s="17" t="s">
        <v>206</v>
      </c>
      <c r="D166" s="18" t="s">
        <v>211</v>
      </c>
      <c r="E166" s="19"/>
      <c r="F166" s="19"/>
      <c r="G166" s="19"/>
      <c r="H166" s="42">
        <f t="shared" si="2"/>
        <v>0</v>
      </c>
    </row>
    <row r="167" spans="1:8" x14ac:dyDescent="0.25">
      <c r="A167" s="15"/>
      <c r="B167" s="20"/>
      <c r="C167" s="17" t="s">
        <v>207</v>
      </c>
      <c r="D167" s="18" t="s">
        <v>212</v>
      </c>
      <c r="E167" s="19"/>
      <c r="F167" s="19"/>
      <c r="G167" s="19"/>
      <c r="H167" s="42">
        <f t="shared" si="2"/>
        <v>0</v>
      </c>
    </row>
    <row r="168" spans="1:8" x14ac:dyDescent="0.25">
      <c r="A168" s="15"/>
      <c r="B168" s="20"/>
      <c r="C168" s="17"/>
      <c r="D168" s="18"/>
      <c r="E168" s="19"/>
      <c r="F168" s="19"/>
      <c r="G168" s="19"/>
      <c r="H168" s="42"/>
    </row>
    <row r="169" spans="1:8" x14ac:dyDescent="0.25">
      <c r="A169" s="3" t="s">
        <v>213</v>
      </c>
      <c r="B169" s="9"/>
      <c r="C169" s="5"/>
      <c r="D169" s="6" t="s">
        <v>214</v>
      </c>
      <c r="E169" s="4">
        <f>+E170+E184</f>
        <v>476242.88</v>
      </c>
      <c r="F169" s="4">
        <f>+F170+F184</f>
        <v>1361238.8</v>
      </c>
      <c r="G169" s="4">
        <f>+G170+G184</f>
        <v>0</v>
      </c>
      <c r="H169" s="47">
        <f t="shared" si="2"/>
        <v>1837481.6800000002</v>
      </c>
    </row>
    <row r="170" spans="1:8" x14ac:dyDescent="0.25">
      <c r="A170" s="15"/>
      <c r="B170" s="21">
        <v>61</v>
      </c>
      <c r="C170" s="24"/>
      <c r="D170" s="13" t="s">
        <v>215</v>
      </c>
      <c r="E170" s="14">
        <f>SUM(E171:E182)</f>
        <v>476242.88</v>
      </c>
      <c r="F170" s="14">
        <f>SUM(F171:F182)</f>
        <v>1361238.8</v>
      </c>
      <c r="G170" s="14">
        <f>SUM(G171:G182)</f>
        <v>0</v>
      </c>
      <c r="H170" s="48">
        <f t="shared" si="2"/>
        <v>1837481.6800000002</v>
      </c>
    </row>
    <row r="171" spans="1:8" x14ac:dyDescent="0.25">
      <c r="A171" s="15"/>
      <c r="B171" s="20"/>
      <c r="C171" s="25" t="s">
        <v>216</v>
      </c>
      <c r="D171" s="18" t="s">
        <v>217</v>
      </c>
      <c r="E171" s="19"/>
      <c r="F171" s="19"/>
      <c r="G171" s="19"/>
      <c r="H171" s="42">
        <f t="shared" si="2"/>
        <v>0</v>
      </c>
    </row>
    <row r="172" spans="1:8" x14ac:dyDescent="0.25">
      <c r="A172" s="15"/>
      <c r="B172" s="20"/>
      <c r="C172" s="25" t="s">
        <v>218</v>
      </c>
      <c r="D172" s="18" t="s">
        <v>219</v>
      </c>
      <c r="E172" s="19">
        <v>71394</v>
      </c>
      <c r="F172" s="19">
        <v>2147.6</v>
      </c>
      <c r="G172" s="19"/>
      <c r="H172" s="42">
        <f t="shared" si="2"/>
        <v>73541.600000000006</v>
      </c>
    </row>
    <row r="173" spans="1:8" x14ac:dyDescent="0.25">
      <c r="A173" s="15"/>
      <c r="B173" s="20"/>
      <c r="C173" s="25" t="s">
        <v>220</v>
      </c>
      <c r="D173" s="18" t="s">
        <v>221</v>
      </c>
      <c r="E173" s="19"/>
      <c r="F173" s="19"/>
      <c r="G173" s="19"/>
      <c r="H173" s="42">
        <f t="shared" si="2"/>
        <v>0</v>
      </c>
    </row>
    <row r="174" spans="1:8" x14ac:dyDescent="0.25">
      <c r="A174" s="15"/>
      <c r="B174" s="20"/>
      <c r="C174" s="25" t="s">
        <v>222</v>
      </c>
      <c r="D174" s="18" t="s">
        <v>223</v>
      </c>
      <c r="E174" s="19"/>
      <c r="F174" s="19">
        <v>84150</v>
      </c>
      <c r="G174" s="19"/>
      <c r="H174" s="42">
        <f t="shared" si="2"/>
        <v>84150</v>
      </c>
    </row>
    <row r="175" spans="1:8" x14ac:dyDescent="0.25">
      <c r="A175" s="15"/>
      <c r="B175" s="20"/>
      <c r="C175" s="25" t="s">
        <v>224</v>
      </c>
      <c r="D175" s="18" t="s">
        <v>225</v>
      </c>
      <c r="E175" s="19"/>
      <c r="F175" s="19"/>
      <c r="G175" s="19"/>
      <c r="H175" s="42">
        <f t="shared" si="2"/>
        <v>0</v>
      </c>
    </row>
    <row r="176" spans="1:8" x14ac:dyDescent="0.25">
      <c r="A176" s="15"/>
      <c r="B176" s="20"/>
      <c r="C176" s="25" t="s">
        <v>226</v>
      </c>
      <c r="D176" s="18" t="s">
        <v>227</v>
      </c>
      <c r="E176" s="19"/>
      <c r="F176" s="19">
        <v>205401.61</v>
      </c>
      <c r="G176" s="19"/>
      <c r="H176" s="42">
        <f t="shared" si="2"/>
        <v>205401.61</v>
      </c>
    </row>
    <row r="177" spans="1:8" x14ac:dyDescent="0.25">
      <c r="A177" s="15"/>
      <c r="B177" s="20"/>
      <c r="C177" s="25" t="s">
        <v>228</v>
      </c>
      <c r="D177" s="18" t="s">
        <v>229</v>
      </c>
      <c r="E177" s="19">
        <v>319065.46000000002</v>
      </c>
      <c r="F177" s="19">
        <v>914292.04</v>
      </c>
      <c r="G177" s="19"/>
      <c r="H177" s="42">
        <f t="shared" si="2"/>
        <v>1233357.5</v>
      </c>
    </row>
    <row r="178" spans="1:8" x14ac:dyDescent="0.25">
      <c r="A178" s="15"/>
      <c r="B178" s="20"/>
      <c r="C178" s="25" t="s">
        <v>230</v>
      </c>
      <c r="D178" s="18" t="s">
        <v>231</v>
      </c>
      <c r="E178" s="19"/>
      <c r="F178" s="19"/>
      <c r="G178" s="19"/>
      <c r="H178" s="42">
        <f t="shared" si="2"/>
        <v>0</v>
      </c>
    </row>
    <row r="179" spans="1:8" x14ac:dyDescent="0.25">
      <c r="A179" s="15"/>
      <c r="B179" s="20"/>
      <c r="C179" s="25" t="s">
        <v>232</v>
      </c>
      <c r="D179" s="18" t="s">
        <v>233</v>
      </c>
      <c r="E179" s="19">
        <v>85783.42</v>
      </c>
      <c r="F179" s="19">
        <v>155247.54999999999</v>
      </c>
      <c r="G179" s="19"/>
      <c r="H179" s="42">
        <f t="shared" si="2"/>
        <v>241030.96999999997</v>
      </c>
    </row>
    <row r="180" spans="1:8" x14ac:dyDescent="0.25">
      <c r="A180" s="15"/>
      <c r="B180" s="20"/>
      <c r="C180" s="25" t="s">
        <v>234</v>
      </c>
      <c r="D180" s="18" t="s">
        <v>235</v>
      </c>
      <c r="E180" s="19"/>
      <c r="F180" s="19"/>
      <c r="G180" s="19"/>
      <c r="H180" s="42">
        <f t="shared" si="2"/>
        <v>0</v>
      </c>
    </row>
    <row r="181" spans="1:8" x14ac:dyDescent="0.25">
      <c r="A181" s="15"/>
      <c r="B181" s="20"/>
      <c r="C181" s="25" t="s">
        <v>236</v>
      </c>
      <c r="D181" s="18" t="s">
        <v>237</v>
      </c>
      <c r="E181" s="19"/>
      <c r="F181" s="19"/>
      <c r="G181" s="19"/>
      <c r="H181" s="42">
        <f t="shared" si="2"/>
        <v>0</v>
      </c>
    </row>
    <row r="182" spans="1:8" x14ac:dyDescent="0.25">
      <c r="A182" s="15"/>
      <c r="B182" s="20"/>
      <c r="C182" s="25" t="s">
        <v>238</v>
      </c>
      <c r="D182" s="18" t="s">
        <v>239</v>
      </c>
      <c r="E182" s="18"/>
      <c r="F182" s="18"/>
      <c r="G182" s="18"/>
      <c r="H182" s="42">
        <f t="shared" si="2"/>
        <v>0</v>
      </c>
    </row>
    <row r="183" spans="1:8" x14ac:dyDescent="0.25">
      <c r="A183" s="15"/>
      <c r="B183" s="20"/>
      <c r="C183" s="26"/>
      <c r="D183" s="27"/>
      <c r="E183" s="27"/>
      <c r="F183" s="27"/>
      <c r="G183" s="27"/>
      <c r="H183" s="44"/>
    </row>
    <row r="184" spans="1:8" x14ac:dyDescent="0.25">
      <c r="A184" s="15"/>
      <c r="B184" s="21">
        <v>69</v>
      </c>
      <c r="C184" s="22"/>
      <c r="D184" s="13" t="s">
        <v>240</v>
      </c>
      <c r="E184" s="28">
        <f>+E185</f>
        <v>0</v>
      </c>
      <c r="F184" s="29">
        <f>+F185</f>
        <v>0</v>
      </c>
      <c r="G184" s="29">
        <f>+G185</f>
        <v>0</v>
      </c>
      <c r="H184" s="50">
        <f t="shared" si="2"/>
        <v>0</v>
      </c>
    </row>
    <row r="185" spans="1:8" x14ac:dyDescent="0.25">
      <c r="A185" s="15"/>
      <c r="B185" s="20"/>
      <c r="C185" s="30" t="s">
        <v>241</v>
      </c>
      <c r="D185" s="27" t="s">
        <v>242</v>
      </c>
      <c r="E185" s="27"/>
      <c r="F185" s="27"/>
      <c r="G185" s="27"/>
      <c r="H185" s="44">
        <f t="shared" si="2"/>
        <v>0</v>
      </c>
    </row>
    <row r="186" spans="1:8" x14ac:dyDescent="0.25">
      <c r="A186" s="15"/>
      <c r="B186" s="20"/>
      <c r="C186" s="30"/>
      <c r="D186" s="27"/>
      <c r="E186" s="27"/>
      <c r="F186" s="27"/>
      <c r="G186" s="27"/>
      <c r="H186" s="44"/>
    </row>
    <row r="187" spans="1:8" ht="15.75" thickBot="1" x14ac:dyDescent="0.3">
      <c r="A187" s="15"/>
      <c r="B187" s="20"/>
      <c r="C187" s="30"/>
      <c r="D187" s="31" t="s">
        <v>243</v>
      </c>
      <c r="E187" s="32">
        <f>+E169+E154+E103+E48+E19</f>
        <v>10481102.620000001</v>
      </c>
      <c r="F187" s="32">
        <f>+F169+F154+F103+F48+F19</f>
        <v>38066468.870000005</v>
      </c>
      <c r="G187" s="32">
        <f>+G169+G154+G103+G48+G19</f>
        <v>33129405.540000007</v>
      </c>
      <c r="H187" s="51">
        <f t="shared" si="2"/>
        <v>81676977.030000016</v>
      </c>
    </row>
    <row r="188" spans="1:8" ht="15.75" thickTop="1" x14ac:dyDescent="0.25">
      <c r="A188" s="33"/>
      <c r="B188" s="34"/>
      <c r="C188" s="35"/>
      <c r="D188" s="36"/>
      <c r="E188" s="37"/>
      <c r="F188" s="37"/>
      <c r="G188" s="37"/>
      <c r="H188" s="45"/>
    </row>
    <row r="189" spans="1:8" ht="9.75" customHeight="1" thickBot="1" x14ac:dyDescent="0.3"/>
    <row r="190" spans="1:8" ht="24.75" thickTop="1" thickBot="1" x14ac:dyDescent="0.4">
      <c r="A190" s="71" t="s">
        <v>247</v>
      </c>
      <c r="B190" s="71"/>
      <c r="C190" s="71"/>
      <c r="D190" s="71"/>
      <c r="E190" s="1"/>
      <c r="F190" s="1"/>
      <c r="G190" s="1"/>
      <c r="H190" s="53">
        <f>+H17-H187</f>
        <v>337378712.22999996</v>
      </c>
    </row>
    <row r="191" spans="1:8" ht="15.75" thickTop="1" x14ac:dyDescent="0.25"/>
  </sheetData>
  <mergeCells count="6">
    <mergeCell ref="A190:D190"/>
    <mergeCell ref="A8:H8"/>
    <mergeCell ref="A9:H9"/>
    <mergeCell ref="A10:H10"/>
    <mergeCell ref="A11:H11"/>
    <mergeCell ref="A12:H12"/>
  </mergeCells>
  <phoneticPr fontId="4" type="noConversion"/>
  <printOptions horizontalCentered="1"/>
  <pageMargins left="0.75" right="0.75" top="1" bottom="1" header="0" footer="0"/>
  <pageSetup scale="73" fitToHeight="3" orientation="portrait" r:id="rId1"/>
  <headerFooter alignWithMargins="0">
    <oddFooter xml:space="preserve">&amp;REJECUCION PRESUPUESTARIA JULIO 2013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2013-08-09T20:11:10Z</cp:lastPrinted>
  <dcterms:created xsi:type="dcterms:W3CDTF">2013-02-21T15:56:12Z</dcterms:created>
  <dcterms:modified xsi:type="dcterms:W3CDTF">2019-03-29T14:40:23Z</dcterms:modified>
</cp:coreProperties>
</file>