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AGOSTO)" sheetId="6" r:id="rId1"/>
  </sheets>
  <externalReferences>
    <externalReference r:id="rId2"/>
  </externalReferences>
  <definedNames>
    <definedName name="_xlnm._FilterDatabase" localSheetId="0" hidden="1">'AGOSTO)'!$A$21:$H$199</definedName>
    <definedName name="_xlnm.Print_Area" localSheetId="0">'AGOSTO)'!$A$17:$H$204</definedName>
    <definedName name="_xlnm.Print_Titles" localSheetId="0">'AGOSTO)'!$17:$21</definedName>
  </definedNames>
  <calcPr calcId="145621"/>
</workbook>
</file>

<file path=xl/calcChain.xml><?xml version="1.0" encoding="utf-8"?>
<calcChain xmlns="http://schemas.openxmlformats.org/spreadsheetml/2006/main">
  <c r="F194" i="6" l="1"/>
  <c r="F190" i="6" s="1"/>
  <c r="F171" i="6"/>
  <c r="F23" i="6"/>
  <c r="F26" i="6"/>
  <c r="F30" i="6"/>
  <c r="F34" i="6"/>
  <c r="F40" i="6"/>
  <c r="F45" i="6"/>
  <c r="F52" i="6"/>
  <c r="F59" i="6"/>
  <c r="F65" i="6"/>
  <c r="F69" i="6"/>
  <c r="F73" i="6"/>
  <c r="F79" i="6"/>
  <c r="F86" i="6"/>
  <c r="F90" i="6"/>
  <c r="F95" i="6"/>
  <c r="F107" i="6"/>
  <c r="F112" i="6"/>
  <c r="F118" i="6"/>
  <c r="F125" i="6"/>
  <c r="F130" i="6"/>
  <c r="F137" i="6"/>
  <c r="F145" i="6"/>
  <c r="F163" i="6"/>
  <c r="F156" i="6" s="1"/>
  <c r="E73" i="6"/>
  <c r="G23" i="6"/>
  <c r="G26" i="6"/>
  <c r="G30" i="6"/>
  <c r="G34" i="6"/>
  <c r="G37" i="6"/>
  <c r="G40" i="6"/>
  <c r="G45" i="6"/>
  <c r="G52" i="6"/>
  <c r="G59" i="6"/>
  <c r="G65" i="6"/>
  <c r="G69" i="6"/>
  <c r="G73" i="6"/>
  <c r="G79" i="6"/>
  <c r="G86" i="6"/>
  <c r="G90" i="6"/>
  <c r="G95" i="6"/>
  <c r="G107" i="6"/>
  <c r="G112" i="6"/>
  <c r="G118" i="6"/>
  <c r="G125" i="6"/>
  <c r="G130" i="6"/>
  <c r="G137" i="6"/>
  <c r="G145" i="6"/>
  <c r="G157" i="6"/>
  <c r="G163" i="6"/>
  <c r="G172" i="6"/>
  <c r="G175" i="6"/>
  <c r="G181" i="6"/>
  <c r="G190" i="6"/>
  <c r="G197" i="6"/>
  <c r="H192" i="6"/>
  <c r="H193" i="6"/>
  <c r="H195" i="6"/>
  <c r="H196" i="6"/>
  <c r="H189" i="6"/>
  <c r="H184" i="6"/>
  <c r="H185" i="6"/>
  <c r="H186" i="6"/>
  <c r="H187" i="6"/>
  <c r="H188" i="6"/>
  <c r="H178" i="6"/>
  <c r="H177" i="6"/>
  <c r="H176" i="6"/>
  <c r="H182" i="6"/>
  <c r="H183" i="6"/>
  <c r="H198" i="6"/>
  <c r="H191" i="6"/>
  <c r="E95" i="6"/>
  <c r="E190" i="6"/>
  <c r="E181" i="6"/>
  <c r="E145" i="6"/>
  <c r="E175" i="6"/>
  <c r="F181" i="6"/>
  <c r="F180" i="6" l="1"/>
  <c r="H194" i="6"/>
  <c r="F106" i="6"/>
  <c r="F51" i="6"/>
  <c r="H190" i="6"/>
  <c r="G180" i="6"/>
  <c r="G171" i="6"/>
  <c r="G156" i="6"/>
  <c r="G106" i="6"/>
  <c r="G51" i="6"/>
  <c r="G22" i="6"/>
  <c r="H172" i="6"/>
  <c r="F197" i="6"/>
  <c r="E197" i="6"/>
  <c r="E171" i="6"/>
  <c r="H174" i="6"/>
  <c r="H173" i="6"/>
  <c r="H162" i="6"/>
  <c r="H154" i="6"/>
  <c r="H153" i="6"/>
  <c r="H36" i="6"/>
  <c r="G199" i="6" l="1"/>
  <c r="H197" i="6"/>
  <c r="E180" i="6"/>
  <c r="H180" i="6" s="1"/>
  <c r="H181" i="6"/>
  <c r="H175" i="6"/>
  <c r="H171" i="6"/>
  <c r="H24" i="6"/>
  <c r="E118" i="6" l="1"/>
  <c r="E112" i="6"/>
  <c r="E26" i="6" l="1"/>
  <c r="E30" i="6"/>
  <c r="E45" i="6"/>
  <c r="E52" i="6"/>
  <c r="E59" i="6"/>
  <c r="E65" i="6"/>
  <c r="E69" i="6"/>
  <c r="E79" i="6"/>
  <c r="H20" i="6"/>
  <c r="H80" i="6"/>
  <c r="H169" i="6"/>
  <c r="H168" i="6"/>
  <c r="H167" i="6"/>
  <c r="H166" i="6"/>
  <c r="H165" i="6"/>
  <c r="H164" i="6"/>
  <c r="E163" i="6"/>
  <c r="E156" i="6" s="1"/>
  <c r="H161" i="6"/>
  <c r="H160" i="6"/>
  <c r="H159" i="6"/>
  <c r="H158" i="6"/>
  <c r="H157" i="6"/>
  <c r="H152" i="6"/>
  <c r="H151" i="6"/>
  <c r="H150" i="6"/>
  <c r="H149" i="6"/>
  <c r="H148" i="6"/>
  <c r="H147" i="6"/>
  <c r="H146" i="6"/>
  <c r="H143" i="6"/>
  <c r="H142" i="6"/>
  <c r="H141" i="6"/>
  <c r="H140" i="6"/>
  <c r="H139" i="6"/>
  <c r="H138" i="6"/>
  <c r="E137" i="6"/>
  <c r="H135" i="6"/>
  <c r="H134" i="6"/>
  <c r="H133" i="6"/>
  <c r="H132" i="6"/>
  <c r="H131" i="6"/>
  <c r="E130" i="6"/>
  <c r="H128" i="6"/>
  <c r="H127" i="6"/>
  <c r="H126" i="6"/>
  <c r="E125" i="6"/>
  <c r="H123" i="6"/>
  <c r="H122" i="6"/>
  <c r="H121" i="6"/>
  <c r="H120" i="6"/>
  <c r="H119" i="6"/>
  <c r="H116" i="6"/>
  <c r="H115" i="6"/>
  <c r="H114" i="6"/>
  <c r="H113" i="6"/>
  <c r="H110" i="6"/>
  <c r="H109" i="6"/>
  <c r="H108" i="6"/>
  <c r="E107" i="6"/>
  <c r="H103" i="6"/>
  <c r="H102" i="6"/>
  <c r="H101" i="6"/>
  <c r="H100" i="6"/>
  <c r="H99" i="6"/>
  <c r="H98" i="6"/>
  <c r="H97" i="6"/>
  <c r="H96" i="6"/>
  <c r="H93" i="6"/>
  <c r="H92" i="6"/>
  <c r="H91" i="6"/>
  <c r="E90" i="6"/>
  <c r="H88" i="6"/>
  <c r="H87" i="6"/>
  <c r="E86" i="6"/>
  <c r="H84" i="6"/>
  <c r="H83" i="6"/>
  <c r="H82" i="6"/>
  <c r="H81" i="6"/>
  <c r="H77" i="6"/>
  <c r="H76" i="6"/>
  <c r="H75" i="6"/>
  <c r="H74" i="6"/>
  <c r="H71" i="6"/>
  <c r="H70" i="6"/>
  <c r="H67" i="6"/>
  <c r="H66" i="6"/>
  <c r="H64" i="6"/>
  <c r="H63" i="6"/>
  <c r="H62" i="6"/>
  <c r="H61" i="6"/>
  <c r="H60" i="6"/>
  <c r="H57" i="6"/>
  <c r="H56" i="6"/>
  <c r="H55" i="6"/>
  <c r="H54" i="6"/>
  <c r="H53" i="6"/>
  <c r="H47" i="6"/>
  <c r="H43" i="6"/>
  <c r="H42" i="6"/>
  <c r="H41" i="6"/>
  <c r="E40" i="6"/>
  <c r="H38" i="6"/>
  <c r="F37" i="6"/>
  <c r="F22" i="6" s="1"/>
  <c r="F199" i="6" s="1"/>
  <c r="E37" i="6"/>
  <c r="H35" i="6"/>
  <c r="E34" i="6"/>
  <c r="H33" i="6"/>
  <c r="H32" i="6"/>
  <c r="H31" i="6"/>
  <c r="H27" i="6"/>
  <c r="E23" i="6"/>
  <c r="E51" i="6" l="1"/>
  <c r="E22" i="6"/>
  <c r="H37" i="6"/>
  <c r="H30" i="6"/>
  <c r="H48" i="6"/>
  <c r="H86" i="6"/>
  <c r="H23" i="6"/>
  <c r="E106" i="6"/>
  <c r="H45" i="6"/>
  <c r="H156" i="6"/>
  <c r="H163" i="6"/>
  <c r="H145" i="6"/>
  <c r="H137" i="6"/>
  <c r="H130" i="6"/>
  <c r="H125" i="6"/>
  <c r="H118" i="6"/>
  <c r="H112" i="6"/>
  <c r="H107" i="6"/>
  <c r="H95" i="6"/>
  <c r="H90" i="6"/>
  <c r="H79" i="6"/>
  <c r="H73" i="6"/>
  <c r="H69" i="6"/>
  <c r="H65" i="6"/>
  <c r="H59" i="6"/>
  <c r="H52" i="6"/>
  <c r="H40" i="6"/>
  <c r="H34" i="6"/>
  <c r="H26" i="6"/>
  <c r="E199" i="6" l="1"/>
  <c r="H106" i="6"/>
  <c r="H51" i="6"/>
  <c r="H46" i="6"/>
  <c r="H199" i="6" l="1"/>
  <c r="H202" i="6" s="1"/>
  <c r="E204" i="6"/>
  <c r="H22" i="6"/>
</calcChain>
</file>

<file path=xl/sharedStrings.xml><?xml version="1.0" encoding="utf-8"?>
<sst xmlns="http://schemas.openxmlformats.org/spreadsheetml/2006/main" count="288" uniqueCount="284">
  <si>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</si>
  <si>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</si>
  <si>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</si>
  <si>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</si>
  <si>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</si>
  <si>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</si>
  <si>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</si>
  <si>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</si>
  <si>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137</t>
  </si>
  <si>
    <t>138</t>
  </si>
  <si>
    <t>Compensación por servicio de Seguridad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</si>
  <si>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</si>
  <si>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</si>
  <si>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</si>
  <si>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</si>
  <si>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</si>
  <si>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</si>
  <si>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</si>
  <si>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</si>
  <si>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</si>
  <si>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</si>
  <si>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</si>
  <si>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</si>
  <si>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</si>
  <si>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</si>
  <si>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</si>
  <si>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</si>
  <si>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</si>
  <si>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</si>
  <si>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</si>
  <si>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</si>
  <si>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</si>
  <si>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</si>
  <si>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</si>
  <si>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</si>
  <si>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</si>
  <si>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</si>
  <si>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</si>
  <si>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</si>
  <si>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</si>
  <si>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</si>
  <si>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</si>
  <si>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</si>
  <si>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</si>
  <si>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</si>
  <si>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</si>
  <si>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</si>
  <si>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</si>
  <si>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</si>
  <si>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</si>
  <si>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</si>
  <si>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</si>
  <si>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</si>
  <si>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</si>
  <si>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</si>
  <si>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</si>
  <si>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</si>
  <si>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</si>
  <si>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</si>
  <si>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</si>
  <si>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</si>
  <si>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</si>
  <si>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</si>
  <si>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</si>
  <si>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</si>
  <si>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</si>
  <si>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</si>
  <si>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</si>
  <si>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</si>
  <si>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</si>
  <si>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</si>
  <si>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</si>
  <si>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</si>
  <si>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</si>
  <si>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</si>
  <si>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</si>
  <si>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</si>
  <si>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</si>
  <si>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</si>
  <si>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</si>
  <si>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</si>
  <si>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</si>
  <si>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</si>
  <si>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</si>
  <si>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</si>
  <si>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</si>
  <si>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</si>
  <si>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</si>
  <si>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</si>
  <si>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</si>
  <si>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</si>
  <si>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</si>
  <si>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</si>
  <si>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</si>
  <si>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</si>
  <si>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</si>
  <si>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</si>
  <si>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</si>
  <si>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</si>
  <si>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</si>
  <si>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</si>
  <si>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</si>
  <si>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</si>
  <si>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</si>
  <si>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</si>
  <si>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</si>
  <si>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</si>
  <si>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</si>
  <si>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</si>
  <si>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</si>
  <si>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</si>
  <si>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</si>
  <si>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</si>
  <si>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</si>
  <si>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</si>
  <si>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</si>
  <si>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</si>
  <si>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</si>
  <si>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</si>
  <si>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</si>
  <si>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</si>
  <si>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</si>
  <si>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</si>
  <si>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</si>
  <si>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</si>
  <si>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</si>
  <si>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</si>
  <si>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</si>
  <si>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</si>
  <si>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</si>
  <si>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</si>
  <si>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</si>
  <si>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</si>
  <si>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</si>
  <si>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</si>
  <si>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</si>
  <si>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</si>
  <si>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</si>
  <si>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</si>
  <si>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</si>
  <si>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</si>
  <si>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</si>
  <si>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</si>
  <si>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</si>
  <si>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</si>
  <si>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</si>
  <si>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</si>
  <si>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</si>
  <si>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</si>
  <si>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</si>
  <si>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</si>
  <si>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</si>
  <si>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</si>
  <si>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</si>
  <si>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</si>
  <si>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</si>
  <si>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</si>
  <si>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</si>
  <si>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</si>
  <si>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</si>
  <si>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</si>
  <si>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</si>
  <si>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</si>
  <si>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</si>
  <si>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</si>
  <si>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</si>
  <si>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</si>
  <si>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</si>
  <si>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</si>
  <si>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</si>
  <si>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</si>
  <si>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</si>
  <si>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</si>
  <si>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</si>
  <si>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</si>
  <si>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</si>
  <si>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</si>
  <si>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</si>
  <si>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</si>
  <si>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</si>
  <si>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</si>
  <si>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</si>
  <si>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</si>
  <si>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</si>
  <si>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</si>
  <si>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</si>
  <si>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</si>
  <si>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</si>
  <si>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</si>
  <si>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</si>
  <si>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</si>
  <si>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</si>
  <si>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</si>
  <si>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</si>
  <si>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</si>
  <si>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</si>
  <si>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</si>
  <si>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</si>
  <si>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</si>
  <si>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</si>
  <si>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</si>
  <si>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</si>
  <si>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</si>
  <si>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</si>
  <si>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</si>
  <si>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</si>
  <si>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</si>
  <si>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</si>
  <si>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</si>
  <si>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</si>
  <si>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</si>
  <si>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</si>
  <si>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611</t>
  </si>
  <si>
    <t>612</t>
  </si>
  <si>
    <t>613</t>
  </si>
  <si>
    <t>614</t>
  </si>
  <si>
    <t>615</t>
  </si>
  <si>
    <t>616</t>
  </si>
  <si>
    <t>617</t>
  </si>
  <si>
    <t xml:space="preserve">Otros Activos </t>
  </si>
  <si>
    <t>694</t>
  </si>
  <si>
    <t xml:space="preserve">Total General </t>
  </si>
  <si>
    <t>CTC</t>
  </si>
  <si>
    <t>PROGRESANDO</t>
  </si>
  <si>
    <t>SOLIDARIDAD</t>
  </si>
  <si>
    <t>CUENTA</t>
  </si>
  <si>
    <t>SUBCUENTA</t>
  </si>
  <si>
    <t>OBJETO</t>
  </si>
  <si>
    <t>Transferencias Corrientes a Instituciones Publicas Descentral y Aut.</t>
  </si>
  <si>
    <t>183</t>
  </si>
  <si>
    <t>SALDO ANTERIOR</t>
  </si>
  <si>
    <t>PROSOLI</t>
  </si>
  <si>
    <t>EJECUCION PRESUPUESTARIA OCTUBRE  2013</t>
  </si>
  <si>
    <t>123</t>
  </si>
  <si>
    <t>125</t>
  </si>
  <si>
    <t xml:space="preserve">Suplencia </t>
  </si>
  <si>
    <t>Sueldos de personal nominal en periodo probatorio</t>
  </si>
  <si>
    <t>135</t>
  </si>
  <si>
    <t>Especialismos</t>
  </si>
  <si>
    <t>152</t>
  </si>
  <si>
    <t>Honorarios por servicios especiales</t>
  </si>
  <si>
    <t>Prestacione laborales</t>
  </si>
  <si>
    <t>5</t>
  </si>
  <si>
    <t>Transferencia de capital</t>
  </si>
  <si>
    <t>Transferencia de capital al sector privado</t>
  </si>
  <si>
    <t>512</t>
  </si>
  <si>
    <t>Transferencia de capital a instituciones privadas sin fines de lucro</t>
  </si>
  <si>
    <t>522</t>
  </si>
  <si>
    <t>Transferencia de capital a instituciones publicas. Desc. O autonomas</t>
  </si>
  <si>
    <t>Activos no financieros</t>
  </si>
  <si>
    <t>Maquinaria y equipo</t>
  </si>
  <si>
    <t>Maquinarias y equipos de produccion</t>
  </si>
  <si>
    <t>Equipos educacionales y recreativo</t>
  </si>
  <si>
    <t>Equipos de computacion</t>
  </si>
  <si>
    <t>equipo de comunicacion y señalamiento</t>
  </si>
  <si>
    <t>Equipos y muebles de oficina</t>
  </si>
  <si>
    <t>Equipos medicos sanitario</t>
  </si>
  <si>
    <t>Equipos de transporte</t>
  </si>
  <si>
    <t>525</t>
  </si>
  <si>
    <t>527</t>
  </si>
  <si>
    <t>Transferencia de capital a empresas publicas no financieras</t>
  </si>
  <si>
    <t>Transferencia de capital a otras instituciones publicas</t>
  </si>
  <si>
    <t>631</t>
  </si>
  <si>
    <t>633</t>
  </si>
  <si>
    <t>634</t>
  </si>
  <si>
    <t>635</t>
  </si>
  <si>
    <t>638</t>
  </si>
  <si>
    <t>639</t>
  </si>
  <si>
    <t>via de comunicacion</t>
  </si>
  <si>
    <t>Obras ubanisticas</t>
  </si>
  <si>
    <t>Obras hidraulicas y sanitarias</t>
  </si>
  <si>
    <t>Edificaciones</t>
  </si>
  <si>
    <t>Supervision E inspecion de obras</t>
  </si>
  <si>
    <t>Otras construcciones y mejoras</t>
  </si>
  <si>
    <t>619</t>
  </si>
  <si>
    <t>Programa de computacion</t>
  </si>
  <si>
    <t xml:space="preserve"> </t>
  </si>
  <si>
    <t>TRANSFERENCIA RECIBIDA DE PRESUPUESTO</t>
  </si>
  <si>
    <t>SALDO DISPONIBLE  OCTUBRE 2013</t>
  </si>
  <si>
    <t>APROPIACIONES PENDIENTES DE EJECUTAR AL CIERRE DE OCTUBRE 2013</t>
  </si>
  <si>
    <t>VICE-PRESIDENCIA DE LA REPUBLICA DOMINICANA</t>
  </si>
  <si>
    <t>Gabinete de Coodinacion de Politicas Sociales</t>
  </si>
  <si>
    <t>Programa Progresando Con Solidaridad</t>
  </si>
  <si>
    <t xml:space="preserve"> “Año del Bicentenario  del Natalicio Juan Pablo Duarte”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</si>
</sst>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8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40" fontId="3" fillId="0" borderId="1" xfId="0" applyNumberFormat="1" applyFont="1" applyBorder="1"/>
    <xf numFmtId="40" fontId="8" fillId="0" borderId="2" xfId="0" applyNumberFormat="1" applyFont="1" applyFill="1" applyBorder="1"/>
    <xf numFmtId="49" fontId="7" fillId="2" borderId="2" xfId="0" applyNumberFormat="1" applyFont="1" applyFill="1" applyBorder="1" applyAlignment="1">
      <alignment horizontal="center"/>
    </xf>
    <xf numFmtId="40" fontId="7" fillId="2" borderId="3" xfId="0" applyNumberFormat="1" applyFont="1" applyFill="1" applyBorder="1"/>
    <xf numFmtId="49" fontId="7" fillId="2" borderId="4" xfId="0" applyNumberFormat="1" applyFont="1" applyFill="1" applyBorder="1" applyAlignment="1">
      <alignment horizontal="center"/>
    </xf>
    <xf numFmtId="0" fontId="7" fillId="2" borderId="2" xfId="0" applyFont="1" applyFill="1" applyBorder="1"/>
    <xf numFmtId="40" fontId="7" fillId="2" borderId="2" xfId="0" applyNumberFormat="1" applyFont="1" applyFill="1" applyBorder="1"/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0" fontId="7" fillId="3" borderId="2" xfId="0" applyFont="1" applyFill="1" applyBorder="1"/>
    <xf numFmtId="40" fontId="7" fillId="3" borderId="2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2" xfId="0" applyFont="1" applyBorder="1"/>
    <xf numFmtId="40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49" fontId="8" fillId="0" borderId="4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8" fillId="0" borderId="5" xfId="0" applyFont="1" applyBorder="1"/>
    <xf numFmtId="0" fontId="8" fillId="3" borderId="5" xfId="0" applyFont="1" applyFill="1" applyBorder="1"/>
    <xf numFmtId="0" fontId="7" fillId="3" borderId="5" xfId="0" applyFont="1" applyFill="1" applyBorder="1"/>
    <xf numFmtId="49" fontId="8" fillId="0" borderId="6" xfId="0" applyNumberFormat="1" applyFont="1" applyBorder="1" applyAlignment="1">
      <alignment horizontal="left"/>
    </xf>
    <xf numFmtId="0" fontId="7" fillId="0" borderId="2" xfId="0" applyFont="1" applyBorder="1"/>
    <xf numFmtId="0" fontId="0" fillId="0" borderId="8" xfId="0" applyBorder="1"/>
    <xf numFmtId="0" fontId="9" fillId="0" borderId="9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43" fontId="8" fillId="0" borderId="2" xfId="1" applyFont="1" applyBorder="1"/>
    <xf numFmtId="43" fontId="8" fillId="0" borderId="2" xfId="1" applyFont="1" applyFill="1" applyBorder="1"/>
    <xf numFmtId="43" fontId="8" fillId="0" borderId="5" xfId="1" applyFont="1" applyBorder="1"/>
    <xf numFmtId="43" fontId="8" fillId="0" borderId="10" xfId="1" applyFont="1" applyBorder="1"/>
    <xf numFmtId="43" fontId="5" fillId="2" borderId="3" xfId="1" applyFont="1" applyFill="1" applyBorder="1"/>
    <xf numFmtId="43" fontId="5" fillId="3" borderId="2" xfId="1" applyFont="1" applyFill="1" applyBorder="1"/>
    <xf numFmtId="43" fontId="5" fillId="2" borderId="2" xfId="1" applyFont="1" applyFill="1" applyBorder="1"/>
    <xf numFmtId="43" fontId="5" fillId="3" borderId="5" xfId="1" applyFont="1" applyFill="1" applyBorder="1"/>
    <xf numFmtId="43" fontId="10" fillId="0" borderId="0" xfId="1" applyFont="1"/>
    <xf numFmtId="0" fontId="9" fillId="2" borderId="1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5" fillId="0" borderId="12" xfId="0" applyFont="1" applyBorder="1" applyAlignment="1">
      <alignment horizontal="center" vertical="center" wrapText="1"/>
    </xf>
    <xf numFmtId="40" fontId="0" fillId="0" borderId="0" xfId="0" applyNumberFormat="1"/>
    <xf numFmtId="40" fontId="11" fillId="0" borderId="2" xfId="0" applyNumberFormat="1" applyFont="1" applyBorder="1"/>
    <xf numFmtId="40" fontId="8" fillId="0" borderId="13" xfId="0" applyNumberFormat="1" applyFont="1" applyFill="1" applyBorder="1"/>
    <xf numFmtId="43" fontId="0" fillId="0" borderId="0" xfId="1" applyFont="1"/>
    <xf numFmtId="40" fontId="12" fillId="2" borderId="7" xfId="0" applyNumberFormat="1" applyFont="1" applyFill="1" applyBorder="1"/>
    <xf numFmtId="43" fontId="12" fillId="2" borderId="7" xfId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3" borderId="2" xfId="0" applyFont="1" applyFill="1" applyBorder="1"/>
    <xf numFmtId="43" fontId="7" fillId="3" borderId="5" xfId="1" applyFont="1" applyFill="1" applyBorder="1"/>
    <xf numFmtId="0" fontId="5" fillId="3" borderId="5" xfId="0" applyFont="1" applyFill="1" applyBorder="1"/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43" fontId="1" fillId="5" borderId="0" xfId="1" applyFont="1" applyFill="1" applyBorder="1" applyAlignment="1">
      <alignment horizontal="center" vertical="center" wrapText="1"/>
    </xf>
    <xf numFmtId="43" fontId="1" fillId="0" borderId="14" xfId="1" applyFont="1" applyBorder="1"/>
    <xf numFmtId="43" fontId="0" fillId="0" borderId="0" xfId="1" applyFont="1" applyBorder="1"/>
    <xf numFmtId="0" fontId="5" fillId="0" borderId="0" xfId="0" applyFont="1" applyBorder="1" applyAlignment="1">
      <alignment horizontal="right"/>
    </xf>
    <xf numFmtId="0" fontId="13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114301</xdr:rowOff>
    </xdr:from>
    <xdr:to>
      <xdr:col>3</xdr:col>
      <xdr:colOff>600074</xdr:colOff>
      <xdr:row>11</xdr:row>
      <xdr:rowOff>18318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90576"/>
          <a:ext cx="2133599" cy="1999517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704850</xdr:colOff>
      <xdr:row>1</xdr:row>
      <xdr:rowOff>0</xdr:rowOff>
    </xdr:from>
    <xdr:to>
      <xdr:col>8</xdr:col>
      <xdr:colOff>152400</xdr:colOff>
      <xdr:row>9</xdr:row>
      <xdr:rowOff>119675</xdr:rowOff>
    </xdr:to>
    <xdr:pic>
      <xdr:nvPicPr>
        <xdr:cNvPr id="4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05650" y="866775"/>
          <a:ext cx="1552575" cy="1643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.cardoza.SOLIDARIDAD/AppData/Local/Microsoft/Windows/Temporary%20Internet%20Files/Content.Outlook/PHM0OAD9/inversiones%20y%20gastos%20de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 "/>
      <sheetName val="Transporte "/>
      <sheetName val="Hoja3"/>
    </sheetNames>
    <sheetDataSet>
      <sheetData sheetId="0">
        <row r="10">
          <cell r="J10">
            <v>9110471.1999999993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K209"/>
  <sheetViews>
    <sheetView tabSelected="1" workbookViewId="0">
      <selection activeCell="A15" sqref="A15:H15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8.5703125" customWidth="1"/>
    <col min="4" max="4" width="47" bestFit="1" customWidth="1"/>
    <col min="5" max="5" width="12.85546875" customWidth="1"/>
    <col min="6" max="6" width="13.140625" customWidth="1"/>
    <col min="7" max="7" width="12.85546875" customWidth="1"/>
    <col min="8" max="8" width="18.7109375" style="44" bestFit="1" customWidth="1"/>
    <col min="10" max="10" width="14.140625" style="53" bestFit="1" customWidth="1"/>
  </cols>
  <sheetData>
    <row r="13" spans="1:8" ht="23.25" x14ac:dyDescent="0.35">
      <c r="A13" s="71" t="s">
        <v>280</v>
      </c>
      <c r="B13" s="71"/>
      <c r="C13" s="71"/>
      <c r="D13" s="71"/>
      <c r="E13" s="71"/>
      <c r="F13" s="71"/>
      <c r="G13" s="71"/>
      <c r="H13" s="71"/>
    </row>
    <row r="14" spans="1:8" ht="20.25" x14ac:dyDescent="0.3">
      <c r="A14" s="72" t="s">
        <v>281</v>
      </c>
      <c r="B14" s="72"/>
      <c r="C14" s="72"/>
      <c r="D14" s="72"/>
      <c r="E14" s="72"/>
      <c r="F14" s="72"/>
      <c r="G14" s="72"/>
      <c r="H14" s="72"/>
    </row>
    <row r="15" spans="1:8" ht="22.5" x14ac:dyDescent="0.45">
      <c r="A15" s="73" t="s">
        <v>282</v>
      </c>
      <c r="B15" s="73"/>
      <c r="C15" s="73"/>
      <c r="D15" s="73"/>
      <c r="E15" s="73"/>
      <c r="F15" s="73"/>
      <c r="G15" s="73"/>
      <c r="H15" s="73"/>
    </row>
    <row r="16" spans="1:8" ht="18.75" x14ac:dyDescent="0.25">
      <c r="A16" s="74" t="s">
        <v>283</v>
      </c>
      <c r="B16" s="74"/>
      <c r="C16" s="74"/>
      <c r="D16" s="74"/>
      <c r="E16" s="74"/>
      <c r="F16" s="74"/>
      <c r="G16" s="74"/>
      <c r="H16" s="74"/>
    </row>
    <row r="17" spans="1:8" ht="31.5" x14ac:dyDescent="0.5">
      <c r="A17" s="70" t="s">
        <v>232</v>
      </c>
      <c r="B17" s="70"/>
      <c r="C17" s="70"/>
      <c r="D17" s="70"/>
      <c r="E17" s="70"/>
      <c r="F17" s="70"/>
      <c r="G17" s="70"/>
      <c r="H17" s="70"/>
    </row>
    <row r="18" spans="1:8" ht="23.25" x14ac:dyDescent="0.25">
      <c r="A18" s="61"/>
      <c r="B18" s="61"/>
      <c r="C18" s="61"/>
      <c r="D18" s="62" t="s">
        <v>230</v>
      </c>
      <c r="E18" s="63"/>
      <c r="F18" s="64"/>
      <c r="G18" s="65"/>
      <c r="H18" s="66">
        <v>159970237.84</v>
      </c>
    </row>
    <row r="19" spans="1:8" ht="15.75" customHeight="1" x14ac:dyDescent="0.25">
      <c r="A19" s="61"/>
      <c r="B19" s="61"/>
      <c r="C19" s="61"/>
      <c r="D19" s="62" t="s">
        <v>277</v>
      </c>
      <c r="E19" s="63"/>
      <c r="F19" s="64"/>
      <c r="G19" s="65"/>
      <c r="H19" s="66">
        <v>204000000</v>
      </c>
    </row>
    <row r="20" spans="1:8" ht="24" thickBot="1" x14ac:dyDescent="0.3">
      <c r="A20" s="61"/>
      <c r="B20" s="61"/>
      <c r="C20" s="61"/>
      <c r="D20" s="62" t="s">
        <v>278</v>
      </c>
      <c r="E20" s="63"/>
      <c r="F20" s="64"/>
      <c r="G20" s="65"/>
      <c r="H20" s="66">
        <f>+H18+H19</f>
        <v>363970237.84000003</v>
      </c>
    </row>
    <row r="21" spans="1:8" ht="26.25" thickBot="1" x14ac:dyDescent="0.3">
      <c r="A21" s="49" t="s">
        <v>227</v>
      </c>
      <c r="B21" s="49" t="s">
        <v>225</v>
      </c>
      <c r="C21" s="49" t="s">
        <v>226</v>
      </c>
      <c r="D21" s="49" t="s">
        <v>0</v>
      </c>
      <c r="E21" s="49" t="s">
        <v>222</v>
      </c>
      <c r="F21" s="49" t="s">
        <v>223</v>
      </c>
      <c r="G21" s="49" t="s">
        <v>224</v>
      </c>
      <c r="H21" s="49" t="s">
        <v>231</v>
      </c>
    </row>
    <row r="22" spans="1:8" x14ac:dyDescent="0.25">
      <c r="A22" s="45">
        <v>1</v>
      </c>
      <c r="B22" s="46"/>
      <c r="C22" s="47"/>
      <c r="D22" s="48" t="s">
        <v>1</v>
      </c>
      <c r="E22" s="4">
        <f>+E23+E26+E30+E34+E37+E40+E45</f>
        <v>2490404.94</v>
      </c>
      <c r="F22" s="4">
        <f>+F23+F26+F30+F34+F37+F40+F45</f>
        <v>18782328.98</v>
      </c>
      <c r="G22" s="4">
        <f>+G23+G26+G30+G34+G37+G40+G45</f>
        <v>20502180.060000002</v>
      </c>
      <c r="H22" s="40">
        <f>+E22+F22+G22</f>
        <v>41774913.980000004</v>
      </c>
    </row>
    <row r="23" spans="1:8" x14ac:dyDescent="0.25">
      <c r="A23" s="10"/>
      <c r="B23" s="11">
        <v>11</v>
      </c>
      <c r="C23" s="12"/>
      <c r="D23" s="13" t="s">
        <v>2</v>
      </c>
      <c r="E23" s="14">
        <f>+E24</f>
        <v>1962132.84</v>
      </c>
      <c r="F23" s="14">
        <f>+F24</f>
        <v>12450387.67</v>
      </c>
      <c r="G23" s="14">
        <f>+G24</f>
        <v>17468585.940000001</v>
      </c>
      <c r="H23" s="41">
        <f t="shared" ref="H23:H87" si="0">+E23+F23+G23</f>
        <v>31881106.450000003</v>
      </c>
    </row>
    <row r="24" spans="1:8" x14ac:dyDescent="0.25">
      <c r="A24" s="15"/>
      <c r="B24" s="16"/>
      <c r="C24" s="17">
        <v>111</v>
      </c>
      <c r="D24" s="18" t="s">
        <v>3</v>
      </c>
      <c r="E24" s="19">
        <v>1962132.84</v>
      </c>
      <c r="F24" s="19">
        <v>12450387.67</v>
      </c>
      <c r="G24" s="19">
        <v>17468585.940000001</v>
      </c>
      <c r="H24" s="36">
        <f t="shared" si="0"/>
        <v>31881106.450000003</v>
      </c>
    </row>
    <row r="25" spans="1:8" x14ac:dyDescent="0.25">
      <c r="A25" s="15"/>
      <c r="B25" s="20"/>
      <c r="C25" s="17"/>
      <c r="D25" s="18"/>
      <c r="E25" s="19"/>
      <c r="F25" s="19"/>
      <c r="G25" s="19"/>
      <c r="H25" s="36"/>
    </row>
    <row r="26" spans="1:8" x14ac:dyDescent="0.25">
      <c r="A26" s="15"/>
      <c r="B26" s="11">
        <v>12</v>
      </c>
      <c r="C26" s="12"/>
      <c r="D26" s="13" t="s">
        <v>4</v>
      </c>
      <c r="E26" s="14">
        <f>+E27</f>
        <v>23397.75</v>
      </c>
      <c r="F26" s="14">
        <f>+F27</f>
        <v>345220.93</v>
      </c>
      <c r="G26" s="14">
        <f>+G27</f>
        <v>305045</v>
      </c>
      <c r="H26" s="41">
        <f>+E26+F26+G26</f>
        <v>673663.67999999993</v>
      </c>
    </row>
    <row r="27" spans="1:8" x14ac:dyDescent="0.25">
      <c r="A27" s="15"/>
      <c r="B27" s="20"/>
      <c r="C27" s="17" t="s">
        <v>5</v>
      </c>
      <c r="D27" s="18" t="s">
        <v>6</v>
      </c>
      <c r="E27" s="19">
        <v>23397.75</v>
      </c>
      <c r="F27" s="19">
        <v>345220.93</v>
      </c>
      <c r="G27" s="19">
        <v>305045</v>
      </c>
      <c r="H27" s="36">
        <f t="shared" si="0"/>
        <v>673663.67999999993</v>
      </c>
    </row>
    <row r="28" spans="1:8" x14ac:dyDescent="0.25">
      <c r="A28" s="15"/>
      <c r="B28" s="20"/>
      <c r="C28" s="17" t="s">
        <v>233</v>
      </c>
      <c r="D28" s="18" t="s">
        <v>235</v>
      </c>
      <c r="E28" s="19">
        <v>0</v>
      </c>
      <c r="F28" s="19">
        <v>0</v>
      </c>
      <c r="G28" s="19"/>
      <c r="H28" s="36"/>
    </row>
    <row r="29" spans="1:8" x14ac:dyDescent="0.25">
      <c r="A29" s="15"/>
      <c r="B29" s="20"/>
      <c r="C29" s="17" t="s">
        <v>234</v>
      </c>
      <c r="D29" s="18" t="s">
        <v>236</v>
      </c>
      <c r="E29" s="19">
        <v>0</v>
      </c>
      <c r="F29" s="19">
        <v>0</v>
      </c>
      <c r="G29" s="19"/>
      <c r="H29" s="36"/>
    </row>
    <row r="30" spans="1:8" x14ac:dyDescent="0.25">
      <c r="A30" s="15"/>
      <c r="B30" s="11">
        <v>13</v>
      </c>
      <c r="C30" s="12"/>
      <c r="D30" s="13" t="s">
        <v>7</v>
      </c>
      <c r="E30" s="14">
        <f>SUM(E31:E33)</f>
        <v>18541.53</v>
      </c>
      <c r="F30" s="14">
        <f>SUM(F31:F33)</f>
        <v>31905.34</v>
      </c>
      <c r="G30" s="14">
        <f>SUM(G31:G33)</f>
        <v>41500</v>
      </c>
      <c r="H30" s="41">
        <f t="shared" si="0"/>
        <v>91946.87</v>
      </c>
    </row>
    <row r="31" spans="1:8" x14ac:dyDescent="0.25">
      <c r="A31" s="15"/>
      <c r="B31" s="20"/>
      <c r="C31" s="17" t="s">
        <v>237</v>
      </c>
      <c r="D31" s="18" t="s">
        <v>238</v>
      </c>
      <c r="E31" s="19">
        <v>0</v>
      </c>
      <c r="F31" s="19">
        <v>0</v>
      </c>
      <c r="G31" s="19"/>
      <c r="H31" s="36">
        <f t="shared" si="0"/>
        <v>0</v>
      </c>
    </row>
    <row r="32" spans="1:8" x14ac:dyDescent="0.25">
      <c r="A32" s="15"/>
      <c r="B32" s="20"/>
      <c r="C32" s="17" t="s">
        <v>8</v>
      </c>
      <c r="D32" s="18" t="s">
        <v>10</v>
      </c>
      <c r="E32" s="19">
        <v>0</v>
      </c>
      <c r="F32" s="19">
        <v>31905.34</v>
      </c>
      <c r="G32" s="19">
        <v>41500</v>
      </c>
      <c r="H32" s="36">
        <f t="shared" si="0"/>
        <v>73405.34</v>
      </c>
    </row>
    <row r="33" spans="1:11" x14ac:dyDescent="0.25">
      <c r="A33" s="15"/>
      <c r="B33" s="20"/>
      <c r="C33" s="17" t="s">
        <v>9</v>
      </c>
      <c r="D33" s="18" t="s">
        <v>11</v>
      </c>
      <c r="E33" s="19">
        <v>18541.53</v>
      </c>
      <c r="F33" s="19">
        <v>0</v>
      </c>
      <c r="G33" s="19"/>
      <c r="H33" s="36">
        <f t="shared" si="0"/>
        <v>18541.53</v>
      </c>
    </row>
    <row r="34" spans="1:11" x14ac:dyDescent="0.25">
      <c r="A34" s="15"/>
      <c r="B34" s="11">
        <v>15</v>
      </c>
      <c r="C34" s="12"/>
      <c r="D34" s="13" t="s">
        <v>12</v>
      </c>
      <c r="E34" s="14">
        <f>+E35</f>
        <v>47200</v>
      </c>
      <c r="F34" s="14">
        <f>+F35</f>
        <v>1457370.6</v>
      </c>
      <c r="G34" s="14">
        <f>+G35</f>
        <v>0</v>
      </c>
      <c r="H34" s="41">
        <f t="shared" si="0"/>
        <v>1504570.6</v>
      </c>
    </row>
    <row r="35" spans="1:11" x14ac:dyDescent="0.25">
      <c r="A35" s="15"/>
      <c r="B35" s="20"/>
      <c r="C35" s="17" t="s">
        <v>13</v>
      </c>
      <c r="D35" s="18" t="s">
        <v>14</v>
      </c>
      <c r="E35" s="19">
        <v>47200</v>
      </c>
      <c r="F35" s="19">
        <v>1457370.6</v>
      </c>
      <c r="G35" s="19"/>
      <c r="H35" s="36">
        <f t="shared" si="0"/>
        <v>1504570.6</v>
      </c>
    </row>
    <row r="36" spans="1:11" x14ac:dyDescent="0.25">
      <c r="A36" s="15"/>
      <c r="B36" s="20"/>
      <c r="C36" s="17" t="s">
        <v>239</v>
      </c>
      <c r="D36" s="18" t="s">
        <v>240</v>
      </c>
      <c r="E36" s="19">
        <v>0</v>
      </c>
      <c r="F36" s="19">
        <v>0</v>
      </c>
      <c r="G36" s="19"/>
      <c r="H36" s="36">
        <f t="shared" si="0"/>
        <v>0</v>
      </c>
    </row>
    <row r="37" spans="1:11" x14ac:dyDescent="0.25">
      <c r="A37" s="15"/>
      <c r="B37" s="11">
        <v>16</v>
      </c>
      <c r="C37" s="12"/>
      <c r="D37" s="13" t="s">
        <v>21</v>
      </c>
      <c r="E37" s="14">
        <f>+E38</f>
        <v>0</v>
      </c>
      <c r="F37" s="14">
        <f>+F38</f>
        <v>0</v>
      </c>
      <c r="G37" s="14">
        <f>+G38</f>
        <v>0</v>
      </c>
      <c r="H37" s="41">
        <f t="shared" si="0"/>
        <v>0</v>
      </c>
    </row>
    <row r="38" spans="1:11" x14ac:dyDescent="0.25">
      <c r="A38" s="15"/>
      <c r="B38" s="20"/>
      <c r="C38" s="17" t="s">
        <v>15</v>
      </c>
      <c r="D38" s="18" t="s">
        <v>22</v>
      </c>
      <c r="E38" s="19">
        <v>0</v>
      </c>
      <c r="F38" s="19">
        <v>0</v>
      </c>
      <c r="G38" s="19">
        <v>0</v>
      </c>
      <c r="H38" s="36">
        <f t="shared" si="0"/>
        <v>0</v>
      </c>
    </row>
    <row r="39" spans="1:11" x14ac:dyDescent="0.25">
      <c r="A39" s="15"/>
      <c r="B39" s="20"/>
      <c r="C39" s="17"/>
      <c r="D39" s="18"/>
      <c r="E39" s="19"/>
      <c r="F39" s="19"/>
      <c r="G39" s="19"/>
      <c r="H39" s="36"/>
    </row>
    <row r="40" spans="1:11" x14ac:dyDescent="0.25">
      <c r="A40" s="15"/>
      <c r="B40" s="11">
        <v>18</v>
      </c>
      <c r="C40" s="12"/>
      <c r="D40" s="13" t="s">
        <v>23</v>
      </c>
      <c r="E40" s="14">
        <f>SUM(E41:E43)</f>
        <v>0</v>
      </c>
      <c r="F40" s="14">
        <f>SUM(F41:F43)</f>
        <v>1138268.3400000001</v>
      </c>
      <c r="G40" s="14">
        <f>SUM(G41:G43)</f>
        <v>0</v>
      </c>
      <c r="H40" s="41">
        <f t="shared" si="0"/>
        <v>1138268.3400000001</v>
      </c>
    </row>
    <row r="41" spans="1:11" x14ac:dyDescent="0.25">
      <c r="A41" s="15"/>
      <c r="B41" s="20"/>
      <c r="C41" s="17" t="s">
        <v>16</v>
      </c>
      <c r="D41" s="18" t="s">
        <v>24</v>
      </c>
      <c r="E41" s="19">
        <v>0</v>
      </c>
      <c r="F41" s="19">
        <v>0</v>
      </c>
      <c r="G41" s="19">
        <v>0</v>
      </c>
      <c r="H41" s="36">
        <f t="shared" si="0"/>
        <v>0</v>
      </c>
    </row>
    <row r="42" spans="1:11" x14ac:dyDescent="0.25">
      <c r="A42" s="15"/>
      <c r="B42" s="20"/>
      <c r="C42" s="17" t="s">
        <v>229</v>
      </c>
      <c r="D42" s="18" t="s">
        <v>241</v>
      </c>
      <c r="E42" s="19">
        <v>0</v>
      </c>
      <c r="F42" s="19">
        <v>0</v>
      </c>
      <c r="G42" s="19"/>
      <c r="H42" s="36">
        <f t="shared" si="0"/>
        <v>0</v>
      </c>
    </row>
    <row r="43" spans="1:11" x14ac:dyDescent="0.25">
      <c r="A43" s="15"/>
      <c r="B43" s="20"/>
      <c r="C43" s="17" t="s">
        <v>17</v>
      </c>
      <c r="D43" s="18" t="s">
        <v>25</v>
      </c>
      <c r="E43" s="19">
        <v>0</v>
      </c>
      <c r="F43" s="19">
        <v>1138268.3400000001</v>
      </c>
      <c r="G43" s="19"/>
      <c r="H43" s="36">
        <f t="shared" si="0"/>
        <v>1138268.3400000001</v>
      </c>
    </row>
    <row r="44" spans="1:11" x14ac:dyDescent="0.25">
      <c r="A44" s="15"/>
      <c r="B44" s="20"/>
      <c r="C44" s="17"/>
      <c r="D44" s="18"/>
      <c r="E44" s="19"/>
      <c r="F44" s="19"/>
      <c r="G44" s="19"/>
      <c r="H44" s="36"/>
    </row>
    <row r="45" spans="1:11" x14ac:dyDescent="0.25">
      <c r="A45" s="15"/>
      <c r="B45" s="11">
        <v>19</v>
      </c>
      <c r="C45" s="12"/>
      <c r="D45" s="13" t="s">
        <v>26</v>
      </c>
      <c r="E45" s="14">
        <f>SUM(E46:E48)</f>
        <v>439132.82</v>
      </c>
      <c r="F45" s="14">
        <f>SUM(F46:F48)</f>
        <v>3359176.1</v>
      </c>
      <c r="G45" s="14">
        <f>SUM(G46:G48)</f>
        <v>2687049.1199999996</v>
      </c>
      <c r="H45" s="41">
        <f>+E45+F45+G45</f>
        <v>6485358.0399999991</v>
      </c>
    </row>
    <row r="46" spans="1:11" x14ac:dyDescent="0.25">
      <c r="A46" s="15"/>
      <c r="B46" s="20"/>
      <c r="C46" s="17" t="s">
        <v>18</v>
      </c>
      <c r="D46" s="18" t="s">
        <v>27</v>
      </c>
      <c r="E46" s="19">
        <v>202577.34</v>
      </c>
      <c r="F46" s="19">
        <v>1561095.04</v>
      </c>
      <c r="G46" s="19">
        <v>1246785.0900000001</v>
      </c>
      <c r="H46" s="36">
        <f t="shared" si="0"/>
        <v>3010457.47</v>
      </c>
      <c r="I46" s="52"/>
      <c r="J46" s="68"/>
      <c r="K46" s="50"/>
    </row>
    <row r="47" spans="1:11" x14ac:dyDescent="0.25">
      <c r="A47" s="15"/>
      <c r="B47" s="20"/>
      <c r="C47" s="17" t="s">
        <v>19</v>
      </c>
      <c r="D47" s="18" t="s">
        <v>28</v>
      </c>
      <c r="E47" s="19">
        <v>209047.14</v>
      </c>
      <c r="F47" s="19">
        <v>1579008.92</v>
      </c>
      <c r="G47" s="19">
        <v>1254684.75</v>
      </c>
      <c r="H47" s="36">
        <f t="shared" si="0"/>
        <v>3042740.81</v>
      </c>
    </row>
    <row r="48" spans="1:11" x14ac:dyDescent="0.25">
      <c r="A48" s="15"/>
      <c r="B48" s="20"/>
      <c r="C48" s="17" t="s">
        <v>20</v>
      </c>
      <c r="D48" s="18" t="s">
        <v>29</v>
      </c>
      <c r="E48" s="19">
        <v>27508.34</v>
      </c>
      <c r="F48" s="19">
        <v>219072.14</v>
      </c>
      <c r="G48" s="19">
        <v>185579.28</v>
      </c>
      <c r="H48" s="36">
        <f t="shared" si="0"/>
        <v>432159.76</v>
      </c>
    </row>
    <row r="49" spans="1:8" x14ac:dyDescent="0.25">
      <c r="A49" s="15"/>
      <c r="B49" s="20"/>
      <c r="C49" s="17"/>
      <c r="D49" s="18"/>
      <c r="E49" s="19"/>
      <c r="F49" s="19"/>
      <c r="G49" s="19"/>
      <c r="H49" s="36"/>
    </row>
    <row r="50" spans="1:8" ht="5.25" customHeight="1" x14ac:dyDescent="0.25">
      <c r="A50" s="15"/>
      <c r="B50" s="20"/>
      <c r="C50" s="17"/>
      <c r="D50" s="18"/>
      <c r="E50" s="19"/>
      <c r="F50" s="19"/>
      <c r="G50" s="19"/>
      <c r="H50" s="36"/>
    </row>
    <row r="51" spans="1:8" x14ac:dyDescent="0.25">
      <c r="A51" s="8">
        <v>2</v>
      </c>
      <c r="B51" s="9"/>
      <c r="C51" s="5"/>
      <c r="D51" s="6" t="s">
        <v>30</v>
      </c>
      <c r="E51" s="7">
        <f>+E52+E59+E65+E69+E73+E79+E86+E90+E95</f>
        <v>3741312.6099999994</v>
      </c>
      <c r="F51" s="7">
        <f>+F52+F59+F65+F69+F73+F79+F86+F90+F95</f>
        <v>32624863.890000004</v>
      </c>
      <c r="G51" s="7">
        <f>+G52+G59+G65+G69+G73+G79+G86+G90+G95</f>
        <v>350615.7</v>
      </c>
      <c r="H51" s="42">
        <f t="shared" si="0"/>
        <v>36716792.200000003</v>
      </c>
    </row>
    <row r="52" spans="1:8" x14ac:dyDescent="0.25">
      <c r="A52" s="15"/>
      <c r="B52" s="11">
        <v>21</v>
      </c>
      <c r="C52" s="12"/>
      <c r="D52" s="13" t="s">
        <v>55</v>
      </c>
      <c r="E52" s="14">
        <f>SUM(E53:E57)</f>
        <v>3180</v>
      </c>
      <c r="F52" s="14">
        <f>SUM(F53:F57)</f>
        <v>1625950.75</v>
      </c>
      <c r="G52" s="14">
        <f>SUM(G53:G57)</f>
        <v>0</v>
      </c>
      <c r="H52" s="41">
        <f t="shared" si="0"/>
        <v>1629130.75</v>
      </c>
    </row>
    <row r="53" spans="1:8" x14ac:dyDescent="0.25">
      <c r="A53" s="15"/>
      <c r="B53" s="20"/>
      <c r="C53" s="17" t="s">
        <v>31</v>
      </c>
      <c r="D53" s="18" t="s">
        <v>36</v>
      </c>
      <c r="E53" s="19">
        <v>0</v>
      </c>
      <c r="F53" s="19">
        <v>0</v>
      </c>
      <c r="G53" s="19">
        <v>0</v>
      </c>
      <c r="H53" s="36">
        <f t="shared" si="0"/>
        <v>0</v>
      </c>
    </row>
    <row r="54" spans="1:8" x14ac:dyDescent="0.25">
      <c r="A54" s="15"/>
      <c r="B54" s="20"/>
      <c r="C54" s="17" t="s">
        <v>32</v>
      </c>
      <c r="D54" s="18" t="s">
        <v>37</v>
      </c>
      <c r="E54" s="19">
        <v>0</v>
      </c>
      <c r="F54" s="19">
        <v>50000</v>
      </c>
      <c r="G54" s="19"/>
      <c r="H54" s="36">
        <f t="shared" si="0"/>
        <v>50000</v>
      </c>
    </row>
    <row r="55" spans="1:8" x14ac:dyDescent="0.25">
      <c r="A55" s="15"/>
      <c r="B55" s="20"/>
      <c r="C55" s="17" t="s">
        <v>33</v>
      </c>
      <c r="D55" s="18" t="s">
        <v>38</v>
      </c>
      <c r="E55" s="19">
        <v>0</v>
      </c>
      <c r="F55" s="19">
        <v>351612.86</v>
      </c>
      <c r="G55" s="19"/>
      <c r="H55" s="36">
        <f t="shared" si="0"/>
        <v>351612.86</v>
      </c>
    </row>
    <row r="56" spans="1:8" x14ac:dyDescent="0.25">
      <c r="A56" s="15"/>
      <c r="B56" s="20"/>
      <c r="C56" s="17" t="s">
        <v>34</v>
      </c>
      <c r="D56" s="18" t="s">
        <v>39</v>
      </c>
      <c r="E56" s="19">
        <v>3180</v>
      </c>
      <c r="F56" s="19">
        <v>1913.75</v>
      </c>
      <c r="G56" s="19"/>
      <c r="H56" s="36">
        <f t="shared" si="0"/>
        <v>5093.75</v>
      </c>
    </row>
    <row r="57" spans="1:8" x14ac:dyDescent="0.25">
      <c r="A57" s="15"/>
      <c r="B57" s="20"/>
      <c r="C57" s="17" t="s">
        <v>35</v>
      </c>
      <c r="D57" s="18" t="s">
        <v>40</v>
      </c>
      <c r="E57" s="19">
        <v>0</v>
      </c>
      <c r="F57" s="19">
        <v>1222424.1399999999</v>
      </c>
      <c r="G57" s="19"/>
      <c r="H57" s="36">
        <f t="shared" si="0"/>
        <v>1222424.1399999999</v>
      </c>
    </row>
    <row r="58" spans="1:8" x14ac:dyDescent="0.25">
      <c r="A58" s="15"/>
      <c r="B58" s="20"/>
      <c r="C58" s="17"/>
      <c r="D58" s="18"/>
      <c r="E58" s="19"/>
      <c r="F58" s="19"/>
      <c r="G58" s="19"/>
      <c r="H58" s="36"/>
    </row>
    <row r="59" spans="1:8" x14ac:dyDescent="0.25">
      <c r="A59" s="15"/>
      <c r="B59" s="11">
        <v>22</v>
      </c>
      <c r="C59" s="12"/>
      <c r="D59" s="13" t="s">
        <v>41</v>
      </c>
      <c r="E59" s="14">
        <f>SUM(E60:E64)</f>
        <v>860676.19</v>
      </c>
      <c r="F59" s="14">
        <f>SUM(F60:F64)</f>
        <v>791229.7</v>
      </c>
      <c r="G59" s="14">
        <f>SUM(G60:G64)</f>
        <v>0</v>
      </c>
      <c r="H59" s="41">
        <f t="shared" si="0"/>
        <v>1651905.89</v>
      </c>
    </row>
    <row r="60" spans="1:8" x14ac:dyDescent="0.25">
      <c r="A60" s="15"/>
      <c r="B60" s="20"/>
      <c r="C60" s="17" t="s">
        <v>42</v>
      </c>
      <c r="D60" s="18" t="s">
        <v>46</v>
      </c>
      <c r="E60" s="19">
        <v>860676.19</v>
      </c>
      <c r="F60" s="19">
        <v>731335.7</v>
      </c>
      <c r="G60" s="19"/>
      <c r="H60" s="36">
        <f t="shared" si="0"/>
        <v>1592011.89</v>
      </c>
    </row>
    <row r="61" spans="1:8" x14ac:dyDescent="0.25">
      <c r="A61" s="15"/>
      <c r="B61" s="20"/>
      <c r="C61" s="17" t="s">
        <v>43</v>
      </c>
      <c r="D61" s="18" t="s">
        <v>47</v>
      </c>
      <c r="E61" s="19">
        <v>0</v>
      </c>
      <c r="F61" s="19">
        <v>19352</v>
      </c>
      <c r="G61" s="19"/>
      <c r="H61" s="36">
        <f t="shared" si="0"/>
        <v>19352</v>
      </c>
    </row>
    <row r="62" spans="1:8" x14ac:dyDescent="0.25">
      <c r="A62" s="15"/>
      <c r="B62" s="20"/>
      <c r="C62" s="17" t="s">
        <v>44</v>
      </c>
      <c r="D62" s="18" t="s">
        <v>48</v>
      </c>
      <c r="E62" s="19">
        <v>0</v>
      </c>
      <c r="F62" s="19">
        <v>35500</v>
      </c>
      <c r="G62" s="19"/>
      <c r="H62" s="36">
        <f t="shared" si="0"/>
        <v>35500</v>
      </c>
    </row>
    <row r="63" spans="1:8" x14ac:dyDescent="0.25">
      <c r="A63" s="15"/>
      <c r="B63" s="20"/>
      <c r="C63" s="17" t="s">
        <v>45</v>
      </c>
      <c r="D63" s="18" t="s">
        <v>49</v>
      </c>
      <c r="E63" s="19">
        <v>0</v>
      </c>
      <c r="F63" s="19">
        <v>5042</v>
      </c>
      <c r="G63" s="19"/>
      <c r="H63" s="36">
        <f t="shared" si="0"/>
        <v>5042</v>
      </c>
    </row>
    <row r="64" spans="1:8" x14ac:dyDescent="0.25">
      <c r="A64" s="15"/>
      <c r="B64" s="20"/>
      <c r="C64" s="17"/>
      <c r="D64" s="18"/>
      <c r="E64" s="19"/>
      <c r="F64" s="19"/>
      <c r="G64" s="19"/>
      <c r="H64" s="36">
        <f t="shared" si="0"/>
        <v>0</v>
      </c>
    </row>
    <row r="65" spans="1:8" x14ac:dyDescent="0.25">
      <c r="A65" s="15"/>
      <c r="B65" s="21">
        <v>23</v>
      </c>
      <c r="C65" s="22"/>
      <c r="D65" s="13" t="s">
        <v>50</v>
      </c>
      <c r="E65" s="14">
        <f>SUM(E66:E67)</f>
        <v>3009</v>
      </c>
      <c r="F65" s="14">
        <f>SUM(F66:F67)</f>
        <v>524083</v>
      </c>
      <c r="G65" s="14">
        <f>SUM(G66:G67)</f>
        <v>0</v>
      </c>
      <c r="H65" s="41">
        <f t="shared" si="0"/>
        <v>527092</v>
      </c>
    </row>
    <row r="66" spans="1:8" x14ac:dyDescent="0.25">
      <c r="A66" s="15"/>
      <c r="B66" s="20"/>
      <c r="C66" s="17" t="s">
        <v>51</v>
      </c>
      <c r="D66" s="18" t="s">
        <v>52</v>
      </c>
      <c r="E66" s="19">
        <v>0</v>
      </c>
      <c r="F66" s="19">
        <v>12000</v>
      </c>
      <c r="G66" s="19"/>
      <c r="H66" s="36">
        <f t="shared" si="0"/>
        <v>12000</v>
      </c>
    </row>
    <row r="67" spans="1:8" x14ac:dyDescent="0.25">
      <c r="A67" s="15"/>
      <c r="B67" s="20"/>
      <c r="C67" s="17" t="s">
        <v>53</v>
      </c>
      <c r="D67" s="18" t="s">
        <v>54</v>
      </c>
      <c r="E67" s="19">
        <v>3009</v>
      </c>
      <c r="F67" s="19">
        <v>512083</v>
      </c>
      <c r="G67" s="2"/>
      <c r="H67" s="37">
        <f t="shared" si="0"/>
        <v>515092</v>
      </c>
    </row>
    <row r="68" spans="1:8" x14ac:dyDescent="0.25">
      <c r="A68" s="15"/>
      <c r="B68" s="20"/>
      <c r="C68" s="17"/>
      <c r="D68" s="18"/>
      <c r="E68" s="19"/>
      <c r="F68" s="19"/>
      <c r="G68" s="19"/>
      <c r="H68" s="36"/>
    </row>
    <row r="69" spans="1:8" x14ac:dyDescent="0.25">
      <c r="A69" s="15"/>
      <c r="B69" s="21">
        <v>24</v>
      </c>
      <c r="C69" s="22"/>
      <c r="D69" s="13" t="s">
        <v>56</v>
      </c>
      <c r="E69" s="14">
        <f>SUM(E70:E71)</f>
        <v>578685.86</v>
      </c>
      <c r="F69" s="14">
        <f>SUM(F70:F71)</f>
        <v>1591999.69</v>
      </c>
      <c r="G69" s="14">
        <f>SUM(G70:G71)</f>
        <v>0</v>
      </c>
      <c r="H69" s="41">
        <f t="shared" si="0"/>
        <v>2170685.5499999998</v>
      </c>
    </row>
    <row r="70" spans="1:8" x14ac:dyDescent="0.25">
      <c r="A70" s="15"/>
      <c r="B70" s="20"/>
      <c r="C70" s="17" t="s">
        <v>57</v>
      </c>
      <c r="D70" s="18" t="s">
        <v>59</v>
      </c>
      <c r="E70" s="19">
        <v>578685.86</v>
      </c>
      <c r="F70" s="19">
        <v>1591999.69</v>
      </c>
      <c r="G70" s="19"/>
      <c r="H70" s="36">
        <f t="shared" si="0"/>
        <v>2170685.5499999998</v>
      </c>
    </row>
    <row r="71" spans="1:8" x14ac:dyDescent="0.25">
      <c r="A71" s="15"/>
      <c r="B71" s="20"/>
      <c r="C71" s="17" t="s">
        <v>58</v>
      </c>
      <c r="D71" s="18" t="s">
        <v>60</v>
      </c>
      <c r="E71" s="19">
        <v>0</v>
      </c>
      <c r="F71" s="19">
        <v>0</v>
      </c>
      <c r="G71" s="19"/>
      <c r="H71" s="36">
        <f t="shared" si="0"/>
        <v>0</v>
      </c>
    </row>
    <row r="72" spans="1:8" x14ac:dyDescent="0.25">
      <c r="A72" s="15"/>
      <c r="B72" s="20"/>
      <c r="C72" s="17"/>
      <c r="D72" s="18"/>
      <c r="E72" s="19"/>
      <c r="F72" s="19"/>
      <c r="G72" s="19"/>
      <c r="H72" s="36"/>
    </row>
    <row r="73" spans="1:8" x14ac:dyDescent="0.25">
      <c r="A73" s="15"/>
      <c r="B73" s="21">
        <v>25</v>
      </c>
      <c r="C73" s="22"/>
      <c r="D73" s="13" t="s">
        <v>61</v>
      </c>
      <c r="E73" s="14">
        <f>SUM(E74:E77)</f>
        <v>44148</v>
      </c>
      <c r="F73" s="14">
        <f>SUM(F74:F77)</f>
        <v>21374653</v>
      </c>
      <c r="G73" s="14">
        <f>SUM(G74:G77)</f>
        <v>0</v>
      </c>
      <c r="H73" s="41">
        <f t="shared" si="0"/>
        <v>21418801</v>
      </c>
    </row>
    <row r="74" spans="1:8" x14ac:dyDescent="0.25">
      <c r="A74" s="15"/>
      <c r="B74" s="20"/>
      <c r="C74" s="17" t="s">
        <v>62</v>
      </c>
      <c r="D74" s="18" t="s">
        <v>66</v>
      </c>
      <c r="E74" s="19">
        <v>41000</v>
      </c>
      <c r="F74" s="19">
        <v>21304595</v>
      </c>
      <c r="G74" s="19"/>
      <c r="H74" s="36">
        <f t="shared" si="0"/>
        <v>21345595</v>
      </c>
    </row>
    <row r="75" spans="1:8" x14ac:dyDescent="0.25">
      <c r="A75" s="15"/>
      <c r="B75" s="20"/>
      <c r="C75" s="17" t="s">
        <v>63</v>
      </c>
      <c r="D75" s="18" t="s">
        <v>67</v>
      </c>
      <c r="E75" s="19">
        <v>0</v>
      </c>
      <c r="F75" s="19">
        <v>18654</v>
      </c>
      <c r="G75" s="19"/>
      <c r="H75" s="36">
        <f t="shared" si="0"/>
        <v>18654</v>
      </c>
    </row>
    <row r="76" spans="1:8" x14ac:dyDescent="0.25">
      <c r="A76" s="15"/>
      <c r="B76" s="20"/>
      <c r="C76" s="17" t="s">
        <v>64</v>
      </c>
      <c r="D76" s="18" t="s">
        <v>68</v>
      </c>
      <c r="E76" s="19">
        <v>0</v>
      </c>
      <c r="F76" s="19">
        <v>0</v>
      </c>
      <c r="G76" s="19"/>
      <c r="H76" s="36">
        <f t="shared" si="0"/>
        <v>0</v>
      </c>
    </row>
    <row r="77" spans="1:8" x14ac:dyDescent="0.25">
      <c r="A77" s="15"/>
      <c r="B77" s="20"/>
      <c r="C77" s="17" t="s">
        <v>65</v>
      </c>
      <c r="D77" s="18" t="s">
        <v>69</v>
      </c>
      <c r="E77" s="19">
        <v>3148</v>
      </c>
      <c r="F77" s="19">
        <v>51404</v>
      </c>
      <c r="G77" s="19"/>
      <c r="H77" s="36">
        <f t="shared" si="0"/>
        <v>54552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36"/>
    </row>
    <row r="79" spans="1:8" x14ac:dyDescent="0.25">
      <c r="A79" s="15"/>
      <c r="B79" s="21">
        <v>26</v>
      </c>
      <c r="C79" s="22"/>
      <c r="D79" s="13" t="s">
        <v>70</v>
      </c>
      <c r="E79" s="14">
        <f>SUM(E80:E84)</f>
        <v>558113.65</v>
      </c>
      <c r="F79" s="14">
        <f>SUM(F80:F84)</f>
        <v>2397430.85</v>
      </c>
      <c r="G79" s="14">
        <f>SUM(G80:G84)</f>
        <v>350615.7</v>
      </c>
      <c r="H79" s="41">
        <f>+E79+F79+G79</f>
        <v>3306160.2</v>
      </c>
    </row>
    <row r="80" spans="1:8" x14ac:dyDescent="0.25">
      <c r="A80" s="15"/>
      <c r="B80" s="20"/>
      <c r="C80" s="17" t="s">
        <v>71</v>
      </c>
      <c r="D80" s="18" t="s">
        <v>73</v>
      </c>
      <c r="E80" s="19">
        <v>0</v>
      </c>
      <c r="F80" s="19">
        <v>0</v>
      </c>
      <c r="G80" s="19">
        <v>350615.7</v>
      </c>
      <c r="H80" s="36">
        <f>+E80+F80+G80</f>
        <v>350615.7</v>
      </c>
    </row>
    <row r="81" spans="1:8" x14ac:dyDescent="0.25">
      <c r="A81" s="15"/>
      <c r="B81" s="20"/>
      <c r="C81" s="17" t="s">
        <v>72</v>
      </c>
      <c r="D81" s="18" t="s">
        <v>74</v>
      </c>
      <c r="E81" s="19">
        <v>0</v>
      </c>
      <c r="F81" s="19">
        <v>41875</v>
      </c>
      <c r="G81" s="19"/>
      <c r="H81" s="36">
        <f t="shared" si="0"/>
        <v>41875</v>
      </c>
    </row>
    <row r="82" spans="1:8" x14ac:dyDescent="0.25">
      <c r="A82" s="15"/>
      <c r="B82" s="20"/>
      <c r="C82" s="17" t="s">
        <v>75</v>
      </c>
      <c r="D82" s="18" t="s">
        <v>76</v>
      </c>
      <c r="E82" s="19">
        <v>495462.73</v>
      </c>
      <c r="F82" s="19">
        <v>257325.12</v>
      </c>
      <c r="G82" s="19"/>
      <c r="H82" s="36">
        <f t="shared" si="0"/>
        <v>752787.85</v>
      </c>
    </row>
    <row r="83" spans="1:8" x14ac:dyDescent="0.25">
      <c r="A83" s="15"/>
      <c r="B83" s="20"/>
      <c r="C83" s="17" t="s">
        <v>77</v>
      </c>
      <c r="D83" s="18" t="s">
        <v>78</v>
      </c>
      <c r="E83" s="19">
        <v>0</v>
      </c>
      <c r="F83" s="19">
        <v>38000</v>
      </c>
      <c r="G83" s="19"/>
      <c r="H83" s="36">
        <f t="shared" si="0"/>
        <v>38000</v>
      </c>
    </row>
    <row r="84" spans="1:8" x14ac:dyDescent="0.25">
      <c r="A84" s="15"/>
      <c r="B84" s="20"/>
      <c r="C84" s="17" t="s">
        <v>79</v>
      </c>
      <c r="D84" s="18" t="s">
        <v>80</v>
      </c>
      <c r="E84" s="19">
        <v>62650.92</v>
      </c>
      <c r="F84" s="19">
        <v>2060230.73</v>
      </c>
      <c r="G84" s="19"/>
      <c r="H84" s="36">
        <f t="shared" si="0"/>
        <v>2122881.65</v>
      </c>
    </row>
    <row r="85" spans="1:8" x14ac:dyDescent="0.25">
      <c r="A85" s="15"/>
      <c r="B85" s="20"/>
      <c r="C85" s="17"/>
      <c r="D85" s="18"/>
      <c r="E85" s="19"/>
      <c r="F85" s="19"/>
      <c r="G85" s="19"/>
      <c r="H85" s="36"/>
    </row>
    <row r="86" spans="1:8" x14ac:dyDescent="0.25">
      <c r="A86" s="15"/>
      <c r="B86" s="21">
        <v>27</v>
      </c>
      <c r="C86" s="22"/>
      <c r="D86" s="13" t="s">
        <v>81</v>
      </c>
      <c r="E86" s="14">
        <f>SUM(E87:E88)</f>
        <v>0</v>
      </c>
      <c r="F86" s="14">
        <f>SUM(F87:F88)</f>
        <v>220534.8</v>
      </c>
      <c r="G86" s="14">
        <f>SUM(G87:G88)</f>
        <v>0</v>
      </c>
      <c r="H86" s="41">
        <f t="shared" si="0"/>
        <v>220534.8</v>
      </c>
    </row>
    <row r="87" spans="1:8" x14ac:dyDescent="0.25">
      <c r="A87" s="15"/>
      <c r="B87" s="20"/>
      <c r="C87" s="17" t="s">
        <v>82</v>
      </c>
      <c r="D87" s="18" t="s">
        <v>83</v>
      </c>
      <c r="E87" s="19">
        <v>0</v>
      </c>
      <c r="F87" s="19">
        <v>213794.8</v>
      </c>
      <c r="G87" s="19"/>
      <c r="H87" s="36">
        <f t="shared" si="0"/>
        <v>213794.8</v>
      </c>
    </row>
    <row r="88" spans="1:8" x14ac:dyDescent="0.25">
      <c r="A88" s="15"/>
      <c r="B88" s="20"/>
      <c r="C88" s="17" t="s">
        <v>84</v>
      </c>
      <c r="D88" s="18" t="s">
        <v>85</v>
      </c>
      <c r="E88" s="19">
        <v>0</v>
      </c>
      <c r="F88" s="19">
        <v>6740</v>
      </c>
      <c r="G88" s="19"/>
      <c r="H88" s="36">
        <f t="shared" ref="H88:H151" si="1">+E88+F88+G88</f>
        <v>6740</v>
      </c>
    </row>
    <row r="89" spans="1:8" x14ac:dyDescent="0.25">
      <c r="A89" s="15"/>
      <c r="B89" s="20"/>
      <c r="C89" s="17"/>
      <c r="D89" s="18"/>
      <c r="E89" s="19"/>
      <c r="F89" s="19"/>
      <c r="G89" s="19"/>
      <c r="H89" s="36"/>
    </row>
    <row r="90" spans="1:8" x14ac:dyDescent="0.25">
      <c r="A90" s="15"/>
      <c r="B90" s="21">
        <v>28</v>
      </c>
      <c r="C90" s="22"/>
      <c r="D90" s="13" t="s">
        <v>86</v>
      </c>
      <c r="E90" s="14">
        <f>SUM(E91:E93)</f>
        <v>1365499.91</v>
      </c>
      <c r="F90" s="14">
        <f>SUM(F91:F93)</f>
        <v>2423508.5099999998</v>
      </c>
      <c r="G90" s="14">
        <f>SUM(G91:G93)</f>
        <v>0</v>
      </c>
      <c r="H90" s="41">
        <f t="shared" si="1"/>
        <v>3789008.42</v>
      </c>
    </row>
    <row r="91" spans="1:8" x14ac:dyDescent="0.25">
      <c r="A91" s="15"/>
      <c r="B91" s="20"/>
      <c r="C91" s="17" t="s">
        <v>87</v>
      </c>
      <c r="D91" s="18" t="s">
        <v>90</v>
      </c>
      <c r="E91" s="19">
        <v>182325</v>
      </c>
      <c r="F91" s="19">
        <v>467232.23</v>
      </c>
      <c r="G91" s="51"/>
      <c r="H91" s="36">
        <f t="shared" si="1"/>
        <v>649557.23</v>
      </c>
    </row>
    <row r="92" spans="1:8" x14ac:dyDescent="0.25">
      <c r="A92" s="15"/>
      <c r="B92" s="20"/>
      <c r="C92" s="17" t="s">
        <v>88</v>
      </c>
      <c r="D92" s="18" t="s">
        <v>91</v>
      </c>
      <c r="E92" s="19">
        <v>1183174.9099999999</v>
      </c>
      <c r="F92" s="19">
        <v>1956276.28</v>
      </c>
      <c r="G92" s="19"/>
      <c r="H92" s="36">
        <f t="shared" si="1"/>
        <v>3139451.19</v>
      </c>
    </row>
    <row r="93" spans="1:8" x14ac:dyDescent="0.25">
      <c r="A93" s="15"/>
      <c r="B93" s="20"/>
      <c r="C93" s="17" t="s">
        <v>89</v>
      </c>
      <c r="D93" s="18" t="s">
        <v>92</v>
      </c>
      <c r="E93" s="19">
        <v>0</v>
      </c>
      <c r="F93" s="19">
        <v>0</v>
      </c>
      <c r="G93" s="19">
        <v>0</v>
      </c>
      <c r="H93" s="36">
        <f t="shared" si="1"/>
        <v>0</v>
      </c>
    </row>
    <row r="94" spans="1:8" x14ac:dyDescent="0.25">
      <c r="A94" s="15"/>
      <c r="B94" s="20"/>
      <c r="C94" s="17"/>
      <c r="D94" s="18"/>
      <c r="E94" s="19"/>
      <c r="F94" s="19"/>
      <c r="G94" s="19"/>
      <c r="H94" s="36"/>
    </row>
    <row r="95" spans="1:8" x14ac:dyDescent="0.25">
      <c r="A95" s="15"/>
      <c r="B95" s="21">
        <v>29</v>
      </c>
      <c r="C95" s="22"/>
      <c r="D95" s="13" t="s">
        <v>93</v>
      </c>
      <c r="E95" s="14">
        <f>SUM(E96:E103)</f>
        <v>328000</v>
      </c>
      <c r="F95" s="14">
        <f>SUM(F96:F103)</f>
        <v>1675473.59</v>
      </c>
      <c r="G95" s="14">
        <f>SUM(G96:G103)</f>
        <v>0</v>
      </c>
      <c r="H95" s="41">
        <f t="shared" si="1"/>
        <v>2003473.59</v>
      </c>
    </row>
    <row r="96" spans="1:8" x14ac:dyDescent="0.25">
      <c r="A96" s="15"/>
      <c r="B96" s="20"/>
      <c r="C96" s="17" t="s">
        <v>94</v>
      </c>
      <c r="D96" s="18" t="s">
        <v>102</v>
      </c>
      <c r="E96" s="19">
        <v>0</v>
      </c>
      <c r="F96" s="19">
        <v>0</v>
      </c>
      <c r="G96" s="19">
        <v>0</v>
      </c>
      <c r="H96" s="36">
        <f t="shared" si="1"/>
        <v>0</v>
      </c>
    </row>
    <row r="97" spans="1:8" x14ac:dyDescent="0.25">
      <c r="A97" s="15"/>
      <c r="B97" s="20"/>
      <c r="C97" s="17" t="s">
        <v>95</v>
      </c>
      <c r="D97" s="18" t="s">
        <v>103</v>
      </c>
      <c r="E97" s="19">
        <v>0</v>
      </c>
      <c r="F97" s="19">
        <v>0</v>
      </c>
      <c r="G97" s="19"/>
      <c r="H97" s="36">
        <f t="shared" si="1"/>
        <v>0</v>
      </c>
    </row>
    <row r="98" spans="1:8" x14ac:dyDescent="0.25">
      <c r="A98" s="15"/>
      <c r="B98" s="20"/>
      <c r="C98" s="17" t="s">
        <v>96</v>
      </c>
      <c r="D98" s="18" t="s">
        <v>104</v>
      </c>
      <c r="E98" s="19">
        <v>0</v>
      </c>
      <c r="F98" s="19">
        <v>0</v>
      </c>
      <c r="G98" s="19"/>
      <c r="H98" s="36">
        <f t="shared" si="1"/>
        <v>0</v>
      </c>
    </row>
    <row r="99" spans="1:8" x14ac:dyDescent="0.25">
      <c r="A99" s="15"/>
      <c r="B99" s="20"/>
      <c r="C99" s="17" t="s">
        <v>97</v>
      </c>
      <c r="D99" s="18" t="s">
        <v>105</v>
      </c>
      <c r="E99" s="19">
        <v>0</v>
      </c>
      <c r="F99" s="19">
        <v>0</v>
      </c>
      <c r="G99" s="19"/>
      <c r="H99" s="36">
        <f t="shared" si="1"/>
        <v>0</v>
      </c>
    </row>
    <row r="100" spans="1:8" x14ac:dyDescent="0.25">
      <c r="A100" s="15"/>
      <c r="B100" s="20"/>
      <c r="C100" s="17" t="s">
        <v>98</v>
      </c>
      <c r="D100" s="18" t="s">
        <v>106</v>
      </c>
      <c r="E100" s="19">
        <v>0</v>
      </c>
      <c r="F100" s="19">
        <v>0</v>
      </c>
      <c r="G100" s="19"/>
      <c r="H100" s="36">
        <f t="shared" si="1"/>
        <v>0</v>
      </c>
    </row>
    <row r="101" spans="1:8" x14ac:dyDescent="0.25">
      <c r="A101" s="15"/>
      <c r="B101" s="20"/>
      <c r="C101" s="17" t="s">
        <v>99</v>
      </c>
      <c r="D101" s="18" t="s">
        <v>107</v>
      </c>
      <c r="E101" s="19">
        <v>292000</v>
      </c>
      <c r="F101" s="19">
        <v>132000</v>
      </c>
      <c r="G101" s="19"/>
      <c r="H101" s="36">
        <f t="shared" si="1"/>
        <v>424000</v>
      </c>
    </row>
    <row r="102" spans="1:8" x14ac:dyDescent="0.25">
      <c r="A102" s="15"/>
      <c r="B102" s="20"/>
      <c r="C102" s="17" t="s">
        <v>100</v>
      </c>
      <c r="D102" s="18" t="s">
        <v>108</v>
      </c>
      <c r="E102" s="19">
        <v>0</v>
      </c>
      <c r="F102" s="19">
        <v>4880.83</v>
      </c>
      <c r="G102" s="19"/>
      <c r="H102" s="36">
        <f t="shared" si="1"/>
        <v>4880.83</v>
      </c>
    </row>
    <row r="103" spans="1:8" x14ac:dyDescent="0.25">
      <c r="A103" s="15"/>
      <c r="B103" s="20"/>
      <c r="C103" s="17" t="s">
        <v>101</v>
      </c>
      <c r="D103" s="18" t="s">
        <v>93</v>
      </c>
      <c r="E103" s="19">
        <v>36000</v>
      </c>
      <c r="F103" s="19">
        <v>1538592.76</v>
      </c>
      <c r="G103" s="19"/>
      <c r="H103" s="36">
        <f t="shared" si="1"/>
        <v>1574592.76</v>
      </c>
    </row>
    <row r="104" spans="1:8" x14ac:dyDescent="0.25">
      <c r="A104" s="15"/>
      <c r="B104" s="20"/>
      <c r="C104" s="17"/>
      <c r="D104" s="18"/>
      <c r="E104" s="19"/>
      <c r="F104" s="19"/>
      <c r="G104" s="19"/>
      <c r="H104" s="36"/>
    </row>
    <row r="105" spans="1:8" ht="5.25" customHeight="1" x14ac:dyDescent="0.25">
      <c r="A105" s="15"/>
      <c r="B105" s="20"/>
      <c r="C105" s="17"/>
      <c r="D105" s="18"/>
      <c r="E105" s="19"/>
      <c r="F105" s="19"/>
      <c r="G105" s="19"/>
      <c r="H105" s="36"/>
    </row>
    <row r="106" spans="1:8" x14ac:dyDescent="0.25">
      <c r="A106" s="3" t="s">
        <v>109</v>
      </c>
      <c r="B106" s="9"/>
      <c r="C106" s="23"/>
      <c r="D106" s="6" t="s">
        <v>110</v>
      </c>
      <c r="E106" s="4">
        <f>+E107+E112+E118+E125+E130+E137+E145</f>
        <v>3647365.91</v>
      </c>
      <c r="F106" s="4">
        <f>+F107+F112+F118+F125+F130+F137+F145</f>
        <v>13915654.480000002</v>
      </c>
      <c r="G106" s="4">
        <f>+G107+G112+G118+G125+G130+G137+G145</f>
        <v>66000</v>
      </c>
      <c r="H106" s="40">
        <f t="shared" si="1"/>
        <v>17629020.390000001</v>
      </c>
    </row>
    <row r="107" spans="1:8" x14ac:dyDescent="0.25">
      <c r="A107" s="15"/>
      <c r="B107" s="21">
        <v>31</v>
      </c>
      <c r="C107" s="22"/>
      <c r="D107" s="13" t="s">
        <v>111</v>
      </c>
      <c r="E107" s="14">
        <f>SUM(E108:E110)</f>
        <v>55060.7</v>
      </c>
      <c r="F107" s="14">
        <f>SUM(F108:F110)</f>
        <v>486476.95999999996</v>
      </c>
      <c r="G107" s="14">
        <f>SUM(G108:G110)</f>
        <v>66000</v>
      </c>
      <c r="H107" s="41">
        <f t="shared" si="1"/>
        <v>607537.65999999992</v>
      </c>
    </row>
    <row r="108" spans="1:8" x14ac:dyDescent="0.25">
      <c r="A108" s="15"/>
      <c r="B108" s="20"/>
      <c r="C108" s="17" t="s">
        <v>112</v>
      </c>
      <c r="D108" s="18" t="s">
        <v>113</v>
      </c>
      <c r="E108" s="19">
        <v>12000</v>
      </c>
      <c r="F108" s="19">
        <v>448279.86</v>
      </c>
      <c r="G108" s="19">
        <v>66000</v>
      </c>
      <c r="H108" s="36">
        <f t="shared" si="1"/>
        <v>526279.86</v>
      </c>
    </row>
    <row r="109" spans="1:8" x14ac:dyDescent="0.25">
      <c r="A109" s="15"/>
      <c r="B109" s="20"/>
      <c r="C109" s="17" t="s">
        <v>114</v>
      </c>
      <c r="D109" s="18" t="s">
        <v>115</v>
      </c>
      <c r="E109" s="19">
        <v>826</v>
      </c>
      <c r="F109" s="19">
        <v>0</v>
      </c>
      <c r="G109" s="19"/>
      <c r="H109" s="36">
        <f t="shared" si="1"/>
        <v>826</v>
      </c>
    </row>
    <row r="110" spans="1:8" x14ac:dyDescent="0.25">
      <c r="A110" s="15"/>
      <c r="B110" s="20"/>
      <c r="C110" s="17" t="s">
        <v>116</v>
      </c>
      <c r="D110" s="18" t="s">
        <v>117</v>
      </c>
      <c r="E110" s="19">
        <v>42234.7</v>
      </c>
      <c r="F110" s="19">
        <v>38197.1</v>
      </c>
      <c r="G110" s="19"/>
      <c r="H110" s="36">
        <f t="shared" si="1"/>
        <v>80431.799999999988</v>
      </c>
    </row>
    <row r="111" spans="1:8" x14ac:dyDescent="0.25">
      <c r="A111" s="15"/>
      <c r="B111" s="20"/>
      <c r="C111" s="17"/>
      <c r="D111" s="18"/>
      <c r="E111" s="19"/>
      <c r="F111" s="19"/>
      <c r="G111" s="19"/>
      <c r="H111" s="36"/>
    </row>
    <row r="112" spans="1:8" x14ac:dyDescent="0.25">
      <c r="A112" s="15"/>
      <c r="B112" s="21">
        <v>32</v>
      </c>
      <c r="C112" s="22"/>
      <c r="D112" s="13" t="s">
        <v>118</v>
      </c>
      <c r="E112" s="14">
        <f>SUM(E113:E116)</f>
        <v>159.30000000000001</v>
      </c>
      <c r="F112" s="14">
        <f>SUM(F113:F116)</f>
        <v>2075305.04</v>
      </c>
      <c r="G112" s="14">
        <f>SUM(G113:G116)</f>
        <v>0</v>
      </c>
      <c r="H112" s="41">
        <f t="shared" si="1"/>
        <v>2075464.34</v>
      </c>
    </row>
    <row r="113" spans="1:8" x14ac:dyDescent="0.25">
      <c r="A113" s="15"/>
      <c r="B113" s="20"/>
      <c r="C113" s="17" t="s">
        <v>119</v>
      </c>
      <c r="D113" s="18" t="s">
        <v>120</v>
      </c>
      <c r="E113" s="19">
        <v>159.30000000000001</v>
      </c>
      <c r="F113" s="19">
        <v>256292.39</v>
      </c>
      <c r="G113" s="19"/>
      <c r="H113" s="36">
        <f t="shared" si="1"/>
        <v>256451.69</v>
      </c>
    </row>
    <row r="114" spans="1:8" x14ac:dyDescent="0.25">
      <c r="A114" s="15"/>
      <c r="B114" s="20"/>
      <c r="C114" s="17" t="s">
        <v>121</v>
      </c>
      <c r="D114" s="18" t="s">
        <v>122</v>
      </c>
      <c r="E114" s="19">
        <v>0</v>
      </c>
      <c r="F114" s="19">
        <v>17519.150000000001</v>
      </c>
      <c r="G114" s="19"/>
      <c r="H114" s="36">
        <f t="shared" si="1"/>
        <v>17519.150000000001</v>
      </c>
    </row>
    <row r="115" spans="1:8" x14ac:dyDescent="0.25">
      <c r="A115" s="15"/>
      <c r="B115" s="20"/>
      <c r="C115" s="17" t="s">
        <v>123</v>
      </c>
      <c r="D115" s="18" t="s">
        <v>124</v>
      </c>
      <c r="E115" s="19">
        <v>0</v>
      </c>
      <c r="F115" s="19">
        <v>1800593.6</v>
      </c>
      <c r="G115" s="19"/>
      <c r="H115" s="36">
        <f t="shared" si="1"/>
        <v>1800593.6</v>
      </c>
    </row>
    <row r="116" spans="1:8" x14ac:dyDescent="0.25">
      <c r="A116" s="15"/>
      <c r="B116" s="20"/>
      <c r="C116" s="17" t="s">
        <v>125</v>
      </c>
      <c r="D116" s="18" t="s">
        <v>126</v>
      </c>
      <c r="E116" s="19">
        <v>0</v>
      </c>
      <c r="F116" s="19">
        <v>899.9</v>
      </c>
      <c r="G116" s="19"/>
      <c r="H116" s="36">
        <f t="shared" si="1"/>
        <v>899.9</v>
      </c>
    </row>
    <row r="117" spans="1:8" x14ac:dyDescent="0.25">
      <c r="A117" s="15"/>
      <c r="B117" s="20"/>
      <c r="C117" s="17"/>
      <c r="D117" s="18"/>
      <c r="E117" s="19"/>
      <c r="F117" s="19"/>
      <c r="G117" s="19"/>
      <c r="H117" s="36"/>
    </row>
    <row r="118" spans="1:8" x14ac:dyDescent="0.25">
      <c r="A118" s="15"/>
      <c r="B118" s="21">
        <v>33</v>
      </c>
      <c r="C118" s="22"/>
      <c r="D118" s="13" t="s">
        <v>127</v>
      </c>
      <c r="E118" s="14">
        <f>SUM(E119:E123)</f>
        <v>525587.94000000006</v>
      </c>
      <c r="F118" s="14">
        <f>SUM(F119:F123)</f>
        <v>2884695.0200000005</v>
      </c>
      <c r="G118" s="14">
        <f>SUM(G119:G123)</f>
        <v>0</v>
      </c>
      <c r="H118" s="41">
        <f t="shared" si="1"/>
        <v>3410282.9600000004</v>
      </c>
    </row>
    <row r="119" spans="1:8" x14ac:dyDescent="0.25">
      <c r="A119" s="15"/>
      <c r="B119" s="20"/>
      <c r="C119" s="17" t="s">
        <v>128</v>
      </c>
      <c r="D119" s="18" t="s">
        <v>164</v>
      </c>
      <c r="E119" s="19">
        <v>473517.74</v>
      </c>
      <c r="F119" s="19">
        <v>1886060.34</v>
      </c>
      <c r="G119" s="19"/>
      <c r="H119" s="36">
        <f t="shared" si="1"/>
        <v>2359578.08</v>
      </c>
    </row>
    <row r="120" spans="1:8" x14ac:dyDescent="0.25">
      <c r="A120" s="15"/>
      <c r="B120" s="20"/>
      <c r="C120" s="17" t="s">
        <v>129</v>
      </c>
      <c r="D120" s="18" t="s">
        <v>165</v>
      </c>
      <c r="E120" s="19">
        <v>30611.71</v>
      </c>
      <c r="F120" s="19">
        <v>428200.19</v>
      </c>
      <c r="G120" s="19"/>
      <c r="H120" s="36">
        <f t="shared" si="1"/>
        <v>458811.9</v>
      </c>
    </row>
    <row r="121" spans="1:8" x14ac:dyDescent="0.25">
      <c r="A121" s="15"/>
      <c r="B121" s="20"/>
      <c r="C121" s="17" t="s">
        <v>130</v>
      </c>
      <c r="D121" s="18" t="s">
        <v>166</v>
      </c>
      <c r="E121" s="19">
        <v>21458.49</v>
      </c>
      <c r="F121" s="19">
        <v>570434.49</v>
      </c>
      <c r="G121" s="19"/>
      <c r="H121" s="36">
        <f t="shared" si="1"/>
        <v>591892.98</v>
      </c>
    </row>
    <row r="122" spans="1:8" x14ac:dyDescent="0.25">
      <c r="A122" s="15"/>
      <c r="B122" s="20"/>
      <c r="C122" s="17" t="s">
        <v>131</v>
      </c>
      <c r="D122" s="18" t="s">
        <v>167</v>
      </c>
      <c r="E122" s="19">
        <v>0</v>
      </c>
      <c r="F122" s="19">
        <v>0</v>
      </c>
      <c r="G122" s="19"/>
      <c r="H122" s="36">
        <f t="shared" si="1"/>
        <v>0</v>
      </c>
    </row>
    <row r="123" spans="1:8" x14ac:dyDescent="0.25">
      <c r="A123" s="15"/>
      <c r="B123" s="20"/>
      <c r="C123" s="17" t="s">
        <v>132</v>
      </c>
      <c r="D123" s="18" t="s">
        <v>168</v>
      </c>
      <c r="E123" s="19">
        <v>0</v>
      </c>
      <c r="F123" s="19">
        <v>0</v>
      </c>
      <c r="G123" s="19"/>
      <c r="H123" s="36">
        <f t="shared" si="1"/>
        <v>0</v>
      </c>
    </row>
    <row r="124" spans="1:8" x14ac:dyDescent="0.25">
      <c r="A124" s="15"/>
      <c r="B124" s="20"/>
      <c r="C124" s="17"/>
      <c r="D124" s="18"/>
      <c r="E124" s="19"/>
      <c r="F124" s="19"/>
      <c r="G124" s="19"/>
      <c r="H124" s="36"/>
    </row>
    <row r="125" spans="1:8" x14ac:dyDescent="0.25">
      <c r="A125" s="15"/>
      <c r="B125" s="21">
        <v>34</v>
      </c>
      <c r="C125" s="22"/>
      <c r="D125" s="13" t="s">
        <v>146</v>
      </c>
      <c r="E125" s="14">
        <f>SUM(E126:E128)</f>
        <v>302433.65999999997</v>
      </c>
      <c r="F125" s="14">
        <f>SUM(F126:F128)</f>
        <v>3251534.2600000002</v>
      </c>
      <c r="G125" s="14">
        <f>SUM(G126:G128)</f>
        <v>0</v>
      </c>
      <c r="H125" s="41">
        <f t="shared" si="1"/>
        <v>3553967.9200000004</v>
      </c>
    </row>
    <row r="126" spans="1:8" x14ac:dyDescent="0.25">
      <c r="A126" s="15"/>
      <c r="B126" s="20"/>
      <c r="C126" s="17" t="s">
        <v>133</v>
      </c>
      <c r="D126" s="18" t="s">
        <v>161</v>
      </c>
      <c r="E126" s="19">
        <v>172130.12</v>
      </c>
      <c r="F126" s="19">
        <v>2751764.08</v>
      </c>
      <c r="G126" s="19"/>
      <c r="H126" s="36">
        <f t="shared" si="1"/>
        <v>2923894.2</v>
      </c>
    </row>
    <row r="127" spans="1:8" x14ac:dyDescent="0.25">
      <c r="A127" s="15"/>
      <c r="B127" s="20"/>
      <c r="C127" s="17" t="s">
        <v>134</v>
      </c>
      <c r="D127" s="18" t="s">
        <v>162</v>
      </c>
      <c r="E127" s="19">
        <v>97837.34</v>
      </c>
      <c r="F127" s="19">
        <v>456624.18</v>
      </c>
      <c r="G127" s="19"/>
      <c r="H127" s="36">
        <f t="shared" si="1"/>
        <v>554461.52</v>
      </c>
    </row>
    <row r="128" spans="1:8" x14ac:dyDescent="0.25">
      <c r="A128" s="15"/>
      <c r="B128" s="20"/>
      <c r="C128" s="17" t="s">
        <v>160</v>
      </c>
      <c r="D128" s="18" t="s">
        <v>163</v>
      </c>
      <c r="E128" s="19">
        <v>32466.2</v>
      </c>
      <c r="F128" s="19">
        <v>43146</v>
      </c>
      <c r="G128" s="19"/>
      <c r="H128" s="36">
        <f t="shared" si="1"/>
        <v>75612.2</v>
      </c>
    </row>
    <row r="129" spans="1:8" x14ac:dyDescent="0.25">
      <c r="A129" s="15"/>
      <c r="B129" s="20"/>
      <c r="C129" s="17"/>
      <c r="D129" s="18"/>
      <c r="E129" s="19"/>
      <c r="F129" s="19"/>
      <c r="G129" s="19"/>
      <c r="H129" s="36"/>
    </row>
    <row r="130" spans="1:8" x14ac:dyDescent="0.25">
      <c r="A130" s="15"/>
      <c r="B130" s="21">
        <v>35</v>
      </c>
      <c r="C130" s="22"/>
      <c r="D130" s="13" t="s">
        <v>145</v>
      </c>
      <c r="E130" s="14">
        <f>SUM(E131:E135)</f>
        <v>304882.67000000004</v>
      </c>
      <c r="F130" s="14">
        <f>SUM(F131:F135)</f>
        <v>860307.77</v>
      </c>
      <c r="G130" s="14">
        <f>SUM(G131:G135)</f>
        <v>0</v>
      </c>
      <c r="H130" s="41">
        <f t="shared" si="1"/>
        <v>1165190.44</v>
      </c>
    </row>
    <row r="131" spans="1:8" x14ac:dyDescent="0.25">
      <c r="A131" s="15"/>
      <c r="B131" s="20"/>
      <c r="C131" s="17" t="s">
        <v>135</v>
      </c>
      <c r="D131" s="18" t="s">
        <v>155</v>
      </c>
      <c r="E131" s="19">
        <v>0</v>
      </c>
      <c r="F131" s="19">
        <v>0</v>
      </c>
      <c r="G131" s="19">
        <v>0</v>
      </c>
      <c r="H131" s="36">
        <f t="shared" si="1"/>
        <v>0</v>
      </c>
    </row>
    <row r="132" spans="1:8" x14ac:dyDescent="0.25">
      <c r="A132" s="15"/>
      <c r="B132" s="20"/>
      <c r="C132" s="17" t="s">
        <v>136</v>
      </c>
      <c r="D132" s="18" t="s">
        <v>156</v>
      </c>
      <c r="E132" s="19">
        <v>2832</v>
      </c>
      <c r="F132" s="19">
        <v>0</v>
      </c>
      <c r="G132" s="19"/>
      <c r="H132" s="36">
        <f t="shared" si="1"/>
        <v>2832</v>
      </c>
    </row>
    <row r="133" spans="1:8" x14ac:dyDescent="0.25">
      <c r="A133" s="15"/>
      <c r="B133" s="20"/>
      <c r="C133" s="17" t="s">
        <v>137</v>
      </c>
      <c r="D133" s="18" t="s">
        <v>157</v>
      </c>
      <c r="E133" s="19">
        <v>60759.99</v>
      </c>
      <c r="F133" s="19">
        <v>499376</v>
      </c>
      <c r="G133" s="19"/>
      <c r="H133" s="36">
        <f t="shared" si="1"/>
        <v>560135.99</v>
      </c>
    </row>
    <row r="134" spans="1:8" x14ac:dyDescent="0.25">
      <c r="A134" s="15"/>
      <c r="B134" s="20"/>
      <c r="C134" s="17" t="s">
        <v>138</v>
      </c>
      <c r="D134" s="18" t="s">
        <v>158</v>
      </c>
      <c r="E134" s="19">
        <v>4585.4799999999996</v>
      </c>
      <c r="F134" s="19">
        <v>23420.62</v>
      </c>
      <c r="G134" s="19"/>
      <c r="H134" s="36">
        <f t="shared" si="1"/>
        <v>28006.1</v>
      </c>
    </row>
    <row r="135" spans="1:8" x14ac:dyDescent="0.25">
      <c r="A135" s="15"/>
      <c r="B135" s="20"/>
      <c r="C135" s="17" t="s">
        <v>139</v>
      </c>
      <c r="D135" s="18" t="s">
        <v>159</v>
      </c>
      <c r="E135" s="19">
        <v>236705.2</v>
      </c>
      <c r="F135" s="19">
        <v>337511.15</v>
      </c>
      <c r="G135" s="19"/>
      <c r="H135" s="36">
        <f t="shared" si="1"/>
        <v>574216.35000000009</v>
      </c>
    </row>
    <row r="136" spans="1:8" x14ac:dyDescent="0.25">
      <c r="A136" s="15"/>
      <c r="B136" s="20"/>
      <c r="C136" s="17"/>
      <c r="D136" s="18"/>
      <c r="E136" s="19"/>
      <c r="F136" s="19"/>
      <c r="G136" s="19"/>
      <c r="H136" s="36"/>
    </row>
    <row r="137" spans="1:8" x14ac:dyDescent="0.25">
      <c r="A137" s="15"/>
      <c r="B137" s="21">
        <v>36</v>
      </c>
      <c r="C137" s="22"/>
      <c r="D137" s="13" t="s">
        <v>144</v>
      </c>
      <c r="E137" s="14">
        <f>SUM(E138:E143)</f>
        <v>188432.03</v>
      </c>
      <c r="F137" s="14">
        <f>SUM(F138:F143)</f>
        <v>539127.38</v>
      </c>
      <c r="G137" s="14">
        <f>SUM(G138:G143)</f>
        <v>0</v>
      </c>
      <c r="H137" s="41">
        <f t="shared" si="1"/>
        <v>727559.41</v>
      </c>
    </row>
    <row r="138" spans="1:8" x14ac:dyDescent="0.25">
      <c r="A138" s="15"/>
      <c r="B138" s="20"/>
      <c r="C138" s="17" t="s">
        <v>140</v>
      </c>
      <c r="D138" s="18" t="s">
        <v>147</v>
      </c>
      <c r="E138" s="19">
        <v>12413.01</v>
      </c>
      <c r="F138" s="19">
        <v>0</v>
      </c>
      <c r="G138" s="19"/>
      <c r="H138" s="36">
        <f t="shared" si="1"/>
        <v>12413.01</v>
      </c>
    </row>
    <row r="139" spans="1:8" x14ac:dyDescent="0.25">
      <c r="A139" s="15"/>
      <c r="B139" s="20"/>
      <c r="C139" s="17" t="s">
        <v>141</v>
      </c>
      <c r="D139" s="18" t="s">
        <v>148</v>
      </c>
      <c r="E139" s="19">
        <v>2455.29</v>
      </c>
      <c r="F139" s="19">
        <v>7816</v>
      </c>
      <c r="G139" s="19"/>
      <c r="H139" s="36">
        <f t="shared" si="1"/>
        <v>10271.290000000001</v>
      </c>
    </row>
    <row r="140" spans="1:8" x14ac:dyDescent="0.25">
      <c r="A140" s="15"/>
      <c r="B140" s="20"/>
      <c r="C140" s="17" t="s">
        <v>142</v>
      </c>
      <c r="D140" s="18" t="s">
        <v>149</v>
      </c>
      <c r="E140" s="19">
        <v>36615.4</v>
      </c>
      <c r="F140" s="19">
        <v>0</v>
      </c>
      <c r="G140" s="2"/>
      <c r="H140" s="37">
        <f t="shared" si="1"/>
        <v>36615.4</v>
      </c>
    </row>
    <row r="141" spans="1:8" x14ac:dyDescent="0.25">
      <c r="A141" s="15"/>
      <c r="B141" s="20"/>
      <c r="C141" s="17" t="s">
        <v>143</v>
      </c>
      <c r="D141" s="18" t="s">
        <v>150</v>
      </c>
      <c r="E141" s="19">
        <v>0</v>
      </c>
      <c r="F141" s="19">
        <v>0</v>
      </c>
      <c r="G141" s="2"/>
      <c r="H141" s="37">
        <f t="shared" si="1"/>
        <v>0</v>
      </c>
    </row>
    <row r="142" spans="1:8" x14ac:dyDescent="0.25">
      <c r="A142" s="15"/>
      <c r="B142" s="20"/>
      <c r="C142" s="17" t="s">
        <v>151</v>
      </c>
      <c r="D142" s="18" t="s">
        <v>153</v>
      </c>
      <c r="E142" s="19">
        <v>116652.33</v>
      </c>
      <c r="F142" s="19">
        <v>531311.38</v>
      </c>
      <c r="G142" s="2"/>
      <c r="H142" s="37">
        <f t="shared" si="1"/>
        <v>647963.71</v>
      </c>
    </row>
    <row r="143" spans="1:8" x14ac:dyDescent="0.25">
      <c r="A143" s="15"/>
      <c r="B143" s="20"/>
      <c r="C143" s="17" t="s">
        <v>152</v>
      </c>
      <c r="D143" s="18" t="s">
        <v>154</v>
      </c>
      <c r="E143" s="19">
        <v>20296</v>
      </c>
      <c r="F143" s="19">
        <v>0</v>
      </c>
      <c r="G143" s="2"/>
      <c r="H143" s="37">
        <f t="shared" si="1"/>
        <v>20296</v>
      </c>
    </row>
    <row r="144" spans="1:8" x14ac:dyDescent="0.25">
      <c r="A144" s="15"/>
      <c r="B144" s="20"/>
      <c r="C144" s="17"/>
      <c r="D144" s="18"/>
      <c r="E144" s="19"/>
      <c r="F144" s="19"/>
      <c r="G144" s="2"/>
      <c r="H144" s="37"/>
    </row>
    <row r="145" spans="1:8" x14ac:dyDescent="0.25">
      <c r="A145" s="15"/>
      <c r="B145" s="21">
        <v>39</v>
      </c>
      <c r="C145" s="22"/>
      <c r="D145" s="13" t="s">
        <v>169</v>
      </c>
      <c r="E145" s="14">
        <f>SUM(E146:E154)</f>
        <v>2270809.61</v>
      </c>
      <c r="F145" s="14">
        <f>SUM(F146:F154)</f>
        <v>3818208.0500000003</v>
      </c>
      <c r="G145" s="14">
        <f>SUM(G146:G154)</f>
        <v>0</v>
      </c>
      <c r="H145" s="41">
        <f t="shared" si="1"/>
        <v>6089017.6600000001</v>
      </c>
    </row>
    <row r="146" spans="1:8" x14ac:dyDescent="0.25">
      <c r="A146" s="15"/>
      <c r="B146" s="20"/>
      <c r="C146" s="17" t="s">
        <v>170</v>
      </c>
      <c r="D146" s="18" t="s">
        <v>179</v>
      </c>
      <c r="E146" s="19">
        <v>1274.4000000000001</v>
      </c>
      <c r="F146" s="19">
        <v>162513.04</v>
      </c>
      <c r="G146" s="2"/>
      <c r="H146" s="37">
        <f t="shared" si="1"/>
        <v>163787.44</v>
      </c>
    </row>
    <row r="147" spans="1:8" x14ac:dyDescent="0.25">
      <c r="A147" s="15"/>
      <c r="B147" s="20"/>
      <c r="C147" s="17" t="s">
        <v>171</v>
      </c>
      <c r="D147" s="18" t="s">
        <v>180</v>
      </c>
      <c r="E147" s="19">
        <v>297954.13</v>
      </c>
      <c r="F147" s="19">
        <v>345130.27</v>
      </c>
      <c r="G147" s="2"/>
      <c r="H147" s="37">
        <f t="shared" si="1"/>
        <v>643084.4</v>
      </c>
    </row>
    <row r="148" spans="1:8" x14ac:dyDescent="0.25">
      <c r="A148" s="15"/>
      <c r="B148" s="20"/>
      <c r="C148" s="17" t="s">
        <v>172</v>
      </c>
      <c r="D148" s="18" t="s">
        <v>181</v>
      </c>
      <c r="E148" s="19">
        <v>0</v>
      </c>
      <c r="F148" s="19">
        <v>18061.5</v>
      </c>
      <c r="G148" s="2"/>
      <c r="H148" s="37">
        <f t="shared" si="1"/>
        <v>18061.5</v>
      </c>
    </row>
    <row r="149" spans="1:8" x14ac:dyDescent="0.25">
      <c r="A149" s="15"/>
      <c r="B149" s="20"/>
      <c r="C149" s="17" t="s">
        <v>173</v>
      </c>
      <c r="D149" s="18" t="s">
        <v>182</v>
      </c>
      <c r="E149" s="19">
        <v>0</v>
      </c>
      <c r="F149" s="19">
        <v>333253</v>
      </c>
      <c r="G149" s="2"/>
      <c r="H149" s="37">
        <f t="shared" si="1"/>
        <v>333253</v>
      </c>
    </row>
    <row r="150" spans="1:8" x14ac:dyDescent="0.25">
      <c r="A150" s="15"/>
      <c r="B150" s="20"/>
      <c r="C150" s="17" t="s">
        <v>174</v>
      </c>
      <c r="D150" s="18" t="s">
        <v>183</v>
      </c>
      <c r="E150" s="19">
        <v>0</v>
      </c>
      <c r="F150" s="19">
        <v>34781.160000000003</v>
      </c>
      <c r="G150" s="19"/>
      <c r="H150" s="36">
        <f t="shared" si="1"/>
        <v>34781.160000000003</v>
      </c>
    </row>
    <row r="151" spans="1:8" x14ac:dyDescent="0.25">
      <c r="A151" s="15"/>
      <c r="B151" s="20"/>
      <c r="C151" s="17" t="s">
        <v>175</v>
      </c>
      <c r="D151" s="18" t="s">
        <v>184</v>
      </c>
      <c r="E151" s="19">
        <v>271445.44</v>
      </c>
      <c r="F151" s="19">
        <v>726466.79</v>
      </c>
      <c r="G151" s="19"/>
      <c r="H151" s="36">
        <f t="shared" si="1"/>
        <v>997912.23</v>
      </c>
    </row>
    <row r="152" spans="1:8" x14ac:dyDescent="0.25">
      <c r="A152" s="15"/>
      <c r="B152" s="20"/>
      <c r="C152" s="17" t="s">
        <v>176</v>
      </c>
      <c r="D152" s="18" t="s">
        <v>185</v>
      </c>
      <c r="E152" s="19">
        <v>1698988.68</v>
      </c>
      <c r="F152" s="19">
        <v>2180385.61</v>
      </c>
      <c r="G152" s="19"/>
      <c r="H152" s="36">
        <f t="shared" ref="H152:H169" si="2">+E152+F152+G152</f>
        <v>3879374.29</v>
      </c>
    </row>
    <row r="153" spans="1:8" x14ac:dyDescent="0.25">
      <c r="A153" s="15"/>
      <c r="B153" s="20"/>
      <c r="C153" s="17" t="s">
        <v>177</v>
      </c>
      <c r="D153" s="18" t="s">
        <v>186</v>
      </c>
      <c r="E153" s="19">
        <v>0</v>
      </c>
      <c r="F153" s="19">
        <v>0</v>
      </c>
      <c r="G153" s="19"/>
      <c r="H153" s="36">
        <f>+E153+F153+G153</f>
        <v>0</v>
      </c>
    </row>
    <row r="154" spans="1:8" x14ac:dyDescent="0.25">
      <c r="A154" s="15"/>
      <c r="B154" s="20"/>
      <c r="C154" s="17" t="s">
        <v>178</v>
      </c>
      <c r="D154" s="18" t="s">
        <v>187</v>
      </c>
      <c r="E154" s="19">
        <v>1146.96</v>
      </c>
      <c r="F154" s="19">
        <v>17616.68</v>
      </c>
      <c r="G154" s="19"/>
      <c r="H154" s="36">
        <f>+E154+F154+G154</f>
        <v>18763.64</v>
      </c>
    </row>
    <row r="155" spans="1:8" ht="13.5" customHeight="1" x14ac:dyDescent="0.25">
      <c r="A155" s="15"/>
      <c r="B155" s="20"/>
      <c r="C155" s="17"/>
      <c r="D155" s="18"/>
      <c r="E155" s="19"/>
      <c r="F155" s="19"/>
      <c r="G155" s="19"/>
      <c r="H155" s="36"/>
    </row>
    <row r="156" spans="1:8" x14ac:dyDescent="0.25">
      <c r="A156" s="3" t="s">
        <v>188</v>
      </c>
      <c r="B156" s="9"/>
      <c r="C156" s="23"/>
      <c r="D156" s="6" t="s">
        <v>189</v>
      </c>
      <c r="E156" s="4">
        <f>+E157+E163</f>
        <v>3978162.75</v>
      </c>
      <c r="F156" s="7">
        <f>+F157+F163</f>
        <v>5000000</v>
      </c>
      <c r="G156" s="7">
        <f>+G157+G163</f>
        <v>0</v>
      </c>
      <c r="H156" s="42">
        <f t="shared" si="2"/>
        <v>8978162.75</v>
      </c>
    </row>
    <row r="157" spans="1:8" x14ac:dyDescent="0.25">
      <c r="A157" s="15"/>
      <c r="B157" s="21">
        <v>42</v>
      </c>
      <c r="C157" s="22"/>
      <c r="D157" s="13" t="s">
        <v>190</v>
      </c>
      <c r="E157" s="14"/>
      <c r="F157" s="14"/>
      <c r="G157" s="14">
        <f>SUM(G158:G162)</f>
        <v>0</v>
      </c>
      <c r="H157" s="41">
        <f t="shared" si="2"/>
        <v>0</v>
      </c>
    </row>
    <row r="158" spans="1:8" x14ac:dyDescent="0.25">
      <c r="A158" s="15"/>
      <c r="B158" s="20"/>
      <c r="C158" s="17" t="s">
        <v>191</v>
      </c>
      <c r="D158" s="18" t="s">
        <v>195</v>
      </c>
      <c r="E158" s="19">
        <v>0</v>
      </c>
      <c r="F158" s="19">
        <v>0</v>
      </c>
      <c r="G158" s="19"/>
      <c r="H158" s="36">
        <f t="shared" si="2"/>
        <v>0</v>
      </c>
    </row>
    <row r="159" spans="1:8" x14ac:dyDescent="0.25">
      <c r="A159" s="15"/>
      <c r="B159" s="20"/>
      <c r="C159" s="17" t="s">
        <v>192</v>
      </c>
      <c r="D159" s="18" t="s">
        <v>196</v>
      </c>
      <c r="E159" s="19">
        <v>0</v>
      </c>
      <c r="F159" s="19">
        <v>0</v>
      </c>
      <c r="G159" s="19"/>
      <c r="H159" s="36">
        <f t="shared" si="2"/>
        <v>0</v>
      </c>
    </row>
    <row r="160" spans="1:8" x14ac:dyDescent="0.25">
      <c r="A160" s="15"/>
      <c r="B160" s="20"/>
      <c r="C160" s="17" t="s">
        <v>193</v>
      </c>
      <c r="D160" s="18" t="s">
        <v>197</v>
      </c>
      <c r="E160" s="19">
        <v>0</v>
      </c>
      <c r="F160" s="19">
        <v>0</v>
      </c>
      <c r="G160" s="19"/>
      <c r="H160" s="36">
        <f t="shared" si="2"/>
        <v>0</v>
      </c>
    </row>
    <row r="161" spans="1:8" x14ac:dyDescent="0.25">
      <c r="A161" s="15"/>
      <c r="B161" s="20"/>
      <c r="C161" s="17" t="s">
        <v>194</v>
      </c>
      <c r="D161" s="18" t="s">
        <v>198</v>
      </c>
      <c r="E161" s="19">
        <v>0</v>
      </c>
      <c r="F161" s="19">
        <v>0</v>
      </c>
      <c r="G161" s="19"/>
      <c r="H161" s="36">
        <f t="shared" si="2"/>
        <v>0</v>
      </c>
    </row>
    <row r="162" spans="1:8" x14ac:dyDescent="0.25">
      <c r="A162" s="15"/>
      <c r="B162" s="20"/>
      <c r="C162" s="17"/>
      <c r="D162" s="18"/>
      <c r="E162" s="19"/>
      <c r="F162" s="19"/>
      <c r="G162" s="19"/>
      <c r="H162" s="36">
        <f t="shared" si="2"/>
        <v>0</v>
      </c>
    </row>
    <row r="163" spans="1:8" x14ac:dyDescent="0.25">
      <c r="A163" s="15"/>
      <c r="B163" s="21">
        <v>43</v>
      </c>
      <c r="C163" s="22"/>
      <c r="D163" s="13" t="s">
        <v>199</v>
      </c>
      <c r="E163" s="14">
        <f>SUM(E164:E168)</f>
        <v>3978162.75</v>
      </c>
      <c r="F163" s="14">
        <f>SUM(F164:F168)</f>
        <v>5000000</v>
      </c>
      <c r="G163" s="14">
        <f>SUM(G164:G168)</f>
        <v>0</v>
      </c>
      <c r="H163" s="41">
        <f t="shared" si="2"/>
        <v>8978162.75</v>
      </c>
    </row>
    <row r="164" spans="1:8" x14ac:dyDescent="0.25">
      <c r="A164" s="15"/>
      <c r="B164" s="20"/>
      <c r="C164" s="17" t="s">
        <v>200</v>
      </c>
      <c r="D164" s="18" t="s">
        <v>228</v>
      </c>
      <c r="E164" s="19">
        <v>0</v>
      </c>
      <c r="F164" s="19">
        <v>0</v>
      </c>
      <c r="G164" s="19"/>
      <c r="H164" s="36">
        <f t="shared" si="2"/>
        <v>0</v>
      </c>
    </row>
    <row r="165" spans="1:8" x14ac:dyDescent="0.25">
      <c r="A165" s="15"/>
      <c r="B165" s="20"/>
      <c r="C165" s="17" t="s">
        <v>201</v>
      </c>
      <c r="D165" s="18" t="s">
        <v>206</v>
      </c>
      <c r="E165" s="19">
        <v>0</v>
      </c>
      <c r="F165" s="19">
        <v>0</v>
      </c>
      <c r="G165" s="19"/>
      <c r="H165" s="36">
        <f t="shared" si="2"/>
        <v>0</v>
      </c>
    </row>
    <row r="166" spans="1:8" x14ac:dyDescent="0.25">
      <c r="A166" s="15"/>
      <c r="B166" s="20"/>
      <c r="C166" s="17" t="s">
        <v>202</v>
      </c>
      <c r="D166" s="18" t="s">
        <v>207</v>
      </c>
      <c r="E166" s="19">
        <v>3978162.75</v>
      </c>
      <c r="F166" s="19">
        <v>5000000</v>
      </c>
      <c r="G166" s="19"/>
      <c r="H166" s="36">
        <f t="shared" si="2"/>
        <v>8978162.75</v>
      </c>
    </row>
    <row r="167" spans="1:8" x14ac:dyDescent="0.25">
      <c r="A167" s="15"/>
      <c r="B167" s="20"/>
      <c r="C167" s="17" t="s">
        <v>203</v>
      </c>
      <c r="D167" s="18" t="s">
        <v>208</v>
      </c>
      <c r="E167" s="19">
        <v>0</v>
      </c>
      <c r="F167" s="19">
        <v>0</v>
      </c>
      <c r="G167" s="19"/>
      <c r="H167" s="36">
        <f t="shared" si="2"/>
        <v>0</v>
      </c>
    </row>
    <row r="168" spans="1:8" x14ac:dyDescent="0.25">
      <c r="A168" s="15"/>
      <c r="B168" s="20"/>
      <c r="C168" s="17" t="s">
        <v>204</v>
      </c>
      <c r="D168" s="18" t="s">
        <v>209</v>
      </c>
      <c r="E168" s="19">
        <v>0</v>
      </c>
      <c r="F168" s="19">
        <v>0</v>
      </c>
      <c r="G168" s="19"/>
      <c r="H168" s="36">
        <f t="shared" si="2"/>
        <v>0</v>
      </c>
    </row>
    <row r="169" spans="1:8" x14ac:dyDescent="0.25">
      <c r="A169" s="15"/>
      <c r="B169" s="20"/>
      <c r="C169" s="17" t="s">
        <v>205</v>
      </c>
      <c r="D169" s="18" t="s">
        <v>210</v>
      </c>
      <c r="E169" s="19">
        <v>0</v>
      </c>
      <c r="F169" s="19">
        <v>0</v>
      </c>
      <c r="G169" s="19"/>
      <c r="H169" s="36">
        <f t="shared" si="2"/>
        <v>0</v>
      </c>
    </row>
    <row r="170" spans="1:8" x14ac:dyDescent="0.25">
      <c r="A170" s="15"/>
      <c r="B170" s="20"/>
      <c r="C170" s="17"/>
      <c r="D170" s="18"/>
      <c r="E170" s="19"/>
      <c r="F170" s="19"/>
      <c r="G170" s="19"/>
      <c r="H170" s="36"/>
    </row>
    <row r="171" spans="1:8" x14ac:dyDescent="0.25">
      <c r="A171" s="56" t="s">
        <v>242</v>
      </c>
      <c r="B171" s="9"/>
      <c r="C171" s="23"/>
      <c r="D171" s="57" t="s">
        <v>243</v>
      </c>
      <c r="E171" s="4">
        <f>+E172+E175</f>
        <v>0</v>
      </c>
      <c r="F171" s="7">
        <f>+F172+F175</f>
        <v>0</v>
      </c>
      <c r="G171" s="7">
        <f>+G172+G175</f>
        <v>0</v>
      </c>
      <c r="H171" s="42">
        <f t="shared" ref="H171:H175" si="3">+E171+F171+G171</f>
        <v>0</v>
      </c>
    </row>
    <row r="172" spans="1:8" x14ac:dyDescent="0.25">
      <c r="A172" s="15"/>
      <c r="B172" s="21">
        <v>51</v>
      </c>
      <c r="C172" s="22"/>
      <c r="D172" s="58" t="s">
        <v>244</v>
      </c>
      <c r="E172" s="14"/>
      <c r="F172" s="14">
        <v>0</v>
      </c>
      <c r="G172" s="14">
        <f>SUM(G173:G174)</f>
        <v>0</v>
      </c>
      <c r="H172" s="41">
        <f t="shared" si="3"/>
        <v>0</v>
      </c>
    </row>
    <row r="173" spans="1:8" x14ac:dyDescent="0.25">
      <c r="A173" s="15"/>
      <c r="B173" s="20"/>
      <c r="C173" s="17" t="s">
        <v>245</v>
      </c>
      <c r="D173" s="18" t="s">
        <v>246</v>
      </c>
      <c r="E173" s="19">
        <v>0</v>
      </c>
      <c r="F173" s="19">
        <v>0</v>
      </c>
      <c r="G173" s="19"/>
      <c r="H173" s="36">
        <f t="shared" si="3"/>
        <v>0</v>
      </c>
    </row>
    <row r="174" spans="1:8" x14ac:dyDescent="0.25">
      <c r="A174" s="15"/>
      <c r="B174" s="20"/>
      <c r="C174" s="17"/>
      <c r="D174" s="18"/>
      <c r="E174" s="19"/>
      <c r="F174" s="19"/>
      <c r="G174" s="19"/>
      <c r="H174" s="36">
        <f t="shared" si="3"/>
        <v>0</v>
      </c>
    </row>
    <row r="175" spans="1:8" x14ac:dyDescent="0.25">
      <c r="A175" s="15"/>
      <c r="B175" s="21">
        <v>52</v>
      </c>
      <c r="C175" s="22"/>
      <c r="D175" s="13" t="s">
        <v>199</v>
      </c>
      <c r="E175" s="14">
        <f>SUM(E176:E179)</f>
        <v>0</v>
      </c>
      <c r="F175" s="14">
        <v>0</v>
      </c>
      <c r="G175" s="14">
        <f>SUM(G176:G179)</f>
        <v>0</v>
      </c>
      <c r="H175" s="41">
        <f t="shared" si="3"/>
        <v>0</v>
      </c>
    </row>
    <row r="176" spans="1:8" x14ac:dyDescent="0.25">
      <c r="A176" s="15"/>
      <c r="B176" s="20"/>
      <c r="C176" s="17" t="s">
        <v>247</v>
      </c>
      <c r="D176" s="18" t="s">
        <v>248</v>
      </c>
      <c r="E176" s="19">
        <v>0</v>
      </c>
      <c r="F176" s="19">
        <v>0</v>
      </c>
      <c r="G176" s="19"/>
      <c r="H176" s="36">
        <f>+E176+F176+G176</f>
        <v>0</v>
      </c>
    </row>
    <row r="177" spans="1:8" x14ac:dyDescent="0.25">
      <c r="A177" s="15"/>
      <c r="B177" s="20"/>
      <c r="C177" s="17" t="s">
        <v>258</v>
      </c>
      <c r="D177" s="18" t="s">
        <v>260</v>
      </c>
      <c r="E177" s="19">
        <v>0</v>
      </c>
      <c r="F177" s="19">
        <v>0</v>
      </c>
      <c r="G177" s="19"/>
      <c r="H177" s="36">
        <f>+E177+F177+G177</f>
        <v>0</v>
      </c>
    </row>
    <row r="178" spans="1:8" x14ac:dyDescent="0.25">
      <c r="A178" s="15"/>
      <c r="B178" s="20"/>
      <c r="C178" s="17" t="s">
        <v>259</v>
      </c>
      <c r="D178" s="18" t="s">
        <v>261</v>
      </c>
      <c r="E178" s="19">
        <v>0</v>
      </c>
      <c r="F178" s="19">
        <v>0</v>
      </c>
      <c r="G178" s="19"/>
      <c r="H178" s="36">
        <f>+E178+F178+G178</f>
        <v>0</v>
      </c>
    </row>
    <row r="179" spans="1:8" x14ac:dyDescent="0.25">
      <c r="A179" s="15"/>
      <c r="B179" s="20"/>
      <c r="C179" s="17"/>
      <c r="D179" s="18"/>
      <c r="E179" s="19"/>
      <c r="F179" s="19"/>
      <c r="G179" s="19"/>
      <c r="H179" s="36"/>
    </row>
    <row r="180" spans="1:8" x14ac:dyDescent="0.25">
      <c r="A180" s="56" t="s">
        <v>211</v>
      </c>
      <c r="B180" s="9"/>
      <c r="C180" s="23"/>
      <c r="D180" s="57" t="s">
        <v>249</v>
      </c>
      <c r="E180" s="4">
        <f>+E181+E190+E197</f>
        <v>1459870.77</v>
      </c>
      <c r="F180" s="7">
        <f>+F181+F190</f>
        <v>10228088.729999999</v>
      </c>
      <c r="G180" s="7">
        <f>+G181+G190+G197</f>
        <v>9491438.0899999999</v>
      </c>
      <c r="H180" s="42">
        <f t="shared" ref="H180:H181" si="4">+E180+F180+G180</f>
        <v>21179397.589999996</v>
      </c>
    </row>
    <row r="181" spans="1:8" x14ac:dyDescent="0.25">
      <c r="A181" s="15"/>
      <c r="B181" s="21">
        <v>61</v>
      </c>
      <c r="C181" s="22"/>
      <c r="D181" s="58" t="s">
        <v>250</v>
      </c>
      <c r="E181" s="14">
        <f>SUM(E182:E189)</f>
        <v>846402.27</v>
      </c>
      <c r="F181" s="14">
        <f t="shared" ref="F181" si="5">SUM(F182:F189)</f>
        <v>1117617.53</v>
      </c>
      <c r="G181" s="14">
        <f>SUM(G182:G189)</f>
        <v>9491438.0899999999</v>
      </c>
      <c r="H181" s="41">
        <f t="shared" si="4"/>
        <v>11455457.890000001</v>
      </c>
    </row>
    <row r="182" spans="1:8" x14ac:dyDescent="0.25">
      <c r="A182" s="15"/>
      <c r="B182" s="20"/>
      <c r="C182" s="24" t="s">
        <v>212</v>
      </c>
      <c r="D182" s="18" t="s">
        <v>251</v>
      </c>
      <c r="E182" s="19">
        <v>29974.6</v>
      </c>
      <c r="F182" s="19">
        <v>253072.79</v>
      </c>
      <c r="G182" s="19">
        <v>371741.3</v>
      </c>
      <c r="H182" s="36">
        <f>+E182+F182+G182</f>
        <v>654788.68999999994</v>
      </c>
    </row>
    <row r="183" spans="1:8" x14ac:dyDescent="0.25">
      <c r="A183" s="15"/>
      <c r="B183" s="20"/>
      <c r="C183" s="24" t="s">
        <v>213</v>
      </c>
      <c r="D183" s="18" t="s">
        <v>252</v>
      </c>
      <c r="E183" s="36">
        <v>37386.339999999997</v>
      </c>
      <c r="F183" s="36">
        <v>42314.8</v>
      </c>
      <c r="G183" s="36"/>
      <c r="H183" s="36">
        <f>+E183+F183+G183</f>
        <v>79701.14</v>
      </c>
    </row>
    <row r="184" spans="1:8" x14ac:dyDescent="0.25">
      <c r="A184" s="15"/>
      <c r="B184" s="20"/>
      <c r="C184" s="29" t="s">
        <v>214</v>
      </c>
      <c r="D184" s="26" t="s">
        <v>257</v>
      </c>
      <c r="E184" s="19">
        <v>0</v>
      </c>
      <c r="F184" s="19">
        <v>0</v>
      </c>
      <c r="G184" s="38">
        <v>7638628.75</v>
      </c>
      <c r="H184" s="36">
        <f t="shared" ref="H184:H188" si="6">+E184+F184+G184</f>
        <v>7638628.75</v>
      </c>
    </row>
    <row r="185" spans="1:8" x14ac:dyDescent="0.25">
      <c r="A185" s="15"/>
      <c r="B185" s="20"/>
      <c r="C185" s="29" t="s">
        <v>215</v>
      </c>
      <c r="D185" s="26" t="s">
        <v>253</v>
      </c>
      <c r="E185" s="38">
        <v>191845.01</v>
      </c>
      <c r="F185" s="38">
        <v>140976.04</v>
      </c>
      <c r="G185" s="38">
        <v>732284.4</v>
      </c>
      <c r="H185" s="36">
        <f t="shared" si="6"/>
        <v>1065105.4500000002</v>
      </c>
    </row>
    <row r="186" spans="1:8" x14ac:dyDescent="0.25">
      <c r="A186" s="15"/>
      <c r="B186" s="20"/>
      <c r="C186" s="29" t="s">
        <v>216</v>
      </c>
      <c r="D186" s="26" t="s">
        <v>256</v>
      </c>
      <c r="E186" s="19">
        <v>0</v>
      </c>
      <c r="F186" s="19">
        <v>0</v>
      </c>
      <c r="G186" s="19"/>
      <c r="H186" s="36">
        <f t="shared" si="6"/>
        <v>0</v>
      </c>
    </row>
    <row r="187" spans="1:8" x14ac:dyDescent="0.25">
      <c r="A187" s="15"/>
      <c r="B187" s="20"/>
      <c r="C187" s="29" t="s">
        <v>217</v>
      </c>
      <c r="D187" s="26" t="s">
        <v>254</v>
      </c>
      <c r="E187" s="19">
        <v>0</v>
      </c>
      <c r="F187" s="19">
        <v>0</v>
      </c>
      <c r="G187" s="38"/>
      <c r="H187" s="36">
        <f t="shared" si="6"/>
        <v>0</v>
      </c>
    </row>
    <row r="188" spans="1:8" x14ac:dyDescent="0.25">
      <c r="A188" s="15"/>
      <c r="B188" s="20"/>
      <c r="C188" s="25" t="s">
        <v>218</v>
      </c>
      <c r="D188" s="26" t="s">
        <v>255</v>
      </c>
      <c r="E188" s="38">
        <v>474677.42</v>
      </c>
      <c r="F188" s="38">
        <v>505550.18</v>
      </c>
      <c r="G188" s="38">
        <v>748783.64</v>
      </c>
      <c r="H188" s="36">
        <f t="shared" si="6"/>
        <v>1729011.24</v>
      </c>
    </row>
    <row r="189" spans="1:8" x14ac:dyDescent="0.25">
      <c r="A189" s="15"/>
      <c r="B189" s="20"/>
      <c r="C189" s="25" t="s">
        <v>274</v>
      </c>
      <c r="D189" s="26" t="s">
        <v>255</v>
      </c>
      <c r="E189" s="38">
        <v>112518.9</v>
      </c>
      <c r="F189" s="38">
        <v>175703.72</v>
      </c>
      <c r="G189" s="38"/>
      <c r="H189" s="36">
        <f>+E189+F189+G189</f>
        <v>288222.62</v>
      </c>
    </row>
    <row r="190" spans="1:8" x14ac:dyDescent="0.25">
      <c r="A190" s="15"/>
      <c r="B190" s="21">
        <v>63</v>
      </c>
      <c r="C190" s="22"/>
      <c r="D190" s="13" t="s">
        <v>219</v>
      </c>
      <c r="E190" s="27">
        <f>+E191</f>
        <v>0</v>
      </c>
      <c r="F190" s="14">
        <f>SUM(F191:F196)</f>
        <v>9110471.1999999993</v>
      </c>
      <c r="G190" s="14">
        <f>SUM(G191:G196)</f>
        <v>0</v>
      </c>
      <c r="H190" s="43">
        <f>+E190+F190+G190</f>
        <v>9110471.1999999993</v>
      </c>
    </row>
    <row r="191" spans="1:8" x14ac:dyDescent="0.25">
      <c r="A191" s="15"/>
      <c r="B191" s="20"/>
      <c r="C191" s="29" t="s">
        <v>262</v>
      </c>
      <c r="D191" s="26" t="s">
        <v>268</v>
      </c>
      <c r="E191" s="19">
        <v>0</v>
      </c>
      <c r="F191" s="19">
        <v>0</v>
      </c>
      <c r="G191" s="38"/>
      <c r="H191" s="38">
        <f>+E191+F191+G191</f>
        <v>0</v>
      </c>
    </row>
    <row r="192" spans="1:8" x14ac:dyDescent="0.25">
      <c r="A192" s="15"/>
      <c r="B192" s="20"/>
      <c r="C192" s="29" t="s">
        <v>263</v>
      </c>
      <c r="D192" s="26" t="s">
        <v>269</v>
      </c>
      <c r="E192" s="19">
        <v>0</v>
      </c>
      <c r="F192" s="19">
        <v>0</v>
      </c>
      <c r="G192" s="38"/>
      <c r="H192" s="38">
        <f t="shared" ref="H192:H196" si="7">+E192+F192+G192</f>
        <v>0</v>
      </c>
    </row>
    <row r="193" spans="1:8" x14ac:dyDescent="0.25">
      <c r="A193" s="15"/>
      <c r="B193" s="20"/>
      <c r="C193" s="29" t="s">
        <v>264</v>
      </c>
      <c r="D193" s="26" t="s">
        <v>270</v>
      </c>
      <c r="E193" s="19">
        <v>0</v>
      </c>
      <c r="F193" s="19">
        <v>0</v>
      </c>
      <c r="G193" s="38"/>
      <c r="H193" s="38">
        <f t="shared" si="7"/>
        <v>0</v>
      </c>
    </row>
    <row r="194" spans="1:8" x14ac:dyDescent="0.25">
      <c r="A194" s="15"/>
      <c r="B194" s="20"/>
      <c r="C194" s="29" t="s">
        <v>265</v>
      </c>
      <c r="D194" s="26" t="s">
        <v>271</v>
      </c>
      <c r="E194" s="19">
        <v>0</v>
      </c>
      <c r="F194" s="19">
        <f>+'[1]Inversiones '!$J$10</f>
        <v>9110471.1999999993</v>
      </c>
      <c r="G194" s="38"/>
      <c r="H194" s="38">
        <f t="shared" si="7"/>
        <v>9110471.1999999993</v>
      </c>
    </row>
    <row r="195" spans="1:8" x14ac:dyDescent="0.25">
      <c r="A195" s="15"/>
      <c r="B195" s="20"/>
      <c r="C195" s="29" t="s">
        <v>266</v>
      </c>
      <c r="D195" s="26" t="s">
        <v>272</v>
      </c>
      <c r="E195" s="19">
        <v>0</v>
      </c>
      <c r="F195" s="19">
        <v>0</v>
      </c>
      <c r="G195" s="19"/>
      <c r="H195" s="38">
        <f t="shared" si="7"/>
        <v>0</v>
      </c>
    </row>
    <row r="196" spans="1:8" x14ac:dyDescent="0.25">
      <c r="A196" s="15"/>
      <c r="B196" s="20"/>
      <c r="C196" s="29" t="s">
        <v>267</v>
      </c>
      <c r="D196" s="26" t="s">
        <v>273</v>
      </c>
      <c r="E196" s="19">
        <v>0</v>
      </c>
      <c r="F196" s="19">
        <v>0</v>
      </c>
      <c r="G196" s="38"/>
      <c r="H196" s="38">
        <f t="shared" si="7"/>
        <v>0</v>
      </c>
    </row>
    <row r="197" spans="1:8" x14ac:dyDescent="0.25">
      <c r="A197" s="15"/>
      <c r="B197" s="21">
        <v>69</v>
      </c>
      <c r="C197" s="22"/>
      <c r="D197" s="13" t="s">
        <v>219</v>
      </c>
      <c r="E197" s="60">
        <f>+E198</f>
        <v>613468.5</v>
      </c>
      <c r="F197" s="28">
        <f>+F198</f>
        <v>0</v>
      </c>
      <c r="G197" s="59">
        <f>+G198</f>
        <v>0</v>
      </c>
      <c r="H197" s="43">
        <f t="shared" ref="H197" si="8">+E197+F197+G197</f>
        <v>613468.5</v>
      </c>
    </row>
    <row r="198" spans="1:8" x14ac:dyDescent="0.25">
      <c r="A198" s="15"/>
      <c r="B198" s="20"/>
      <c r="C198" s="29" t="s">
        <v>220</v>
      </c>
      <c r="D198" s="26" t="s">
        <v>275</v>
      </c>
      <c r="E198" s="38">
        <v>613468.5</v>
      </c>
      <c r="F198" s="26">
        <v>0</v>
      </c>
      <c r="G198" s="38"/>
      <c r="H198" s="38">
        <f>+E198+F198+G198</f>
        <v>613468.5</v>
      </c>
    </row>
    <row r="199" spans="1:8" ht="17.25" thickBot="1" x14ac:dyDescent="0.35">
      <c r="A199" s="15"/>
      <c r="B199" s="20"/>
      <c r="C199" s="29"/>
      <c r="D199" s="30" t="s">
        <v>221</v>
      </c>
      <c r="E199" s="54">
        <f>+E171+E156+E106+E51+E22+E180</f>
        <v>15317116.979999999</v>
      </c>
      <c r="F199" s="54">
        <f>+F171+F156+F106+F51+F22+F180</f>
        <v>80550936.080000013</v>
      </c>
      <c r="G199" s="54">
        <f>+G171+G156+G106+G51+G22+G180</f>
        <v>30410233.850000001</v>
      </c>
      <c r="H199" s="55">
        <f>+E199+F199+G199</f>
        <v>126278286.91000003</v>
      </c>
    </row>
    <row r="200" spans="1:8" ht="9" customHeight="1" thickTop="1" thickBot="1" x14ac:dyDescent="0.3">
      <c r="A200" s="31"/>
      <c r="B200" s="32"/>
      <c r="C200" s="33"/>
      <c r="D200" s="34"/>
      <c r="E200" s="35"/>
      <c r="F200" s="35"/>
      <c r="G200" s="35"/>
      <c r="H200" s="39"/>
    </row>
    <row r="201" spans="1:8" ht="9.75" hidden="1" customHeight="1" thickBot="1" x14ac:dyDescent="0.3"/>
    <row r="202" spans="1:8" ht="24.75" thickTop="1" thickBot="1" x14ac:dyDescent="0.4">
      <c r="A202" s="69" t="s">
        <v>279</v>
      </c>
      <c r="B202" s="69"/>
      <c r="C202" s="69"/>
      <c r="D202" s="69"/>
      <c r="E202" s="1"/>
      <c r="F202" s="1"/>
      <c r="G202" s="1"/>
      <c r="H202" s="67">
        <f>+H20-H199</f>
        <v>237691950.93000001</v>
      </c>
    </row>
    <row r="203" spans="1:8" ht="10.5" customHeight="1" thickTop="1" x14ac:dyDescent="0.25">
      <c r="E203" s="53"/>
      <c r="F203" s="53"/>
    </row>
    <row r="204" spans="1:8" hidden="1" x14ac:dyDescent="0.25">
      <c r="E204" s="50">
        <f>+E199-9836620.11</f>
        <v>5480496.8699999992</v>
      </c>
      <c r="F204" s="50"/>
    </row>
    <row r="205" spans="1:8" x14ac:dyDescent="0.25">
      <c r="E205" s="50"/>
      <c r="F205" s="50"/>
    </row>
    <row r="206" spans="1:8" x14ac:dyDescent="0.25">
      <c r="G206" s="50"/>
    </row>
    <row r="209" spans="4:4" x14ac:dyDescent="0.25">
      <c r="D209" t="s">
        <v>276</v>
      </c>
    </row>
  </sheetData>
  <mergeCells count="6">
    <mergeCell ref="A202:D202"/>
    <mergeCell ref="A17:H17"/>
    <mergeCell ref="A13:H13"/>
    <mergeCell ref="A14:H14"/>
    <mergeCell ref="A15:H15"/>
    <mergeCell ref="A16:H16"/>
  </mergeCells>
  <printOptions horizontalCentered="1"/>
  <pageMargins left="0" right="0" top="0.51181102362204722" bottom="0" header="0" footer="0"/>
  <pageSetup scale="90" fitToHeight="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AGOSTO)</vt:lpstr>
      <vt:lpstr>'AGOSTO)'!Área_de_impresión</vt:lpstr>
      <vt:lpstr>'AGOSTO)'!Títulos_a_imprimir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2013-11-16T21:07:03Z</cp:lastPrinted>
  <dcterms:created xsi:type="dcterms:W3CDTF">2013-02-21T15:56:12Z</dcterms:created>
  <dcterms:modified xsi:type="dcterms:W3CDTF">2019-03-29T14:38:32Z</dcterms:modified>
</cp:coreProperties>
</file>