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/>
  </bookViews>
  <sheets>
    <sheet name="NOVIEMBRE" sheetId="6" r:id="rId1"/>
  </sheets>
  <definedNames>
    <definedName name="_xlnm._FilterDatabase" localSheetId="0" hidden="1">NOVIEMBRE!$A$19:$H$197</definedName>
    <definedName name="_xlnm.Print_Area" localSheetId="0">NOVIEMBRE!$A$15:$H$202</definedName>
    <definedName name="_xlnm.Print_Titles" localSheetId="0">NOVIEMBRE!$15:$19</definedName>
  </definedNames>
  <calcPr calcId="145621"/>
</workbook>
</file>

<file path=xl/calcChain.xml><?xml version="1.0" encoding="utf-8"?>
<calcChain xmlns="http://schemas.openxmlformats.org/spreadsheetml/2006/main">
  <c r="H197" i="6" l="1"/>
  <c r="G196" i="6"/>
  <c r="F196" i="6"/>
  <c r="E196" i="6"/>
  <c r="H195" i="6"/>
  <c r="H194" i="6"/>
  <c r="H193" i="6"/>
  <c r="H192" i="6"/>
  <c r="H191" i="6"/>
  <c r="H190" i="6"/>
  <c r="G189" i="6"/>
  <c r="F189" i="6"/>
  <c r="E189" i="6"/>
  <c r="H188" i="6"/>
  <c r="H186" i="6"/>
  <c r="H185" i="6"/>
  <c r="H184" i="6"/>
  <c r="H183" i="6"/>
  <c r="H182" i="6"/>
  <c r="H181" i="6"/>
  <c r="H180" i="6"/>
  <c r="G179" i="6"/>
  <c r="F179" i="6"/>
  <c r="E179" i="6"/>
  <c r="H176" i="6"/>
  <c r="H175" i="6"/>
  <c r="H174" i="6"/>
  <c r="G173" i="6"/>
  <c r="E173" i="6"/>
  <c r="H173" i="6" s="1"/>
  <c r="H172" i="6"/>
  <c r="H171" i="6"/>
  <c r="G170" i="6"/>
  <c r="H170" i="6" s="1"/>
  <c r="F169" i="6"/>
  <c r="H167" i="6"/>
  <c r="H166" i="6"/>
  <c r="H165" i="6"/>
  <c r="H164" i="6"/>
  <c r="H163" i="6"/>
  <c r="H162" i="6"/>
  <c r="G161" i="6"/>
  <c r="F161" i="6"/>
  <c r="E161" i="6"/>
  <c r="H160" i="6"/>
  <c r="H159" i="6"/>
  <c r="H158" i="6"/>
  <c r="H157" i="6"/>
  <c r="H156" i="6"/>
  <c r="G155" i="6"/>
  <c r="G154" i="6" s="1"/>
  <c r="F155" i="6"/>
  <c r="E154" i="6"/>
  <c r="H152" i="6"/>
  <c r="H151" i="6"/>
  <c r="H150" i="6"/>
  <c r="H149" i="6"/>
  <c r="H148" i="6"/>
  <c r="H147" i="6"/>
  <c r="H146" i="6"/>
  <c r="H145" i="6"/>
  <c r="H144" i="6"/>
  <c r="G143" i="6"/>
  <c r="F143" i="6"/>
  <c r="E143" i="6"/>
  <c r="H141" i="6"/>
  <c r="H140" i="6"/>
  <c r="H139" i="6"/>
  <c r="H138" i="6"/>
  <c r="H137" i="6"/>
  <c r="H136" i="6"/>
  <c r="G135" i="6"/>
  <c r="F135" i="6"/>
  <c r="E135" i="6"/>
  <c r="H133" i="6"/>
  <c r="H132" i="6"/>
  <c r="H131" i="6"/>
  <c r="H130" i="6"/>
  <c r="H129" i="6"/>
  <c r="G128" i="6"/>
  <c r="F128" i="6"/>
  <c r="E128" i="6"/>
  <c r="H126" i="6"/>
  <c r="H125" i="6"/>
  <c r="H124" i="6"/>
  <c r="G123" i="6"/>
  <c r="F123" i="6"/>
  <c r="E123" i="6"/>
  <c r="H121" i="6"/>
  <c r="H120" i="6"/>
  <c r="H119" i="6"/>
  <c r="H118" i="6"/>
  <c r="H117" i="6"/>
  <c r="G116" i="6"/>
  <c r="F116" i="6"/>
  <c r="E116" i="6"/>
  <c r="H114" i="6"/>
  <c r="H113" i="6"/>
  <c r="H112" i="6"/>
  <c r="H111" i="6"/>
  <c r="G110" i="6"/>
  <c r="F110" i="6"/>
  <c r="E110" i="6"/>
  <c r="H108" i="6"/>
  <c r="H107" i="6"/>
  <c r="H106" i="6"/>
  <c r="G105" i="6"/>
  <c r="G104" i="6" s="1"/>
  <c r="F105" i="6"/>
  <c r="E105" i="6"/>
  <c r="H101" i="6"/>
  <c r="H100" i="6"/>
  <c r="H99" i="6"/>
  <c r="H98" i="6"/>
  <c r="H97" i="6"/>
  <c r="H96" i="6"/>
  <c r="H95" i="6"/>
  <c r="H94" i="6"/>
  <c r="G93" i="6"/>
  <c r="F93" i="6"/>
  <c r="E93" i="6"/>
  <c r="H93" i="6" s="1"/>
  <c r="H91" i="6"/>
  <c r="H90" i="6"/>
  <c r="H89" i="6"/>
  <c r="G88" i="6"/>
  <c r="F88" i="6"/>
  <c r="E88" i="6"/>
  <c r="H88" i="6" s="1"/>
  <c r="H86" i="6"/>
  <c r="H85" i="6"/>
  <c r="G84" i="6"/>
  <c r="F84" i="6"/>
  <c r="E84" i="6"/>
  <c r="H82" i="6"/>
  <c r="H81" i="6"/>
  <c r="H80" i="6"/>
  <c r="H79" i="6"/>
  <c r="H78" i="6"/>
  <c r="G77" i="6"/>
  <c r="F77" i="6"/>
  <c r="E77" i="6"/>
  <c r="G71" i="6"/>
  <c r="F71" i="6"/>
  <c r="E71" i="6"/>
  <c r="H71" i="6" s="1"/>
  <c r="H69" i="6"/>
  <c r="H68" i="6"/>
  <c r="G67" i="6"/>
  <c r="F67" i="6"/>
  <c r="E67" i="6"/>
  <c r="H65" i="6"/>
  <c r="H64" i="6"/>
  <c r="G63" i="6"/>
  <c r="F63" i="6"/>
  <c r="E63" i="6"/>
  <c r="H63" i="6" s="1"/>
  <c r="H62" i="6"/>
  <c r="H61" i="6"/>
  <c r="H60" i="6"/>
  <c r="H59" i="6"/>
  <c r="H58" i="6"/>
  <c r="G57" i="6"/>
  <c r="F57" i="6"/>
  <c r="E57" i="6"/>
  <c r="H57" i="6" s="1"/>
  <c r="H55" i="6"/>
  <c r="H54" i="6"/>
  <c r="H53" i="6"/>
  <c r="H52" i="6"/>
  <c r="H51" i="6"/>
  <c r="G50" i="6"/>
  <c r="G49" i="6" s="1"/>
  <c r="F50" i="6"/>
  <c r="E50" i="6"/>
  <c r="H50" i="6" s="1"/>
  <c r="H46" i="6"/>
  <c r="H45" i="6"/>
  <c r="H44" i="6"/>
  <c r="G43" i="6"/>
  <c r="F43" i="6"/>
  <c r="E43" i="6"/>
  <c r="H41" i="6"/>
  <c r="H40" i="6"/>
  <c r="H39" i="6"/>
  <c r="G38" i="6"/>
  <c r="F38" i="6"/>
  <c r="E38" i="6"/>
  <c r="H36" i="6"/>
  <c r="G35" i="6"/>
  <c r="F35" i="6"/>
  <c r="E35" i="6"/>
  <c r="H34" i="6"/>
  <c r="H33" i="6"/>
  <c r="G32" i="6"/>
  <c r="F32" i="6"/>
  <c r="E32" i="6"/>
  <c r="H31" i="6"/>
  <c r="H30" i="6"/>
  <c r="H29" i="6"/>
  <c r="G28" i="6"/>
  <c r="F28" i="6"/>
  <c r="E28" i="6"/>
  <c r="H25" i="6"/>
  <c r="G24" i="6"/>
  <c r="F24" i="6"/>
  <c r="E24" i="6"/>
  <c r="H22" i="6"/>
  <c r="G21" i="6"/>
  <c r="G20" i="6" s="1"/>
  <c r="F21" i="6"/>
  <c r="E21" i="6"/>
  <c r="H21" i="6" l="1"/>
  <c r="H28" i="6"/>
  <c r="H32" i="6"/>
  <c r="F20" i="6"/>
  <c r="H105" i="6"/>
  <c r="H116" i="6"/>
  <c r="H128" i="6"/>
  <c r="H143" i="6"/>
  <c r="E178" i="6"/>
  <c r="H178" i="6" s="1"/>
  <c r="G178" i="6"/>
  <c r="H189" i="6"/>
  <c r="F49" i="6"/>
  <c r="F104" i="6"/>
  <c r="F198" i="6" s="1"/>
  <c r="H155" i="6"/>
  <c r="H161" i="6"/>
  <c r="E169" i="6"/>
  <c r="F178" i="6"/>
  <c r="H24" i="6"/>
  <c r="E20" i="6"/>
  <c r="H20" i="6" s="1"/>
  <c r="H35" i="6"/>
  <c r="H38" i="6"/>
  <c r="H43" i="6"/>
  <c r="E49" i="6"/>
  <c r="H49" i="6" s="1"/>
  <c r="H67" i="6"/>
  <c r="H77" i="6"/>
  <c r="H84" i="6"/>
  <c r="E104" i="6"/>
  <c r="H110" i="6"/>
  <c r="H123" i="6"/>
  <c r="H135" i="6"/>
  <c r="F154" i="6"/>
  <c r="H154" i="6" s="1"/>
  <c r="G169" i="6"/>
  <c r="H179" i="6"/>
  <c r="H196" i="6"/>
  <c r="H18" i="6"/>
  <c r="H104" i="6" l="1"/>
  <c r="H169" i="6"/>
  <c r="G198" i="6"/>
  <c r="E198" i="6"/>
  <c r="E202" i="6"/>
  <c r="H198" i="6" l="1"/>
  <c r="H201" i="6" s="1"/>
</calcChain>
</file>

<file path=xl/sharedStrings.xml><?xml version="1.0" encoding="utf-8"?>
<sst xmlns="http://schemas.openxmlformats.org/spreadsheetml/2006/main" count="290" uniqueCount="286">
  <si>
    <t xml:space="preserve">Descripción </t>
  </si>
  <si>
    <t>Servicios  Personales</t>
  </si>
  <si>
    <t xml:space="preserve">Sueldos para Cargos Fijos </t>
  </si>
  <si>
    <t>Sueldos Fijos</t>
  </si>
  <si>
    <t>Sueldos Personal Temporero</t>
  </si>
  <si>
    <t>121</t>
  </si>
  <si>
    <t>Sueldos  de Personal Contratado y/o Igualado</t>
  </si>
  <si>
    <t xml:space="preserve">Sobresueldos </t>
  </si>
  <si>
    <t>137</t>
  </si>
  <si>
    <t>138</t>
  </si>
  <si>
    <t>Compensación por servicio de Seguridad</t>
  </si>
  <si>
    <t xml:space="preserve">Compensación por Resultados </t>
  </si>
  <si>
    <t xml:space="preserve">Honorarios </t>
  </si>
  <si>
    <t>151</t>
  </si>
  <si>
    <t xml:space="preserve">Honorarios Profesionales  y Tecnicos </t>
  </si>
  <si>
    <t>161</t>
  </si>
  <si>
    <t>181</t>
  </si>
  <si>
    <t>184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</si>
  <si>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</si>
  <si>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</si>
  <si>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</si>
  <si>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</si>
  <si>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</si>
  <si>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</si>
  <si>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</si>
  <si>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</si>
  <si>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</si>
  <si>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</si>
  <si>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</si>
  <si>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</si>
  <si>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</si>
  <si>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</si>
  <si>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</si>
  <si>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</si>
  <si>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</si>
  <si>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</si>
  <si>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</si>
  <si>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</si>
  <si>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</si>
  <si>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</si>
  <si>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</si>
  <si>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</si>
  <si>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</si>
  <si>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</si>
  <si>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</si>
  <si>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</si>
  <si>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</si>
  <si>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</si>
  <si>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</si>
  <si>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</si>
  <si>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Publicidad, Impresión y Encuadernación</t>
  </si>
  <si>
    <t>231</t>
  </si>
  <si>
    <t>Publicidad y Propaganda</t>
  </si>
  <si>
    <t>232</t>
  </si>
  <si>
    <t>Impresión y Encuadernación</t>
  </si>
  <si>
    <t xml:space="preserve">Servicios de Comunicaciones </t>
  </si>
  <si>
    <t xml:space="preserve">Viaticos </t>
  </si>
  <si>
    <t>241</t>
  </si>
  <si>
    <t>242</t>
  </si>
  <si>
    <t>Viaticos dentro del pais</t>
  </si>
  <si>
    <t>Viaticos fuera del pais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</si>
  <si>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</si>
  <si>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</si>
  <si>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</si>
  <si>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</si>
  <si>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</si>
  <si>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</si>
  <si>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</si>
  <si>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</si>
  <si>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</si>
  <si>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</si>
  <si>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</si>
  <si>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</si>
  <si>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</si>
  <si>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</si>
  <si>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</si>
  <si>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</si>
  <si>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</si>
  <si>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</si>
  <si>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</si>
  <si>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</si>
  <si>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 xml:space="preserve">Seguros </t>
  </si>
  <si>
    <t>272</t>
  </si>
  <si>
    <t>Seguros de Bienes Muebles</t>
  </si>
  <si>
    <t>273</t>
  </si>
  <si>
    <t>Seguros de Personas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</si>
  <si>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</si>
  <si>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</si>
  <si>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</si>
  <si>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</si>
  <si>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</si>
  <si>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</si>
  <si>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</si>
  <si>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</si>
  <si>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</si>
  <si>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</si>
  <si>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</si>
  <si>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</si>
  <si>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</si>
  <si>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</si>
  <si>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</si>
  <si>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</si>
  <si>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</si>
  <si>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</si>
  <si>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</si>
  <si>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</si>
  <si>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</si>
  <si>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</si>
  <si>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</si>
  <si>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</si>
  <si>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</si>
  <si>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</si>
  <si>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</si>
  <si>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</si>
  <si>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</si>
  <si>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</si>
  <si>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</si>
  <si>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</si>
  <si>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</si>
  <si>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</si>
  <si>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</si>
  <si>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</si>
  <si>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</si>
  <si>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</si>
  <si>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</si>
  <si>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</si>
  <si>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</si>
  <si>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 xml:space="preserve">Productos de Papel, Cartón de Impresos </t>
  </si>
  <si>
    <t>331</t>
  </si>
  <si>
    <t>332</t>
  </si>
  <si>
    <t>333</t>
  </si>
  <si>
    <t>334</t>
  </si>
  <si>
    <t>335</t>
  </si>
  <si>
    <t>341</t>
  </si>
  <si>
    <t>342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</si>
  <si>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</si>
  <si>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</si>
  <si>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</si>
  <si>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</si>
  <si>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</si>
  <si>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</si>
  <si>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</si>
  <si>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</si>
  <si>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</si>
  <si>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 xml:space="preserve">Productos de Minerales Metalicos y No Metalicos </t>
  </si>
  <si>
    <t>Productos de Cuero, Caucho y Plasticos</t>
  </si>
  <si>
    <t>Combustibles, Lubricantes, Productos Quimicos y C.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</si>
  <si>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</si>
  <si>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</si>
  <si>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</si>
  <si>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</si>
  <si>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</si>
  <si>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</si>
  <si>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</si>
  <si>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</si>
  <si>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</si>
  <si>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</si>
  <si>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</si>
  <si>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</si>
  <si>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</si>
  <si>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</si>
  <si>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</si>
  <si>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</si>
  <si>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</si>
  <si>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</si>
  <si>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</si>
  <si>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</si>
  <si>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</si>
  <si>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</si>
  <si>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</si>
  <si>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</si>
  <si>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</si>
  <si>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</si>
  <si>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</si>
  <si>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</si>
  <si>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</si>
  <si>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</si>
  <si>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</si>
  <si>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</si>
  <si>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</si>
  <si>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</si>
  <si>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</si>
  <si>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</si>
  <si>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</si>
  <si>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</si>
  <si>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</si>
  <si>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</si>
  <si>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</si>
  <si>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</si>
  <si>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</si>
  <si>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</si>
  <si>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</si>
  <si>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</si>
  <si>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</si>
  <si>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</si>
  <si>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</si>
  <si>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</si>
  <si>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</si>
  <si>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</si>
  <si>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</si>
  <si>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</si>
  <si>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</si>
  <si>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</si>
  <si>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</si>
  <si>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</si>
  <si>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</si>
  <si>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</si>
  <si>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</si>
  <si>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</si>
  <si>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</si>
  <si>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</si>
  <si>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</si>
  <si>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611</t>
  </si>
  <si>
    <t>612</t>
  </si>
  <si>
    <t>613</t>
  </si>
  <si>
    <t>614</t>
  </si>
  <si>
    <t>615</t>
  </si>
  <si>
    <t>616</t>
  </si>
  <si>
    <t>617</t>
  </si>
  <si>
    <t xml:space="preserve">Otros Activos </t>
  </si>
  <si>
    <t>694</t>
  </si>
  <si>
    <t xml:space="preserve">Total General </t>
  </si>
  <si>
    <t>CTC</t>
  </si>
  <si>
    <t>PROGRESANDO</t>
  </si>
  <si>
    <t>SOLIDARIDAD</t>
  </si>
  <si>
    <t>CUENTA</t>
  </si>
  <si>
    <t>SUBCUENTA</t>
  </si>
  <si>
    <t>OBJETO</t>
  </si>
  <si>
    <t>Transferencias Corrientes a Instituciones Publicas Descentral y Aut.</t>
  </si>
  <si>
    <t>183</t>
  </si>
  <si>
    <t>SALDO ANTERIOR</t>
  </si>
  <si>
    <t>PROSOLI</t>
  </si>
  <si>
    <t>123</t>
  </si>
  <si>
    <t>125</t>
  </si>
  <si>
    <t xml:space="preserve">Suplencia </t>
  </si>
  <si>
    <t>Sueldos de personal nominal en periodo probatorio</t>
  </si>
  <si>
    <t>135</t>
  </si>
  <si>
    <t>Especialismos</t>
  </si>
  <si>
    <t>152</t>
  </si>
  <si>
    <t>Honorarios por servicios especiales</t>
  </si>
  <si>
    <t>Prestacione laborales</t>
  </si>
  <si>
    <t>5</t>
  </si>
  <si>
    <t>Transferencia de capital</t>
  </si>
  <si>
    <t>Transferencia de capital al sector privado</t>
  </si>
  <si>
    <t>512</t>
  </si>
  <si>
    <t>Transferencia de capital a instituciones privadas sin fines de lucro</t>
  </si>
  <si>
    <t>522</t>
  </si>
  <si>
    <t>Transferencia de capital a instituciones publicas. Desc. O autonomas</t>
  </si>
  <si>
    <t>Activos no financieros</t>
  </si>
  <si>
    <t>Maquinaria y equipo</t>
  </si>
  <si>
    <t>Maquinarias y equipos de produccion</t>
  </si>
  <si>
    <t>Equipos educacionales y recreativo</t>
  </si>
  <si>
    <t>Equipos de computacion</t>
  </si>
  <si>
    <t>equipo de comunicacion y señalamiento</t>
  </si>
  <si>
    <t>Equipos y muebles de oficina</t>
  </si>
  <si>
    <t>Equipos medicos sanitario</t>
  </si>
  <si>
    <t>Equipos de transporte</t>
  </si>
  <si>
    <t>525</t>
  </si>
  <si>
    <t>527</t>
  </si>
  <si>
    <t>Transferencia de capital a empresas publicas no financieras</t>
  </si>
  <si>
    <t>Transferencia de capital a otras instituciones publicas</t>
  </si>
  <si>
    <t>631</t>
  </si>
  <si>
    <t>633</t>
  </si>
  <si>
    <t>634</t>
  </si>
  <si>
    <t>635</t>
  </si>
  <si>
    <t>638</t>
  </si>
  <si>
    <t>639</t>
  </si>
  <si>
    <t>via de comunicacion</t>
  </si>
  <si>
    <t>Obras ubanisticas</t>
  </si>
  <si>
    <t>Obras hidraulicas y sanitarias</t>
  </si>
  <si>
    <t>Edificaciones</t>
  </si>
  <si>
    <t>Supervision E inspecion de obras</t>
  </si>
  <si>
    <t>Otras construcciones y mejoras</t>
  </si>
  <si>
    <t>619</t>
  </si>
  <si>
    <t>Programa de computacion</t>
  </si>
  <si>
    <t xml:space="preserve"> </t>
  </si>
  <si>
    <t>TRANSFERENCIA RECIBIDA DE PRESUPUESTO</t>
  </si>
  <si>
    <t>VICE-PRESIDENCIA DE LA REPUBLICA DOMINICANA</t>
  </si>
  <si>
    <t>Gabinete de Coodinacion de Politicas Sociales</t>
  </si>
  <si>
    <t>Programa Progresando Con Solidaridad</t>
  </si>
  <si>
    <t xml:space="preserve"> “Año del Bicentenario  del Natalicio Juan Pablo Duarte”</t>
  </si>
  <si>
    <t>SALDO DISPONIBLE  NOVIEMBRE 2013</t>
  </si>
  <si>
    <t>618</t>
  </si>
  <si>
    <t xml:space="preserve">Herramientas y Respuestos mayores </t>
  </si>
  <si>
    <t>APROPIACIONES PENDIENTES DE EJECUTAR</t>
  </si>
  <si>
    <t>EJECUCION PRESUPUESTARIA NOVIEMBRE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</si>
</sst>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sz val="11"/>
      <color indexed="8"/>
      <name val="Calibri"/>
      <family val="2"/>
    </font>
    <font>
      <b/>
      <sz val="10"/>
      <color indexed="8"/>
      <name val="Arial Narrow"/>
      <family val="2"/>
    </font>
    <font>
      <b/>
      <sz val="18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 Narrow"/>
      <family val="2"/>
    </font>
    <font>
      <b/>
      <sz val="11"/>
      <color indexed="8"/>
      <name val="Arial Narrow"/>
      <family val="2"/>
    </font>
    <font>
      <b/>
      <sz val="24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1">
    <xf numFmtId="0" fontId="0" fillId="0" borderId="0" xfId="0"/>
    <xf numFmtId="40" fontId="3" fillId="0" borderId="1" xfId="0" applyNumberFormat="1" applyFont="1" applyBorder="1"/>
    <xf numFmtId="40" fontId="7" fillId="0" borderId="2" xfId="0" applyNumberFormat="1" applyFont="1" applyFill="1" applyBorder="1"/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2" xfId="0" applyFont="1" applyBorder="1"/>
    <xf numFmtId="40" fontId="7" fillId="0" borderId="2" xfId="0" applyNumberFormat="1" applyFont="1" applyBorder="1"/>
    <xf numFmtId="0" fontId="8" fillId="0" borderId="2" xfId="0" applyFont="1" applyBorder="1" applyAlignment="1">
      <alignment horizontal="center"/>
    </xf>
    <xf numFmtId="0" fontId="0" fillId="3" borderId="0" xfId="0" applyFill="1"/>
    <xf numFmtId="0" fontId="0" fillId="2" borderId="0" xfId="0" applyFill="1"/>
    <xf numFmtId="49" fontId="7" fillId="0" borderId="4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0" fontId="7" fillId="0" borderId="5" xfId="0" applyFont="1" applyBorder="1"/>
    <xf numFmtId="0" fontId="7" fillId="3" borderId="5" xfId="0" applyFont="1" applyFill="1" applyBorder="1"/>
    <xf numFmtId="49" fontId="7" fillId="0" borderId="6" xfId="0" applyNumberFormat="1" applyFont="1" applyBorder="1" applyAlignment="1">
      <alignment horizontal="left"/>
    </xf>
    <xf numFmtId="0" fontId="0" fillId="0" borderId="8" xfId="0" applyBorder="1"/>
    <xf numFmtId="0" fontId="8" fillId="0" borderId="9" xfId="0" applyFont="1" applyBorder="1"/>
    <xf numFmtId="49" fontId="7" fillId="0" borderId="8" xfId="0" applyNumberFormat="1" applyFont="1" applyBorder="1" applyAlignment="1">
      <alignment horizontal="left"/>
    </xf>
    <xf numFmtId="0" fontId="7" fillId="0" borderId="9" xfId="0" applyFont="1" applyBorder="1"/>
    <xf numFmtId="0" fontId="7" fillId="0" borderId="10" xfId="0" applyFont="1" applyBorder="1"/>
    <xf numFmtId="43" fontId="7" fillId="0" borderId="2" xfId="1" applyFont="1" applyBorder="1"/>
    <xf numFmtId="43" fontId="7" fillId="0" borderId="2" xfId="1" applyFont="1" applyFill="1" applyBorder="1"/>
    <xf numFmtId="43" fontId="7" fillId="0" borderId="5" xfId="1" applyFont="1" applyBorder="1"/>
    <xf numFmtId="43" fontId="7" fillId="0" borderId="10" xfId="1" applyFont="1" applyBorder="1"/>
    <xf numFmtId="43" fontId="5" fillId="2" borderId="3" xfId="1" applyFont="1" applyFill="1" applyBorder="1"/>
    <xf numFmtId="43" fontId="5" fillId="3" borderId="2" xfId="1" applyFont="1" applyFill="1" applyBorder="1"/>
    <xf numFmtId="43" fontId="5" fillId="2" borderId="2" xfId="1" applyFont="1" applyFill="1" applyBorder="1"/>
    <xf numFmtId="43" fontId="5" fillId="3" borderId="5" xfId="1" applyFont="1" applyFill="1" applyBorder="1"/>
    <xf numFmtId="43" fontId="9" fillId="0" borderId="0" xfId="1" applyFont="1"/>
    <xf numFmtId="0" fontId="8" fillId="2" borderId="1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40" fontId="0" fillId="0" borderId="0" xfId="0" applyNumberFormat="1"/>
    <xf numFmtId="40" fontId="10" fillId="0" borderId="2" xfId="0" applyNumberFormat="1" applyFont="1" applyBorder="1"/>
    <xf numFmtId="40" fontId="7" fillId="0" borderId="13" xfId="0" applyNumberFormat="1" applyFont="1" applyFill="1" applyBorder="1"/>
    <xf numFmtId="43" fontId="0" fillId="0" borderId="0" xfId="1" applyFont="1"/>
    <xf numFmtId="40" fontId="11" fillId="2" borderId="7" xfId="0" applyNumberFormat="1" applyFont="1" applyFill="1" applyBorder="1"/>
    <xf numFmtId="43" fontId="11" fillId="2" borderId="7" xfId="1" applyFont="1" applyFill="1" applyBorder="1"/>
    <xf numFmtId="49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5" fillId="3" borderId="2" xfId="0" applyFont="1" applyFill="1" applyBorder="1"/>
    <xf numFmtId="0" fontId="5" fillId="3" borderId="5" xfId="0" applyFont="1" applyFill="1" applyBorder="1"/>
    <xf numFmtId="0" fontId="5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43" fontId="1" fillId="5" borderId="0" xfId="1" applyFont="1" applyFill="1" applyBorder="1" applyAlignment="1">
      <alignment horizontal="center" vertical="center" wrapText="1"/>
    </xf>
    <xf numFmtId="43" fontId="0" fillId="0" borderId="0" xfId="1" applyFont="1" applyBorder="1"/>
    <xf numFmtId="49" fontId="5" fillId="2" borderId="11" xfId="0" applyNumberFormat="1" applyFont="1" applyFill="1" applyBorder="1" applyAlignment="1">
      <alignment horizontal="center"/>
    </xf>
    <xf numFmtId="0" fontId="5" fillId="2" borderId="3" xfId="0" applyFont="1" applyFill="1" applyBorder="1"/>
    <xf numFmtId="40" fontId="5" fillId="2" borderId="3" xfId="0" applyNumberFormat="1" applyFont="1" applyFill="1" applyBorder="1"/>
    <xf numFmtId="49" fontId="5" fillId="3" borderId="4" xfId="0" applyNumberFormat="1" applyFont="1" applyFill="1" applyBorder="1" applyAlignment="1">
      <alignment horizontal="center"/>
    </xf>
    <xf numFmtId="40" fontId="5" fillId="3" borderId="2" xfId="0" applyNumberFormat="1" applyFont="1" applyFill="1" applyBorder="1"/>
    <xf numFmtId="49" fontId="5" fillId="2" borderId="4" xfId="0" applyNumberFormat="1" applyFont="1" applyFill="1" applyBorder="1" applyAlignment="1">
      <alignment horizontal="center"/>
    </xf>
    <xf numFmtId="40" fontId="5" fillId="2" borderId="2" xfId="0" applyNumberFormat="1" applyFont="1" applyFill="1" applyBorder="1"/>
    <xf numFmtId="0" fontId="5" fillId="3" borderId="2" xfId="0" applyNumberFormat="1" applyFont="1" applyFill="1" applyBorder="1" applyAlignment="1">
      <alignment horizontal="center"/>
    </xf>
    <xf numFmtId="0" fontId="17" fillId="0" borderId="14" xfId="0" applyFont="1" applyBorder="1"/>
    <xf numFmtId="0" fontId="5" fillId="0" borderId="2" xfId="0" applyFont="1" applyBorder="1"/>
    <xf numFmtId="43" fontId="1" fillId="0" borderId="15" xfId="1" applyFont="1" applyBorder="1"/>
    <xf numFmtId="0" fontId="5" fillId="0" borderId="0" xfId="0" applyFont="1" applyBorder="1" applyAlignment="1">
      <alignment horizontal="right"/>
    </xf>
    <xf numFmtId="0" fontId="12" fillId="5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114302</xdr:rowOff>
    </xdr:from>
    <xdr:to>
      <xdr:col>3</xdr:col>
      <xdr:colOff>600074</xdr:colOff>
      <xdr:row>9</xdr:row>
      <xdr:rowOff>114300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2"/>
          <a:ext cx="2133599" cy="1714498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371475</xdr:colOff>
      <xdr:row>1</xdr:row>
      <xdr:rowOff>0</xdr:rowOff>
    </xdr:from>
    <xdr:to>
      <xdr:col>7</xdr:col>
      <xdr:colOff>1181101</xdr:colOff>
      <xdr:row>9</xdr:row>
      <xdr:rowOff>119675</xdr:rowOff>
    </xdr:to>
    <xdr:pic>
      <xdr:nvPicPr>
        <xdr:cNvPr id="4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19900" y="190500"/>
          <a:ext cx="1666876" cy="1643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K207"/>
  <sheetViews>
    <sheetView tabSelected="1" workbookViewId="0"/>
  </sheetViews>
  <sheetFormatPr baseColWidth="10" defaultColWidth="11.42578125" defaultRowHeight="15" x14ac:dyDescent="0.25"/>
  <cols>
    <col min="1" max="1" width="7.140625" bestFit="1" customWidth="1"/>
    <col min="2" max="2" width="7.28515625" bestFit="1" customWidth="1"/>
    <col min="3" max="3" width="8.5703125" customWidth="1"/>
    <col min="4" max="4" width="47" bestFit="1" customWidth="1"/>
    <col min="5" max="5" width="12.85546875" customWidth="1"/>
    <col min="6" max="6" width="13.85546875" customWidth="1"/>
    <col min="7" max="7" width="12.85546875" customWidth="1"/>
    <col min="8" max="8" width="18.7109375" style="33" bestFit="1" customWidth="1"/>
    <col min="10" max="10" width="15.140625" style="40" bestFit="1" customWidth="1"/>
  </cols>
  <sheetData>
    <row r="11" spans="1:8" ht="23.25" x14ac:dyDescent="0.35">
      <c r="A11" s="67" t="s">
        <v>277</v>
      </c>
      <c r="B11" s="67"/>
      <c r="C11" s="67"/>
      <c r="D11" s="67"/>
      <c r="E11" s="67"/>
      <c r="F11" s="67"/>
      <c r="G11" s="67"/>
      <c r="H11" s="67"/>
    </row>
    <row r="12" spans="1:8" ht="20.25" x14ac:dyDescent="0.3">
      <c r="A12" s="68" t="s">
        <v>278</v>
      </c>
      <c r="B12" s="68"/>
      <c r="C12" s="68"/>
      <c r="D12" s="68"/>
      <c r="E12" s="68"/>
      <c r="F12" s="68"/>
      <c r="G12" s="68"/>
      <c r="H12" s="68"/>
    </row>
    <row r="13" spans="1:8" ht="22.5" x14ac:dyDescent="0.45">
      <c r="A13" s="69" t="s">
        <v>279</v>
      </c>
      <c r="B13" s="69"/>
      <c r="C13" s="69"/>
      <c r="D13" s="69"/>
      <c r="E13" s="69"/>
      <c r="F13" s="69"/>
      <c r="G13" s="69"/>
      <c r="H13" s="69"/>
    </row>
    <row r="14" spans="1:8" ht="18.75" x14ac:dyDescent="0.25">
      <c r="A14" s="70" t="s">
        <v>280</v>
      </c>
      <c r="B14" s="70"/>
      <c r="C14" s="70"/>
      <c r="D14" s="70"/>
      <c r="E14" s="70"/>
      <c r="F14" s="70"/>
      <c r="G14" s="70"/>
      <c r="H14" s="70"/>
    </row>
    <row r="15" spans="1:8" ht="31.5" x14ac:dyDescent="0.5">
      <c r="A15" s="66" t="s">
        <v>285</v>
      </c>
      <c r="B15" s="66"/>
      <c r="C15" s="66"/>
      <c r="D15" s="66"/>
      <c r="E15" s="66"/>
      <c r="F15" s="66"/>
      <c r="G15" s="66"/>
      <c r="H15" s="66"/>
    </row>
    <row r="16" spans="1:8" ht="23.25" x14ac:dyDescent="0.25">
      <c r="A16" s="47"/>
      <c r="B16" s="47"/>
      <c r="C16" s="47"/>
      <c r="D16" s="48" t="s">
        <v>230</v>
      </c>
      <c r="E16" s="49"/>
      <c r="F16" s="50"/>
      <c r="G16" s="51"/>
      <c r="H16" s="52">
        <v>237691950.93000001</v>
      </c>
    </row>
    <row r="17" spans="1:8" ht="15.75" customHeight="1" x14ac:dyDescent="0.25">
      <c r="A17" s="47"/>
      <c r="B17" s="47"/>
      <c r="C17" s="47"/>
      <c r="D17" s="48" t="s">
        <v>276</v>
      </c>
      <c r="E17" s="49"/>
      <c r="F17" s="50"/>
      <c r="G17" s="51"/>
      <c r="H17" s="52">
        <v>234800606</v>
      </c>
    </row>
    <row r="18" spans="1:8" ht="24" thickBot="1" x14ac:dyDescent="0.3">
      <c r="A18" s="47"/>
      <c r="B18" s="47"/>
      <c r="C18" s="47"/>
      <c r="D18" s="48" t="s">
        <v>281</v>
      </c>
      <c r="E18" s="49"/>
      <c r="F18" s="50"/>
      <c r="G18" s="51"/>
      <c r="H18" s="52">
        <f>+H16+H17</f>
        <v>472492556.93000001</v>
      </c>
    </row>
    <row r="19" spans="1:8" ht="26.25" thickBot="1" x14ac:dyDescent="0.3">
      <c r="A19" s="36" t="s">
        <v>227</v>
      </c>
      <c r="B19" s="36" t="s">
        <v>225</v>
      </c>
      <c r="C19" s="36" t="s">
        <v>226</v>
      </c>
      <c r="D19" s="36" t="s">
        <v>0</v>
      </c>
      <c r="E19" s="36" t="s">
        <v>222</v>
      </c>
      <c r="F19" s="36" t="s">
        <v>223</v>
      </c>
      <c r="G19" s="36" t="s">
        <v>224</v>
      </c>
      <c r="H19" s="36" t="s">
        <v>231</v>
      </c>
    </row>
    <row r="20" spans="1:8" x14ac:dyDescent="0.25">
      <c r="A20" s="34">
        <v>1</v>
      </c>
      <c r="B20" s="35"/>
      <c r="C20" s="54"/>
      <c r="D20" s="55" t="s">
        <v>1</v>
      </c>
      <c r="E20" s="56">
        <f>+E21+E24+E28+E32+E35+E38+E43</f>
        <v>1393940.26</v>
      </c>
      <c r="F20" s="56">
        <f>+F21+F24+F28+F32+F35+F38+F43</f>
        <v>17244425.400000002</v>
      </c>
      <c r="G20" s="56">
        <f>+G21+G24+G28+G32+G35+G38+G43</f>
        <v>781695.33</v>
      </c>
      <c r="H20" s="29">
        <f>+E20+F20+G20</f>
        <v>19420060.990000002</v>
      </c>
    </row>
    <row r="21" spans="1:8" x14ac:dyDescent="0.25">
      <c r="A21" s="5"/>
      <c r="B21" s="6">
        <v>11</v>
      </c>
      <c r="C21" s="57"/>
      <c r="D21" s="45" t="s">
        <v>2</v>
      </c>
      <c r="E21" s="58">
        <f>+E22</f>
        <v>1375840.26</v>
      </c>
      <c r="F21" s="58">
        <f>+F22</f>
        <v>15504198.710000001</v>
      </c>
      <c r="G21" s="58">
        <f>+G22</f>
        <v>0</v>
      </c>
      <c r="H21" s="30">
        <f t="shared" ref="H21:H85" si="0">+E21+F21+G21</f>
        <v>16880038.970000003</v>
      </c>
    </row>
    <row r="22" spans="1:8" x14ac:dyDescent="0.25">
      <c r="A22" s="7"/>
      <c r="B22" s="8"/>
      <c r="C22" s="9">
        <v>111</v>
      </c>
      <c r="D22" s="10" t="s">
        <v>3</v>
      </c>
      <c r="E22" s="11">
        <v>1375840.26</v>
      </c>
      <c r="F22" s="11">
        <v>15504198.710000001</v>
      </c>
      <c r="G22" s="11"/>
      <c r="H22" s="25">
        <f t="shared" si="0"/>
        <v>16880038.970000003</v>
      </c>
    </row>
    <row r="23" spans="1:8" x14ac:dyDescent="0.25">
      <c r="A23" s="7"/>
      <c r="B23" s="12"/>
      <c r="C23" s="9"/>
      <c r="D23" s="10"/>
      <c r="E23" s="11"/>
      <c r="F23" s="11"/>
      <c r="G23" s="11"/>
      <c r="H23" s="25"/>
    </row>
    <row r="24" spans="1:8" x14ac:dyDescent="0.25">
      <c r="A24" s="7"/>
      <c r="B24" s="6">
        <v>12</v>
      </c>
      <c r="C24" s="57"/>
      <c r="D24" s="45" t="s">
        <v>4</v>
      </c>
      <c r="E24" s="58">
        <f>+E25</f>
        <v>0</v>
      </c>
      <c r="F24" s="58">
        <f>+F25</f>
        <v>71065.98</v>
      </c>
      <c r="G24" s="58">
        <f>+G25</f>
        <v>0</v>
      </c>
      <c r="H24" s="30">
        <f>+E24+F24+G24</f>
        <v>71065.98</v>
      </c>
    </row>
    <row r="25" spans="1:8" x14ac:dyDescent="0.25">
      <c r="A25" s="7"/>
      <c r="B25" s="12"/>
      <c r="C25" s="9" t="s">
        <v>5</v>
      </c>
      <c r="D25" s="10" t="s">
        <v>6</v>
      </c>
      <c r="E25" s="11"/>
      <c r="F25" s="11">
        <v>71065.98</v>
      </c>
      <c r="G25" s="11"/>
      <c r="H25" s="25">
        <f t="shared" si="0"/>
        <v>71065.98</v>
      </c>
    </row>
    <row r="26" spans="1:8" x14ac:dyDescent="0.25">
      <c r="A26" s="7"/>
      <c r="B26" s="12"/>
      <c r="C26" s="9" t="s">
        <v>232</v>
      </c>
      <c r="D26" s="10" t="s">
        <v>234</v>
      </c>
      <c r="E26" s="11"/>
      <c r="F26" s="11"/>
      <c r="G26" s="11"/>
      <c r="H26" s="25"/>
    </row>
    <row r="27" spans="1:8" x14ac:dyDescent="0.25">
      <c r="A27" s="7"/>
      <c r="B27" s="12"/>
      <c r="C27" s="9" t="s">
        <v>233</v>
      </c>
      <c r="D27" s="10" t="s">
        <v>235</v>
      </c>
      <c r="E27" s="11">
        <v>0</v>
      </c>
      <c r="F27" s="11">
        <v>0</v>
      </c>
      <c r="G27" s="11"/>
      <c r="H27" s="25"/>
    </row>
    <row r="28" spans="1:8" x14ac:dyDescent="0.25">
      <c r="A28" s="7"/>
      <c r="B28" s="6">
        <v>13</v>
      </c>
      <c r="C28" s="57"/>
      <c r="D28" s="45" t="s">
        <v>7</v>
      </c>
      <c r="E28" s="58">
        <f>SUM(E29:E31)</f>
        <v>0</v>
      </c>
      <c r="F28" s="58">
        <f>SUM(F29:F31)</f>
        <v>4990.08</v>
      </c>
      <c r="G28" s="58">
        <f>SUM(G29:G31)</f>
        <v>0</v>
      </c>
      <c r="H28" s="30">
        <f t="shared" si="0"/>
        <v>4990.08</v>
      </c>
    </row>
    <row r="29" spans="1:8" x14ac:dyDescent="0.25">
      <c r="A29" s="7"/>
      <c r="B29" s="12"/>
      <c r="C29" s="9" t="s">
        <v>236</v>
      </c>
      <c r="D29" s="10" t="s">
        <v>237</v>
      </c>
      <c r="E29" s="11"/>
      <c r="F29" s="11"/>
      <c r="G29" s="11"/>
      <c r="H29" s="25">
        <f t="shared" si="0"/>
        <v>0</v>
      </c>
    </row>
    <row r="30" spans="1:8" x14ac:dyDescent="0.25">
      <c r="A30" s="7"/>
      <c r="B30" s="12"/>
      <c r="C30" s="9" t="s">
        <v>8</v>
      </c>
      <c r="D30" s="10" t="s">
        <v>10</v>
      </c>
      <c r="E30" s="11"/>
      <c r="F30" s="11">
        <v>4990.08</v>
      </c>
      <c r="G30" s="11"/>
      <c r="H30" s="25">
        <f t="shared" si="0"/>
        <v>4990.08</v>
      </c>
    </row>
    <row r="31" spans="1:8" x14ac:dyDescent="0.25">
      <c r="A31" s="7"/>
      <c r="B31" s="12"/>
      <c r="C31" s="9" t="s">
        <v>9</v>
      </c>
      <c r="D31" s="10" t="s">
        <v>11</v>
      </c>
      <c r="E31" s="11"/>
      <c r="F31" s="11"/>
      <c r="G31" s="11"/>
      <c r="H31" s="25">
        <f t="shared" si="0"/>
        <v>0</v>
      </c>
    </row>
    <row r="32" spans="1:8" x14ac:dyDescent="0.25">
      <c r="A32" s="7"/>
      <c r="B32" s="6">
        <v>15</v>
      </c>
      <c r="C32" s="57"/>
      <c r="D32" s="45" t="s">
        <v>12</v>
      </c>
      <c r="E32" s="58">
        <f>+E33</f>
        <v>18100</v>
      </c>
      <c r="F32" s="58">
        <f>SUM(F33:F34)</f>
        <v>1481485.61</v>
      </c>
      <c r="G32" s="58">
        <f>+G33</f>
        <v>0</v>
      </c>
      <c r="H32" s="30">
        <f t="shared" si="0"/>
        <v>1499585.61</v>
      </c>
    </row>
    <row r="33" spans="1:11" x14ac:dyDescent="0.25">
      <c r="A33" s="7"/>
      <c r="B33" s="12"/>
      <c r="C33" s="9" t="s">
        <v>13</v>
      </c>
      <c r="D33" s="10" t="s">
        <v>14</v>
      </c>
      <c r="E33" s="11">
        <v>18100</v>
      </c>
      <c r="F33" s="11">
        <v>1432955.61</v>
      </c>
      <c r="G33" s="11"/>
      <c r="H33" s="25">
        <f t="shared" si="0"/>
        <v>1451055.61</v>
      </c>
    </row>
    <row r="34" spans="1:11" x14ac:dyDescent="0.25">
      <c r="A34" s="7"/>
      <c r="B34" s="12"/>
      <c r="C34" s="9" t="s">
        <v>238</v>
      </c>
      <c r="D34" s="10" t="s">
        <v>239</v>
      </c>
      <c r="E34" s="11"/>
      <c r="F34" s="11">
        <v>48530</v>
      </c>
      <c r="G34" s="11"/>
      <c r="H34" s="25">
        <f t="shared" si="0"/>
        <v>48530</v>
      </c>
    </row>
    <row r="35" spans="1:11" x14ac:dyDescent="0.25">
      <c r="A35" s="7"/>
      <c r="B35" s="6">
        <v>16</v>
      </c>
      <c r="C35" s="57"/>
      <c r="D35" s="45" t="s">
        <v>21</v>
      </c>
      <c r="E35" s="58">
        <f>+E36</f>
        <v>0</v>
      </c>
      <c r="F35" s="58">
        <f>+F36</f>
        <v>0</v>
      </c>
      <c r="G35" s="58">
        <f>+G36</f>
        <v>0</v>
      </c>
      <c r="H35" s="30">
        <f t="shared" si="0"/>
        <v>0</v>
      </c>
    </row>
    <row r="36" spans="1:11" x14ac:dyDescent="0.25">
      <c r="A36" s="7"/>
      <c r="B36" s="12"/>
      <c r="C36" s="9" t="s">
        <v>15</v>
      </c>
      <c r="D36" s="10" t="s">
        <v>22</v>
      </c>
      <c r="E36" s="11">
        <v>0</v>
      </c>
      <c r="F36" s="11">
        <v>0</v>
      </c>
      <c r="G36" s="11">
        <v>0</v>
      </c>
      <c r="H36" s="25">
        <f t="shared" si="0"/>
        <v>0</v>
      </c>
    </row>
    <row r="37" spans="1:11" x14ac:dyDescent="0.25">
      <c r="A37" s="7"/>
      <c r="B37" s="12"/>
      <c r="C37" s="9"/>
      <c r="D37" s="10"/>
      <c r="E37" s="11"/>
      <c r="F37" s="11"/>
      <c r="G37" s="11"/>
      <c r="H37" s="25"/>
    </row>
    <row r="38" spans="1:11" x14ac:dyDescent="0.25">
      <c r="A38" s="7"/>
      <c r="B38" s="6">
        <v>18</v>
      </c>
      <c r="C38" s="57"/>
      <c r="D38" s="45" t="s">
        <v>23</v>
      </c>
      <c r="E38" s="58">
        <f>SUM(E39:E41)</f>
        <v>0</v>
      </c>
      <c r="F38" s="58">
        <f>SUM(F39:F41)</f>
        <v>182685.02</v>
      </c>
      <c r="G38" s="58">
        <f>SUM(G39:G41)</f>
        <v>781695.33</v>
      </c>
      <c r="H38" s="30">
        <f t="shared" si="0"/>
        <v>964380.35</v>
      </c>
    </row>
    <row r="39" spans="1:11" x14ac:dyDescent="0.25">
      <c r="A39" s="7"/>
      <c r="B39" s="12"/>
      <c r="C39" s="9" t="s">
        <v>16</v>
      </c>
      <c r="D39" s="10" t="s">
        <v>24</v>
      </c>
      <c r="E39" s="11"/>
      <c r="F39" s="11"/>
      <c r="G39" s="11"/>
      <c r="H39" s="25">
        <f t="shared" si="0"/>
        <v>0</v>
      </c>
    </row>
    <row r="40" spans="1:11" x14ac:dyDescent="0.25">
      <c r="A40" s="7"/>
      <c r="B40" s="12"/>
      <c r="C40" s="9" t="s">
        <v>229</v>
      </c>
      <c r="D40" s="10" t="s">
        <v>240</v>
      </c>
      <c r="E40" s="11"/>
      <c r="F40" s="11">
        <v>140741</v>
      </c>
      <c r="G40" s="11">
        <v>646612.25</v>
      </c>
      <c r="H40" s="25">
        <f t="shared" si="0"/>
        <v>787353.25</v>
      </c>
    </row>
    <row r="41" spans="1:11" x14ac:dyDescent="0.25">
      <c r="A41" s="7"/>
      <c r="B41" s="12"/>
      <c r="C41" s="9" t="s">
        <v>17</v>
      </c>
      <c r="D41" s="10" t="s">
        <v>25</v>
      </c>
      <c r="E41" s="11"/>
      <c r="F41" s="11">
        <v>41944.02</v>
      </c>
      <c r="G41" s="11">
        <v>135083.07999999999</v>
      </c>
      <c r="H41" s="25">
        <f t="shared" si="0"/>
        <v>177027.09999999998</v>
      </c>
    </row>
    <row r="42" spans="1:11" x14ac:dyDescent="0.25">
      <c r="A42" s="7"/>
      <c r="B42" s="12"/>
      <c r="C42" s="9"/>
      <c r="D42" s="10"/>
      <c r="E42" s="11"/>
      <c r="F42" s="11"/>
      <c r="G42" s="11"/>
      <c r="H42" s="25"/>
    </row>
    <row r="43" spans="1:11" x14ac:dyDescent="0.25">
      <c r="A43" s="7"/>
      <c r="B43" s="6">
        <v>19</v>
      </c>
      <c r="C43" s="57"/>
      <c r="D43" s="45" t="s">
        <v>26</v>
      </c>
      <c r="E43" s="58">
        <f>SUM(E44:E46)</f>
        <v>0</v>
      </c>
      <c r="F43" s="58">
        <f>SUM(F44:F46)</f>
        <v>0</v>
      </c>
      <c r="G43" s="58">
        <f>SUM(G44:G46)</f>
        <v>0</v>
      </c>
      <c r="H43" s="30">
        <f>+E43+F43+G43</f>
        <v>0</v>
      </c>
    </row>
    <row r="44" spans="1:11" x14ac:dyDescent="0.25">
      <c r="A44" s="7"/>
      <c r="B44" s="12"/>
      <c r="C44" s="9" t="s">
        <v>18</v>
      </c>
      <c r="D44" s="10" t="s">
        <v>27</v>
      </c>
      <c r="E44" s="11"/>
      <c r="F44" s="11"/>
      <c r="G44" s="11"/>
      <c r="H44" s="25">
        <f t="shared" si="0"/>
        <v>0</v>
      </c>
      <c r="I44" s="39"/>
      <c r="J44" s="53"/>
      <c r="K44" s="37"/>
    </row>
    <row r="45" spans="1:11" x14ac:dyDescent="0.25">
      <c r="A45" s="7"/>
      <c r="B45" s="12"/>
      <c r="C45" s="9" t="s">
        <v>19</v>
      </c>
      <c r="D45" s="10" t="s">
        <v>28</v>
      </c>
      <c r="E45" s="11"/>
      <c r="F45" s="11"/>
      <c r="G45" s="11"/>
      <c r="H45" s="25">
        <f t="shared" si="0"/>
        <v>0</v>
      </c>
    </row>
    <row r="46" spans="1:11" x14ac:dyDescent="0.25">
      <c r="A46" s="7"/>
      <c r="B46" s="12"/>
      <c r="C46" s="9" t="s">
        <v>20</v>
      </c>
      <c r="D46" s="10" t="s">
        <v>29</v>
      </c>
      <c r="E46" s="11"/>
      <c r="F46" s="11"/>
      <c r="G46" s="11"/>
      <c r="H46" s="25">
        <f t="shared" si="0"/>
        <v>0</v>
      </c>
    </row>
    <row r="47" spans="1:11" x14ac:dyDescent="0.25">
      <c r="A47" s="7"/>
      <c r="B47" s="12"/>
      <c r="C47" s="9"/>
      <c r="D47" s="10"/>
      <c r="E47" s="11"/>
      <c r="F47" s="11"/>
      <c r="G47" s="11"/>
      <c r="H47" s="25"/>
    </row>
    <row r="48" spans="1:11" ht="5.25" customHeight="1" x14ac:dyDescent="0.25">
      <c r="A48" s="7"/>
      <c r="B48" s="12"/>
      <c r="C48" s="9"/>
      <c r="D48" s="10"/>
      <c r="E48" s="11"/>
      <c r="F48" s="11"/>
      <c r="G48" s="11"/>
      <c r="H48" s="25"/>
    </row>
    <row r="49" spans="1:8" x14ac:dyDescent="0.25">
      <c r="A49" s="3">
        <v>2</v>
      </c>
      <c r="B49" s="4"/>
      <c r="C49" s="59"/>
      <c r="D49" s="44" t="s">
        <v>30</v>
      </c>
      <c r="E49" s="60">
        <f>+E50+E57+E63+E67+E71+E77+E84+E88+E93</f>
        <v>2583971.8399999999</v>
      </c>
      <c r="F49" s="60">
        <f>+F50+F57+F63+F67+F71+F77+F84+F88+F93</f>
        <v>37714735.75</v>
      </c>
      <c r="G49" s="60">
        <f>+G50+G57+G63+G67+G71+G77+G84+G88+G93</f>
        <v>13575477.140000001</v>
      </c>
      <c r="H49" s="31">
        <f t="shared" si="0"/>
        <v>53874184.730000004</v>
      </c>
    </row>
    <row r="50" spans="1:8" x14ac:dyDescent="0.25">
      <c r="A50" s="7"/>
      <c r="B50" s="6">
        <v>21</v>
      </c>
      <c r="C50" s="57"/>
      <c r="D50" s="45" t="s">
        <v>55</v>
      </c>
      <c r="E50" s="58">
        <f>SUM(E51:E55)</f>
        <v>52748.81</v>
      </c>
      <c r="F50" s="58">
        <f>SUM(F51:F55)</f>
        <v>5546009.9699999997</v>
      </c>
      <c r="G50" s="58">
        <f>SUM(G51:G55)</f>
        <v>0</v>
      </c>
      <c r="H50" s="30">
        <f t="shared" si="0"/>
        <v>5598758.7799999993</v>
      </c>
    </row>
    <row r="51" spans="1:8" x14ac:dyDescent="0.25">
      <c r="A51" s="7"/>
      <c r="B51" s="12"/>
      <c r="C51" s="9" t="s">
        <v>31</v>
      </c>
      <c r="D51" s="10" t="s">
        <v>36</v>
      </c>
      <c r="E51" s="11"/>
      <c r="F51" s="11"/>
      <c r="G51" s="11"/>
      <c r="H51" s="25">
        <f t="shared" si="0"/>
        <v>0</v>
      </c>
    </row>
    <row r="52" spans="1:8" x14ac:dyDescent="0.25">
      <c r="A52" s="7"/>
      <c r="B52" s="12"/>
      <c r="C52" s="9" t="s">
        <v>32</v>
      </c>
      <c r="D52" s="10" t="s">
        <v>37</v>
      </c>
      <c r="E52" s="11"/>
      <c r="F52" s="11"/>
      <c r="G52" s="11"/>
      <c r="H52" s="25">
        <f t="shared" si="0"/>
        <v>0</v>
      </c>
    </row>
    <row r="53" spans="1:8" x14ac:dyDescent="0.25">
      <c r="A53" s="7"/>
      <c r="B53" s="12"/>
      <c r="C53" s="9" t="s">
        <v>33</v>
      </c>
      <c r="D53" s="10" t="s">
        <v>38</v>
      </c>
      <c r="E53" s="11"/>
      <c r="F53" s="11">
        <v>2804345.55</v>
      </c>
      <c r="G53" s="11"/>
      <c r="H53" s="25">
        <f t="shared" si="0"/>
        <v>2804345.55</v>
      </c>
    </row>
    <row r="54" spans="1:8" x14ac:dyDescent="0.25">
      <c r="A54" s="7"/>
      <c r="B54" s="12"/>
      <c r="C54" s="9" t="s">
        <v>34</v>
      </c>
      <c r="D54" s="10" t="s">
        <v>39</v>
      </c>
      <c r="E54" s="11">
        <v>650</v>
      </c>
      <c r="F54" s="11">
        <v>3405</v>
      </c>
      <c r="G54" s="11"/>
      <c r="H54" s="25">
        <f t="shared" si="0"/>
        <v>4055</v>
      </c>
    </row>
    <row r="55" spans="1:8" x14ac:dyDescent="0.25">
      <c r="A55" s="7"/>
      <c r="B55" s="12"/>
      <c r="C55" s="9" t="s">
        <v>35</v>
      </c>
      <c r="D55" s="10" t="s">
        <v>40</v>
      </c>
      <c r="E55" s="11">
        <v>52098.81</v>
      </c>
      <c r="F55" s="11">
        <v>2738259.42</v>
      </c>
      <c r="G55" s="11"/>
      <c r="H55" s="25">
        <f t="shared" si="0"/>
        <v>2790358.23</v>
      </c>
    </row>
    <row r="56" spans="1:8" x14ac:dyDescent="0.25">
      <c r="A56" s="7"/>
      <c r="B56" s="12"/>
      <c r="C56" s="9"/>
      <c r="D56" s="10"/>
      <c r="E56" s="11"/>
      <c r="F56" s="11"/>
      <c r="G56" s="11"/>
      <c r="H56" s="25"/>
    </row>
    <row r="57" spans="1:8" x14ac:dyDescent="0.25">
      <c r="A57" s="7"/>
      <c r="B57" s="6">
        <v>22</v>
      </c>
      <c r="C57" s="57"/>
      <c r="D57" s="45" t="s">
        <v>41</v>
      </c>
      <c r="E57" s="58">
        <f>SUM(E58:E62)</f>
        <v>957049.87</v>
      </c>
      <c r="F57" s="58">
        <f>SUM(F58:F62)</f>
        <v>2772969.69</v>
      </c>
      <c r="G57" s="58">
        <f>SUM(G58:G62)</f>
        <v>143468.06</v>
      </c>
      <c r="H57" s="30">
        <f t="shared" si="0"/>
        <v>3873487.62</v>
      </c>
    </row>
    <row r="58" spans="1:8" x14ac:dyDescent="0.25">
      <c r="A58" s="7"/>
      <c r="B58" s="12"/>
      <c r="C58" s="9" t="s">
        <v>42</v>
      </c>
      <c r="D58" s="10" t="s">
        <v>46</v>
      </c>
      <c r="E58" s="11">
        <v>956180.87</v>
      </c>
      <c r="F58" s="11">
        <v>2662651.19</v>
      </c>
      <c r="G58" s="11">
        <v>143468.06</v>
      </c>
      <c r="H58" s="25">
        <f t="shared" si="0"/>
        <v>3762300.12</v>
      </c>
    </row>
    <row r="59" spans="1:8" x14ac:dyDescent="0.25">
      <c r="A59" s="7"/>
      <c r="B59" s="12"/>
      <c r="C59" s="9" t="s">
        <v>43</v>
      </c>
      <c r="D59" s="10" t="s">
        <v>47</v>
      </c>
      <c r="E59" s="11">
        <v>869</v>
      </c>
      <c r="F59" s="11">
        <v>37616.5</v>
      </c>
      <c r="G59" s="11"/>
      <c r="H59" s="25">
        <f t="shared" si="0"/>
        <v>38485.5</v>
      </c>
    </row>
    <row r="60" spans="1:8" x14ac:dyDescent="0.25">
      <c r="A60" s="7"/>
      <c r="B60" s="12"/>
      <c r="C60" s="9" t="s">
        <v>44</v>
      </c>
      <c r="D60" s="10" t="s">
        <v>48</v>
      </c>
      <c r="E60" s="11"/>
      <c r="F60" s="11">
        <v>70000</v>
      </c>
      <c r="G60" s="11"/>
      <c r="H60" s="25">
        <f t="shared" si="0"/>
        <v>70000</v>
      </c>
    </row>
    <row r="61" spans="1:8" x14ac:dyDescent="0.25">
      <c r="A61" s="7"/>
      <c r="B61" s="12"/>
      <c r="C61" s="9" t="s">
        <v>45</v>
      </c>
      <c r="D61" s="10" t="s">
        <v>49</v>
      </c>
      <c r="E61" s="11"/>
      <c r="F61" s="11">
        <v>2702</v>
      </c>
      <c r="G61" s="11"/>
      <c r="H61" s="25">
        <f t="shared" si="0"/>
        <v>2702</v>
      </c>
    </row>
    <row r="62" spans="1:8" x14ac:dyDescent="0.25">
      <c r="A62" s="7"/>
      <c r="B62" s="12"/>
      <c r="C62" s="9"/>
      <c r="D62" s="10"/>
      <c r="E62" s="11"/>
      <c r="F62" s="11"/>
      <c r="G62" s="11"/>
      <c r="H62" s="25">
        <f t="shared" si="0"/>
        <v>0</v>
      </c>
    </row>
    <row r="63" spans="1:8" x14ac:dyDescent="0.25">
      <c r="A63" s="7"/>
      <c r="B63" s="61">
        <v>23</v>
      </c>
      <c r="C63" s="13"/>
      <c r="D63" s="45" t="s">
        <v>50</v>
      </c>
      <c r="E63" s="58">
        <f>SUM(E64:E65)</f>
        <v>0</v>
      </c>
      <c r="F63" s="58">
        <f>SUM(F64:F65)</f>
        <v>533533.27</v>
      </c>
      <c r="G63" s="58">
        <f>SUM(G64:G65)</f>
        <v>0</v>
      </c>
      <c r="H63" s="30">
        <f t="shared" si="0"/>
        <v>533533.27</v>
      </c>
    </row>
    <row r="64" spans="1:8" x14ac:dyDescent="0.25">
      <c r="A64" s="7"/>
      <c r="B64" s="12"/>
      <c r="C64" s="9" t="s">
        <v>51</v>
      </c>
      <c r="D64" s="10" t="s">
        <v>52</v>
      </c>
      <c r="E64" s="11"/>
      <c r="F64" s="11">
        <v>134000</v>
      </c>
      <c r="G64" s="11"/>
      <c r="H64" s="25">
        <f t="shared" si="0"/>
        <v>134000</v>
      </c>
    </row>
    <row r="65" spans="1:8" x14ac:dyDescent="0.25">
      <c r="A65" s="7"/>
      <c r="B65" s="12"/>
      <c r="C65" s="9" t="s">
        <v>53</v>
      </c>
      <c r="D65" s="10" t="s">
        <v>54</v>
      </c>
      <c r="E65" s="11"/>
      <c r="F65" s="11">
        <v>399533.27</v>
      </c>
      <c r="G65" s="2"/>
      <c r="H65" s="26">
        <f t="shared" si="0"/>
        <v>399533.27</v>
      </c>
    </row>
    <row r="66" spans="1:8" x14ac:dyDescent="0.25">
      <c r="A66" s="7"/>
      <c r="B66" s="12"/>
      <c r="C66" s="9"/>
      <c r="D66" s="10"/>
      <c r="E66" s="11"/>
      <c r="F66" s="11"/>
      <c r="G66" s="11"/>
      <c r="H66" s="25"/>
    </row>
    <row r="67" spans="1:8" x14ac:dyDescent="0.25">
      <c r="A67" s="7"/>
      <c r="B67" s="61">
        <v>24</v>
      </c>
      <c r="C67" s="13"/>
      <c r="D67" s="45" t="s">
        <v>56</v>
      </c>
      <c r="E67" s="58">
        <f>SUM(E68:E69)</f>
        <v>769030.16</v>
      </c>
      <c r="F67" s="58">
        <f>SUM(F68:F69)</f>
        <v>2421344.5299999998</v>
      </c>
      <c r="G67" s="58">
        <f>SUM(G68:G69)</f>
        <v>0</v>
      </c>
      <c r="H67" s="30">
        <f t="shared" si="0"/>
        <v>3190374.69</v>
      </c>
    </row>
    <row r="68" spans="1:8" x14ac:dyDescent="0.25">
      <c r="A68" s="7"/>
      <c r="B68" s="12"/>
      <c r="C68" s="9" t="s">
        <v>57</v>
      </c>
      <c r="D68" s="10" t="s">
        <v>59</v>
      </c>
      <c r="E68" s="11">
        <v>769030.16</v>
      </c>
      <c r="F68" s="11">
        <v>2421344.5299999998</v>
      </c>
      <c r="G68" s="11"/>
      <c r="H68" s="25">
        <f t="shared" si="0"/>
        <v>3190374.69</v>
      </c>
    </row>
    <row r="69" spans="1:8" x14ac:dyDescent="0.25">
      <c r="A69" s="7"/>
      <c r="B69" s="12"/>
      <c r="C69" s="9" t="s">
        <v>58</v>
      </c>
      <c r="D69" s="10" t="s">
        <v>60</v>
      </c>
      <c r="E69" s="11"/>
      <c r="F69" s="11"/>
      <c r="G69" s="11"/>
      <c r="H69" s="25">
        <f t="shared" si="0"/>
        <v>0</v>
      </c>
    </row>
    <row r="70" spans="1:8" x14ac:dyDescent="0.25">
      <c r="A70" s="7"/>
      <c r="B70" s="12"/>
      <c r="C70" s="9"/>
      <c r="D70" s="10"/>
      <c r="E70" s="11"/>
      <c r="F70" s="11"/>
      <c r="G70" s="11"/>
      <c r="H70" s="25"/>
    </row>
    <row r="71" spans="1:8" x14ac:dyDescent="0.25">
      <c r="A71" s="7"/>
      <c r="B71" s="61">
        <v>25</v>
      </c>
      <c r="C71" s="13"/>
      <c r="D71" s="45" t="s">
        <v>61</v>
      </c>
      <c r="E71" s="58">
        <f>SUM(E72:E75)</f>
        <v>154758</v>
      </c>
      <c r="F71" s="58">
        <f>SUM(F72:F75)</f>
        <v>16837411.620000001</v>
      </c>
      <c r="G71" s="58">
        <f>SUM(G72:G75)</f>
        <v>0</v>
      </c>
      <c r="H71" s="30">
        <f t="shared" si="0"/>
        <v>16992169.620000001</v>
      </c>
    </row>
    <row r="72" spans="1:8" x14ac:dyDescent="0.25">
      <c r="A72" s="7"/>
      <c r="B72" s="12"/>
      <c r="C72" s="9" t="s">
        <v>62</v>
      </c>
      <c r="D72" s="10" t="s">
        <v>66</v>
      </c>
      <c r="E72" s="11">
        <v>151190</v>
      </c>
      <c r="F72" s="11">
        <v>16807061.620000001</v>
      </c>
      <c r="G72" s="11"/>
      <c r="H72" s="25"/>
    </row>
    <row r="73" spans="1:8" x14ac:dyDescent="0.25">
      <c r="A73" s="7"/>
      <c r="B73" s="12"/>
      <c r="C73" s="9" t="s">
        <v>63</v>
      </c>
      <c r="D73" s="10" t="s">
        <v>67</v>
      </c>
      <c r="E73" s="11"/>
      <c r="F73" s="11">
        <v>23692</v>
      </c>
      <c r="G73" s="11"/>
      <c r="H73" s="25"/>
    </row>
    <row r="74" spans="1:8" x14ac:dyDescent="0.25">
      <c r="A74" s="7"/>
      <c r="B74" s="12"/>
      <c r="C74" s="9" t="s">
        <v>64</v>
      </c>
      <c r="D74" s="10" t="s">
        <v>68</v>
      </c>
      <c r="E74" s="11"/>
      <c r="F74" s="11"/>
      <c r="G74" s="11"/>
      <c r="H74" s="25"/>
    </row>
    <row r="75" spans="1:8" x14ac:dyDescent="0.25">
      <c r="A75" s="7"/>
      <c r="B75" s="12"/>
      <c r="C75" s="9" t="s">
        <v>65</v>
      </c>
      <c r="D75" s="10" t="s">
        <v>69</v>
      </c>
      <c r="E75" s="11">
        <v>3568</v>
      </c>
      <c r="F75" s="11">
        <v>6658</v>
      </c>
      <c r="G75" s="11"/>
      <c r="H75" s="25"/>
    </row>
    <row r="76" spans="1:8" x14ac:dyDescent="0.25">
      <c r="A76" s="7"/>
      <c r="B76" s="12"/>
      <c r="C76" s="9"/>
      <c r="D76" s="10"/>
      <c r="E76" s="11"/>
      <c r="F76" s="11"/>
      <c r="G76" s="11"/>
      <c r="H76" s="25"/>
    </row>
    <row r="77" spans="1:8" x14ac:dyDescent="0.25">
      <c r="A77" s="7"/>
      <c r="B77" s="61">
        <v>26</v>
      </c>
      <c r="C77" s="13"/>
      <c r="D77" s="45" t="s">
        <v>70</v>
      </c>
      <c r="E77" s="58">
        <f>SUM(E78:E82)</f>
        <v>0</v>
      </c>
      <c r="F77" s="58">
        <f>SUM(F78:F82)</f>
        <v>962285.93</v>
      </c>
      <c r="G77" s="58">
        <f>SUM(G78:G82)</f>
        <v>660143.9</v>
      </c>
      <c r="H77" s="30">
        <f>+E77+F77+G77</f>
        <v>1622429.83</v>
      </c>
    </row>
    <row r="78" spans="1:8" x14ac:dyDescent="0.25">
      <c r="A78" s="7"/>
      <c r="B78" s="12"/>
      <c r="C78" s="9" t="s">
        <v>71</v>
      </c>
      <c r="D78" s="10" t="s">
        <v>73</v>
      </c>
      <c r="E78" s="11"/>
      <c r="F78" s="11">
        <v>70159.5</v>
      </c>
      <c r="G78" s="11">
        <v>660143.9</v>
      </c>
      <c r="H78" s="25">
        <f>+E78+F78+G78</f>
        <v>730303.4</v>
      </c>
    </row>
    <row r="79" spans="1:8" x14ac:dyDescent="0.25">
      <c r="A79" s="7"/>
      <c r="B79" s="12"/>
      <c r="C79" s="9" t="s">
        <v>72</v>
      </c>
      <c r="D79" s="10" t="s">
        <v>74</v>
      </c>
      <c r="E79" s="11"/>
      <c r="F79" s="11"/>
      <c r="G79" s="11"/>
      <c r="H79" s="25">
        <f t="shared" si="0"/>
        <v>0</v>
      </c>
    </row>
    <row r="80" spans="1:8" x14ac:dyDescent="0.25">
      <c r="A80" s="7"/>
      <c r="B80" s="12"/>
      <c r="C80" s="9" t="s">
        <v>75</v>
      </c>
      <c r="D80" s="10" t="s">
        <v>76</v>
      </c>
      <c r="E80" s="11"/>
      <c r="F80" s="11"/>
      <c r="G80" s="11"/>
      <c r="H80" s="25">
        <f t="shared" si="0"/>
        <v>0</v>
      </c>
    </row>
    <row r="81" spans="1:8" x14ac:dyDescent="0.25">
      <c r="A81" s="7"/>
      <c r="B81" s="12"/>
      <c r="C81" s="9" t="s">
        <v>77</v>
      </c>
      <c r="D81" s="10" t="s">
        <v>78</v>
      </c>
      <c r="E81" s="11"/>
      <c r="F81" s="11"/>
      <c r="G81" s="11"/>
      <c r="H81" s="25">
        <f t="shared" si="0"/>
        <v>0</v>
      </c>
    </row>
    <row r="82" spans="1:8" x14ac:dyDescent="0.25">
      <c r="A82" s="7"/>
      <c r="B82" s="12"/>
      <c r="C82" s="9" t="s">
        <v>79</v>
      </c>
      <c r="D82" s="10" t="s">
        <v>80</v>
      </c>
      <c r="E82" s="11"/>
      <c r="F82" s="11">
        <v>892126.43</v>
      </c>
      <c r="G82" s="11"/>
      <c r="H82" s="25">
        <f t="shared" si="0"/>
        <v>892126.43</v>
      </c>
    </row>
    <row r="83" spans="1:8" x14ac:dyDescent="0.25">
      <c r="A83" s="7"/>
      <c r="B83" s="12"/>
      <c r="C83" s="9"/>
      <c r="D83" s="10"/>
      <c r="E83" s="11"/>
      <c r="F83" s="11"/>
      <c r="G83" s="11"/>
      <c r="H83" s="25"/>
    </row>
    <row r="84" spans="1:8" x14ac:dyDescent="0.25">
      <c r="A84" s="7"/>
      <c r="B84" s="61">
        <v>27</v>
      </c>
      <c r="C84" s="13"/>
      <c r="D84" s="45" t="s">
        <v>81</v>
      </c>
      <c r="E84" s="58">
        <f>SUM(E85:E86)</f>
        <v>0</v>
      </c>
      <c r="F84" s="58">
        <f>SUM(F85:F86)</f>
        <v>1166844.48</v>
      </c>
      <c r="G84" s="58">
        <f>SUM(G85:G86)</f>
        <v>0</v>
      </c>
      <c r="H84" s="30">
        <f t="shared" si="0"/>
        <v>1166844.48</v>
      </c>
    </row>
    <row r="85" spans="1:8" x14ac:dyDescent="0.25">
      <c r="A85" s="7"/>
      <c r="B85" s="12"/>
      <c r="C85" s="9" t="s">
        <v>82</v>
      </c>
      <c r="D85" s="10" t="s">
        <v>83</v>
      </c>
      <c r="E85" s="11"/>
      <c r="F85" s="11">
        <v>1153652.8500000001</v>
      </c>
      <c r="G85" s="11"/>
      <c r="H85" s="25">
        <f t="shared" si="0"/>
        <v>1153652.8500000001</v>
      </c>
    </row>
    <row r="86" spans="1:8" x14ac:dyDescent="0.25">
      <c r="A86" s="7"/>
      <c r="B86" s="12"/>
      <c r="C86" s="9" t="s">
        <v>84</v>
      </c>
      <c r="D86" s="10" t="s">
        <v>85</v>
      </c>
      <c r="E86" s="11"/>
      <c r="F86" s="11">
        <v>13191.63</v>
      </c>
      <c r="G86" s="11"/>
      <c r="H86" s="25">
        <f t="shared" ref="H86:H149" si="1">+E86+F86+G86</f>
        <v>13191.63</v>
      </c>
    </row>
    <row r="87" spans="1:8" x14ac:dyDescent="0.25">
      <c r="A87" s="7"/>
      <c r="B87" s="12"/>
      <c r="C87" s="9"/>
      <c r="D87" s="10"/>
      <c r="E87" s="11"/>
      <c r="F87" s="11"/>
      <c r="G87" s="11"/>
      <c r="H87" s="25"/>
    </row>
    <row r="88" spans="1:8" x14ac:dyDescent="0.25">
      <c r="A88" s="7"/>
      <c r="B88" s="61">
        <v>28</v>
      </c>
      <c r="C88" s="13"/>
      <c r="D88" s="45" t="s">
        <v>86</v>
      </c>
      <c r="E88" s="58">
        <f>SUM(E89:E91)</f>
        <v>7577</v>
      </c>
      <c r="F88" s="58">
        <f>SUM(F89:F91)</f>
        <v>3965660.83</v>
      </c>
      <c r="G88" s="58">
        <f>SUM(G89:G91)</f>
        <v>0</v>
      </c>
      <c r="H88" s="30">
        <f t="shared" si="1"/>
        <v>3973237.83</v>
      </c>
    </row>
    <row r="89" spans="1:8" x14ac:dyDescent="0.25">
      <c r="A89" s="7"/>
      <c r="B89" s="12"/>
      <c r="C89" s="9" t="s">
        <v>87</v>
      </c>
      <c r="D89" s="10" t="s">
        <v>90</v>
      </c>
      <c r="E89" s="11">
        <v>3812</v>
      </c>
      <c r="F89" s="11">
        <v>1212901.93</v>
      </c>
      <c r="G89" s="38"/>
      <c r="H89" s="25">
        <f t="shared" si="1"/>
        <v>1216713.93</v>
      </c>
    </row>
    <row r="90" spans="1:8" x14ac:dyDescent="0.25">
      <c r="A90" s="7"/>
      <c r="B90" s="12"/>
      <c r="C90" s="9" t="s">
        <v>88</v>
      </c>
      <c r="D90" s="10" t="s">
        <v>91</v>
      </c>
      <c r="E90" s="11">
        <v>3765</v>
      </c>
      <c r="F90" s="11">
        <v>2752758.9</v>
      </c>
      <c r="G90" s="11"/>
      <c r="H90" s="25">
        <f t="shared" si="1"/>
        <v>2756523.9</v>
      </c>
    </row>
    <row r="91" spans="1:8" x14ac:dyDescent="0.25">
      <c r="A91" s="7"/>
      <c r="B91" s="12"/>
      <c r="C91" s="9" t="s">
        <v>89</v>
      </c>
      <c r="D91" s="10" t="s">
        <v>92</v>
      </c>
      <c r="E91" s="11"/>
      <c r="F91" s="11"/>
      <c r="G91" s="11"/>
      <c r="H91" s="25">
        <f t="shared" si="1"/>
        <v>0</v>
      </c>
    </row>
    <row r="92" spans="1:8" x14ac:dyDescent="0.25">
      <c r="A92" s="7"/>
      <c r="B92" s="12"/>
      <c r="C92" s="9"/>
      <c r="D92" s="10"/>
      <c r="E92" s="11"/>
      <c r="F92" s="11"/>
      <c r="G92" s="11"/>
      <c r="H92" s="25"/>
    </row>
    <row r="93" spans="1:8" x14ac:dyDescent="0.25">
      <c r="A93" s="7"/>
      <c r="B93" s="61">
        <v>29</v>
      </c>
      <c r="C93" s="13"/>
      <c r="D93" s="45" t="s">
        <v>93</v>
      </c>
      <c r="E93" s="58">
        <f>SUM(E94:E101)</f>
        <v>642808</v>
      </c>
      <c r="F93" s="58">
        <f>SUM(F94:F101)</f>
        <v>3508675.43</v>
      </c>
      <c r="G93" s="58">
        <f>SUM(G94:G101)</f>
        <v>12771865.18</v>
      </c>
      <c r="H93" s="30">
        <f t="shared" si="1"/>
        <v>16923348.609999999</v>
      </c>
    </row>
    <row r="94" spans="1:8" x14ac:dyDescent="0.25">
      <c r="A94" s="7"/>
      <c r="B94" s="12"/>
      <c r="C94" s="9" t="s">
        <v>94</v>
      </c>
      <c r="D94" s="10" t="s">
        <v>102</v>
      </c>
      <c r="E94" s="11"/>
      <c r="F94" s="11"/>
      <c r="G94" s="11"/>
      <c r="H94" s="25">
        <f t="shared" si="1"/>
        <v>0</v>
      </c>
    </row>
    <row r="95" spans="1:8" x14ac:dyDescent="0.25">
      <c r="A95" s="7"/>
      <c r="B95" s="12"/>
      <c r="C95" s="9" t="s">
        <v>95</v>
      </c>
      <c r="D95" s="10" t="s">
        <v>103</v>
      </c>
      <c r="E95" s="11"/>
      <c r="F95" s="11"/>
      <c r="G95" s="11"/>
      <c r="H95" s="25">
        <f t="shared" si="1"/>
        <v>0</v>
      </c>
    </row>
    <row r="96" spans="1:8" x14ac:dyDescent="0.25">
      <c r="A96" s="7"/>
      <c r="B96" s="12"/>
      <c r="C96" s="9" t="s">
        <v>96</v>
      </c>
      <c r="D96" s="10" t="s">
        <v>104</v>
      </c>
      <c r="E96" s="11"/>
      <c r="F96" s="11"/>
      <c r="G96" s="11"/>
      <c r="H96" s="25">
        <f t="shared" si="1"/>
        <v>0</v>
      </c>
    </row>
    <row r="97" spans="1:8" x14ac:dyDescent="0.25">
      <c r="A97" s="7"/>
      <c r="B97" s="12"/>
      <c r="C97" s="9" t="s">
        <v>97</v>
      </c>
      <c r="D97" s="10" t="s">
        <v>105</v>
      </c>
      <c r="E97" s="11"/>
      <c r="F97" s="11"/>
      <c r="G97" s="11"/>
      <c r="H97" s="25">
        <f t="shared" si="1"/>
        <v>0</v>
      </c>
    </row>
    <row r="98" spans="1:8" x14ac:dyDescent="0.25">
      <c r="A98" s="7"/>
      <c r="B98" s="12"/>
      <c r="C98" s="9" t="s">
        <v>98</v>
      </c>
      <c r="D98" s="10" t="s">
        <v>106</v>
      </c>
      <c r="E98" s="11"/>
      <c r="F98" s="11"/>
      <c r="G98" s="11"/>
      <c r="H98" s="25">
        <f t="shared" si="1"/>
        <v>0</v>
      </c>
    </row>
    <row r="99" spans="1:8" x14ac:dyDescent="0.25">
      <c r="A99" s="7"/>
      <c r="B99" s="12"/>
      <c r="C99" s="9" t="s">
        <v>99</v>
      </c>
      <c r="D99" s="10" t="s">
        <v>107</v>
      </c>
      <c r="E99" s="11">
        <v>129100</v>
      </c>
      <c r="F99" s="11">
        <v>213591</v>
      </c>
      <c r="G99" s="11">
        <v>12771865.18</v>
      </c>
      <c r="H99" s="25">
        <f t="shared" si="1"/>
        <v>13114556.18</v>
      </c>
    </row>
    <row r="100" spans="1:8" x14ac:dyDescent="0.25">
      <c r="A100" s="7"/>
      <c r="B100" s="12"/>
      <c r="C100" s="9" t="s">
        <v>100</v>
      </c>
      <c r="D100" s="10" t="s">
        <v>108</v>
      </c>
      <c r="E100" s="11"/>
      <c r="F100" s="11"/>
      <c r="G100" s="11"/>
      <c r="H100" s="25">
        <f t="shared" si="1"/>
        <v>0</v>
      </c>
    </row>
    <row r="101" spans="1:8" x14ac:dyDescent="0.25">
      <c r="A101" s="7"/>
      <c r="B101" s="12"/>
      <c r="C101" s="9" t="s">
        <v>101</v>
      </c>
      <c r="D101" s="10" t="s">
        <v>93</v>
      </c>
      <c r="E101" s="11">
        <v>513708</v>
      </c>
      <c r="F101" s="11">
        <v>3295084.43</v>
      </c>
      <c r="G101" s="11"/>
      <c r="H101" s="25">
        <f t="shared" si="1"/>
        <v>3808792.43</v>
      </c>
    </row>
    <row r="102" spans="1:8" x14ac:dyDescent="0.25">
      <c r="A102" s="7"/>
      <c r="B102" s="12"/>
      <c r="C102" s="9"/>
      <c r="D102" s="10"/>
      <c r="E102" s="11"/>
      <c r="F102" s="11"/>
      <c r="G102" s="11"/>
      <c r="H102" s="25"/>
    </row>
    <row r="103" spans="1:8" ht="5.25" customHeight="1" x14ac:dyDescent="0.25">
      <c r="A103" s="7"/>
      <c r="B103" s="12"/>
      <c r="C103" s="9"/>
      <c r="D103" s="10"/>
      <c r="E103" s="11"/>
      <c r="F103" s="11"/>
      <c r="G103" s="11"/>
      <c r="H103" s="25"/>
    </row>
    <row r="104" spans="1:8" x14ac:dyDescent="0.25">
      <c r="A104" s="43" t="s">
        <v>109</v>
      </c>
      <c r="B104" s="4"/>
      <c r="C104" s="14"/>
      <c r="D104" s="44" t="s">
        <v>110</v>
      </c>
      <c r="E104" s="56">
        <f>+E105+E110+E116+E123+E128+E135+E143</f>
        <v>1080677.97</v>
      </c>
      <c r="F104" s="56">
        <f>+F105+F110+F116+F123+F128+F135+F143</f>
        <v>13578491.109999999</v>
      </c>
      <c r="G104" s="56">
        <f>+G105+G110+G116+G123+G128+G135+G143</f>
        <v>1021570</v>
      </c>
      <c r="H104" s="29">
        <f t="shared" si="1"/>
        <v>15680739.08</v>
      </c>
    </row>
    <row r="105" spans="1:8" x14ac:dyDescent="0.25">
      <c r="A105" s="7"/>
      <c r="B105" s="61">
        <v>31</v>
      </c>
      <c r="C105" s="13"/>
      <c r="D105" s="45" t="s">
        <v>111</v>
      </c>
      <c r="E105" s="58">
        <f>SUM(E106:E108)</f>
        <v>62529</v>
      </c>
      <c r="F105" s="58">
        <f>SUM(F106:F108)</f>
        <v>2094088.6300000001</v>
      </c>
      <c r="G105" s="58">
        <f>SUM(G106:G108)</f>
        <v>0</v>
      </c>
      <c r="H105" s="30">
        <f t="shared" si="1"/>
        <v>2156617.63</v>
      </c>
    </row>
    <row r="106" spans="1:8" x14ac:dyDescent="0.25">
      <c r="A106" s="7"/>
      <c r="B106" s="12"/>
      <c r="C106" s="9" t="s">
        <v>112</v>
      </c>
      <c r="D106" s="10" t="s">
        <v>113</v>
      </c>
      <c r="E106" s="11">
        <v>62019</v>
      </c>
      <c r="F106" s="11">
        <v>1920874.32</v>
      </c>
      <c r="G106" s="11"/>
      <c r="H106" s="25">
        <f t="shared" si="1"/>
        <v>1982893.32</v>
      </c>
    </row>
    <row r="107" spans="1:8" x14ac:dyDescent="0.25">
      <c r="A107" s="7"/>
      <c r="B107" s="12"/>
      <c r="C107" s="9" t="s">
        <v>114</v>
      </c>
      <c r="D107" s="10" t="s">
        <v>115</v>
      </c>
      <c r="E107" s="11"/>
      <c r="F107" s="11"/>
      <c r="G107" s="11"/>
      <c r="H107" s="25">
        <f t="shared" si="1"/>
        <v>0</v>
      </c>
    </row>
    <row r="108" spans="1:8" x14ac:dyDescent="0.25">
      <c r="A108" s="7"/>
      <c r="B108" s="12"/>
      <c r="C108" s="9" t="s">
        <v>116</v>
      </c>
      <c r="D108" s="10" t="s">
        <v>117</v>
      </c>
      <c r="E108" s="11">
        <v>510</v>
      </c>
      <c r="F108" s="11">
        <v>173214.31</v>
      </c>
      <c r="G108" s="11"/>
      <c r="H108" s="25">
        <f t="shared" si="1"/>
        <v>173724.31</v>
      </c>
    </row>
    <row r="109" spans="1:8" x14ac:dyDescent="0.25">
      <c r="A109" s="7"/>
      <c r="B109" s="12"/>
      <c r="C109" s="9"/>
      <c r="D109" s="10"/>
      <c r="E109" s="11"/>
      <c r="F109" s="11"/>
      <c r="G109" s="11"/>
      <c r="H109" s="25"/>
    </row>
    <row r="110" spans="1:8" x14ac:dyDescent="0.25">
      <c r="A110" s="7"/>
      <c r="B110" s="61">
        <v>32</v>
      </c>
      <c r="C110" s="13"/>
      <c r="D110" s="45" t="s">
        <v>118</v>
      </c>
      <c r="E110" s="58">
        <f>SUM(E111:E114)</f>
        <v>274370</v>
      </c>
      <c r="F110" s="58">
        <f>SUM(F111:F114)</f>
        <v>791493.35</v>
      </c>
      <c r="G110" s="58">
        <f>SUM(G111:G114)</f>
        <v>0</v>
      </c>
      <c r="H110" s="30">
        <f t="shared" si="1"/>
        <v>1065863.3500000001</v>
      </c>
    </row>
    <row r="111" spans="1:8" x14ac:dyDescent="0.25">
      <c r="A111" s="7"/>
      <c r="B111" s="12"/>
      <c r="C111" s="9" t="s">
        <v>119</v>
      </c>
      <c r="D111" s="10" t="s">
        <v>120</v>
      </c>
      <c r="E111" s="11">
        <v>20</v>
      </c>
      <c r="F111" s="11">
        <v>329146.40999999997</v>
      </c>
      <c r="G111" s="11"/>
      <c r="H111" s="25">
        <f t="shared" si="1"/>
        <v>329166.40999999997</v>
      </c>
    </row>
    <row r="112" spans="1:8" x14ac:dyDescent="0.25">
      <c r="A112" s="7"/>
      <c r="B112" s="12"/>
      <c r="C112" s="9" t="s">
        <v>121</v>
      </c>
      <c r="D112" s="10" t="s">
        <v>122</v>
      </c>
      <c r="E112" s="11">
        <v>274350</v>
      </c>
      <c r="F112" s="11">
        <v>229158.17</v>
      </c>
      <c r="G112" s="11"/>
      <c r="H112" s="25">
        <f t="shared" si="1"/>
        <v>503508.17000000004</v>
      </c>
    </row>
    <row r="113" spans="1:8" x14ac:dyDescent="0.25">
      <c r="A113" s="7"/>
      <c r="B113" s="12"/>
      <c r="C113" s="9" t="s">
        <v>123</v>
      </c>
      <c r="D113" s="10" t="s">
        <v>124</v>
      </c>
      <c r="E113" s="11"/>
      <c r="F113" s="11">
        <v>230203.77</v>
      </c>
      <c r="G113" s="11"/>
      <c r="H113" s="25">
        <f t="shared" si="1"/>
        <v>230203.77</v>
      </c>
    </row>
    <row r="114" spans="1:8" x14ac:dyDescent="0.25">
      <c r="A114" s="7"/>
      <c r="B114" s="12"/>
      <c r="C114" s="9" t="s">
        <v>125</v>
      </c>
      <c r="D114" s="10" t="s">
        <v>126</v>
      </c>
      <c r="E114" s="11"/>
      <c r="F114" s="11">
        <v>2985</v>
      </c>
      <c r="G114" s="11"/>
      <c r="H114" s="25">
        <f t="shared" si="1"/>
        <v>2985</v>
      </c>
    </row>
    <row r="115" spans="1:8" x14ac:dyDescent="0.25">
      <c r="A115" s="7"/>
      <c r="B115" s="12"/>
      <c r="C115" s="9"/>
      <c r="D115" s="10"/>
      <c r="E115" s="11"/>
      <c r="F115" s="11"/>
      <c r="G115" s="11"/>
      <c r="H115" s="25"/>
    </row>
    <row r="116" spans="1:8" x14ac:dyDescent="0.25">
      <c r="A116" s="7"/>
      <c r="B116" s="61">
        <v>33</v>
      </c>
      <c r="C116" s="13"/>
      <c r="D116" s="45" t="s">
        <v>127</v>
      </c>
      <c r="E116" s="58">
        <f>SUM(E117:E121)</f>
        <v>1200</v>
      </c>
      <c r="F116" s="58">
        <f>SUM(F117:F121)</f>
        <v>786131.48</v>
      </c>
      <c r="G116" s="58">
        <f>SUM(G117:G121)</f>
        <v>0</v>
      </c>
      <c r="H116" s="30">
        <f t="shared" si="1"/>
        <v>787331.48</v>
      </c>
    </row>
    <row r="117" spans="1:8" x14ac:dyDescent="0.25">
      <c r="A117" s="7"/>
      <c r="B117" s="12"/>
      <c r="C117" s="9" t="s">
        <v>128</v>
      </c>
      <c r="D117" s="10" t="s">
        <v>164</v>
      </c>
      <c r="E117" s="11"/>
      <c r="F117" s="11"/>
      <c r="G117" s="11"/>
      <c r="H117" s="25">
        <f t="shared" si="1"/>
        <v>0</v>
      </c>
    </row>
    <row r="118" spans="1:8" x14ac:dyDescent="0.25">
      <c r="A118" s="7"/>
      <c r="B118" s="12"/>
      <c r="C118" s="9" t="s">
        <v>129</v>
      </c>
      <c r="D118" s="10" t="s">
        <v>165</v>
      </c>
      <c r="E118" s="11"/>
      <c r="F118" s="11">
        <v>159515.39000000001</v>
      </c>
      <c r="G118" s="11"/>
      <c r="H118" s="25">
        <f t="shared" si="1"/>
        <v>159515.39000000001</v>
      </c>
    </row>
    <row r="119" spans="1:8" x14ac:dyDescent="0.25">
      <c r="A119" s="7"/>
      <c r="B119" s="12"/>
      <c r="C119" s="9" t="s">
        <v>130</v>
      </c>
      <c r="D119" s="10" t="s">
        <v>166</v>
      </c>
      <c r="E119" s="11"/>
      <c r="F119" s="11">
        <v>563501.59</v>
      </c>
      <c r="G119" s="11"/>
      <c r="H119" s="25">
        <f t="shared" si="1"/>
        <v>563501.59</v>
      </c>
    </row>
    <row r="120" spans="1:8" x14ac:dyDescent="0.25">
      <c r="A120" s="7"/>
      <c r="B120" s="12"/>
      <c r="C120" s="9" t="s">
        <v>131</v>
      </c>
      <c r="D120" s="10" t="s">
        <v>167</v>
      </c>
      <c r="E120" s="11"/>
      <c r="F120" s="11">
        <v>2190</v>
      </c>
      <c r="G120" s="11"/>
      <c r="H120" s="25">
        <f t="shared" si="1"/>
        <v>2190</v>
      </c>
    </row>
    <row r="121" spans="1:8" x14ac:dyDescent="0.25">
      <c r="A121" s="7"/>
      <c r="B121" s="12"/>
      <c r="C121" s="9" t="s">
        <v>132</v>
      </c>
      <c r="D121" s="10" t="s">
        <v>168</v>
      </c>
      <c r="E121" s="11">
        <v>1200</v>
      </c>
      <c r="F121" s="11">
        <v>60924.5</v>
      </c>
      <c r="G121" s="11"/>
      <c r="H121" s="25">
        <f t="shared" si="1"/>
        <v>62124.5</v>
      </c>
    </row>
    <row r="122" spans="1:8" x14ac:dyDescent="0.25">
      <c r="A122" s="7"/>
      <c r="B122" s="12"/>
      <c r="C122" s="9"/>
      <c r="D122" s="10"/>
      <c r="E122" s="11"/>
      <c r="F122" s="11"/>
      <c r="G122" s="11"/>
      <c r="H122" s="25"/>
    </row>
    <row r="123" spans="1:8" x14ac:dyDescent="0.25">
      <c r="A123" s="7"/>
      <c r="B123" s="61">
        <v>34</v>
      </c>
      <c r="C123" s="13"/>
      <c r="D123" s="45" t="s">
        <v>146</v>
      </c>
      <c r="E123" s="58">
        <f>SUM(E124:E126)</f>
        <v>380489.95999999996</v>
      </c>
      <c r="F123" s="58">
        <f>SUM(F124:F126)</f>
        <v>5480967.0200000005</v>
      </c>
      <c r="G123" s="58">
        <f>SUM(G124:G126)</f>
        <v>1021570</v>
      </c>
      <c r="H123" s="30">
        <f t="shared" si="1"/>
        <v>6883026.9800000004</v>
      </c>
    </row>
    <row r="124" spans="1:8" x14ac:dyDescent="0.25">
      <c r="A124" s="7"/>
      <c r="B124" s="12"/>
      <c r="C124" s="9" t="s">
        <v>133</v>
      </c>
      <c r="D124" s="10" t="s">
        <v>161</v>
      </c>
      <c r="E124" s="11">
        <v>365709.97</v>
      </c>
      <c r="F124" s="11">
        <v>5040847.08</v>
      </c>
      <c r="G124" s="11">
        <v>1021570</v>
      </c>
      <c r="H124" s="25">
        <f t="shared" si="1"/>
        <v>6428127.0499999998</v>
      </c>
    </row>
    <row r="125" spans="1:8" x14ac:dyDescent="0.25">
      <c r="A125" s="7"/>
      <c r="B125" s="12"/>
      <c r="C125" s="9" t="s">
        <v>134</v>
      </c>
      <c r="D125" s="10" t="s">
        <v>162</v>
      </c>
      <c r="E125" s="11">
        <v>3154.99</v>
      </c>
      <c r="F125" s="11">
        <v>440119.94</v>
      </c>
      <c r="G125" s="11"/>
      <c r="H125" s="25">
        <f t="shared" si="1"/>
        <v>443274.93</v>
      </c>
    </row>
    <row r="126" spans="1:8" x14ac:dyDescent="0.25">
      <c r="A126" s="7"/>
      <c r="B126" s="12"/>
      <c r="C126" s="9" t="s">
        <v>160</v>
      </c>
      <c r="D126" s="10" t="s">
        <v>163</v>
      </c>
      <c r="E126" s="11">
        <v>11625</v>
      </c>
      <c r="F126" s="11"/>
      <c r="G126" s="11"/>
      <c r="H126" s="25">
        <f t="shared" si="1"/>
        <v>11625</v>
      </c>
    </row>
    <row r="127" spans="1:8" x14ac:dyDescent="0.25">
      <c r="A127" s="7"/>
      <c r="B127" s="12"/>
      <c r="C127" s="9"/>
      <c r="D127" s="10"/>
      <c r="E127" s="11"/>
      <c r="F127" s="11"/>
      <c r="G127" s="11"/>
      <c r="H127" s="25"/>
    </row>
    <row r="128" spans="1:8" x14ac:dyDescent="0.25">
      <c r="A128" s="7"/>
      <c r="B128" s="61">
        <v>35</v>
      </c>
      <c r="C128" s="13"/>
      <c r="D128" s="45" t="s">
        <v>145</v>
      </c>
      <c r="E128" s="58">
        <f>SUM(E129:E133)</f>
        <v>695</v>
      </c>
      <c r="F128" s="58">
        <f>SUM(F129:F133)</f>
        <v>652420.43000000005</v>
      </c>
      <c r="G128" s="58">
        <f>SUM(G129:G133)</f>
        <v>0</v>
      </c>
      <c r="H128" s="30">
        <f t="shared" si="1"/>
        <v>653115.43000000005</v>
      </c>
    </row>
    <row r="129" spans="1:8" x14ac:dyDescent="0.25">
      <c r="A129" s="7"/>
      <c r="B129" s="12"/>
      <c r="C129" s="9" t="s">
        <v>135</v>
      </c>
      <c r="D129" s="10" t="s">
        <v>155</v>
      </c>
      <c r="E129" s="11"/>
      <c r="F129" s="11">
        <v>31860</v>
      </c>
      <c r="G129" s="11"/>
      <c r="H129" s="25">
        <f t="shared" si="1"/>
        <v>31860</v>
      </c>
    </row>
    <row r="130" spans="1:8" x14ac:dyDescent="0.25">
      <c r="A130" s="7"/>
      <c r="B130" s="12"/>
      <c r="C130" s="9" t="s">
        <v>136</v>
      </c>
      <c r="D130" s="10" t="s">
        <v>156</v>
      </c>
      <c r="E130" s="11"/>
      <c r="F130" s="11"/>
      <c r="G130" s="11"/>
      <c r="H130" s="25">
        <f t="shared" si="1"/>
        <v>0</v>
      </c>
    </row>
    <row r="131" spans="1:8" x14ac:dyDescent="0.25">
      <c r="A131" s="7"/>
      <c r="B131" s="12"/>
      <c r="C131" s="9" t="s">
        <v>137</v>
      </c>
      <c r="D131" s="10" t="s">
        <v>157</v>
      </c>
      <c r="E131" s="11"/>
      <c r="F131" s="11">
        <v>119082.01</v>
      </c>
      <c r="G131" s="11"/>
      <c r="H131" s="25">
        <f t="shared" si="1"/>
        <v>119082.01</v>
      </c>
    </row>
    <row r="132" spans="1:8" x14ac:dyDescent="0.25">
      <c r="A132" s="7"/>
      <c r="B132" s="12"/>
      <c r="C132" s="9" t="s">
        <v>138</v>
      </c>
      <c r="D132" s="10" t="s">
        <v>158</v>
      </c>
      <c r="E132" s="11"/>
      <c r="F132" s="11">
        <v>18137.349999999999</v>
      </c>
      <c r="G132" s="11"/>
      <c r="H132" s="25">
        <f t="shared" si="1"/>
        <v>18137.349999999999</v>
      </c>
    </row>
    <row r="133" spans="1:8" x14ac:dyDescent="0.25">
      <c r="A133" s="7"/>
      <c r="B133" s="12"/>
      <c r="C133" s="9" t="s">
        <v>139</v>
      </c>
      <c r="D133" s="10" t="s">
        <v>159</v>
      </c>
      <c r="E133" s="11">
        <v>695</v>
      </c>
      <c r="F133" s="11">
        <v>483341.07</v>
      </c>
      <c r="G133" s="11"/>
      <c r="H133" s="25">
        <f t="shared" si="1"/>
        <v>484036.07</v>
      </c>
    </row>
    <row r="134" spans="1:8" x14ac:dyDescent="0.25">
      <c r="A134" s="7"/>
      <c r="B134" s="12"/>
      <c r="C134" s="9"/>
      <c r="D134" s="10"/>
      <c r="E134" s="11"/>
      <c r="F134" s="11"/>
      <c r="G134" s="11"/>
      <c r="H134" s="25"/>
    </row>
    <row r="135" spans="1:8" x14ac:dyDescent="0.25">
      <c r="A135" s="7"/>
      <c r="B135" s="61">
        <v>36</v>
      </c>
      <c r="C135" s="13"/>
      <c r="D135" s="45" t="s">
        <v>144</v>
      </c>
      <c r="E135" s="58">
        <f>SUM(E136:E141)</f>
        <v>520.01</v>
      </c>
      <c r="F135" s="58">
        <f>SUM(F136:F141)</f>
        <v>810903.03999999992</v>
      </c>
      <c r="G135" s="58">
        <f>SUM(G136:G141)</f>
        <v>0</v>
      </c>
      <c r="H135" s="30">
        <f t="shared" si="1"/>
        <v>811423.04999999993</v>
      </c>
    </row>
    <row r="136" spans="1:8" x14ac:dyDescent="0.25">
      <c r="A136" s="7"/>
      <c r="B136" s="12"/>
      <c r="C136" s="9" t="s">
        <v>140</v>
      </c>
      <c r="D136" s="10" t="s">
        <v>147</v>
      </c>
      <c r="E136" s="11"/>
      <c r="F136" s="11"/>
      <c r="G136" s="11"/>
      <c r="H136" s="25">
        <f t="shared" si="1"/>
        <v>0</v>
      </c>
    </row>
    <row r="137" spans="1:8" x14ac:dyDescent="0.25">
      <c r="A137" s="7"/>
      <c r="B137" s="12"/>
      <c r="C137" s="9" t="s">
        <v>141</v>
      </c>
      <c r="D137" s="10" t="s">
        <v>148</v>
      </c>
      <c r="E137" s="11"/>
      <c r="F137" s="11">
        <v>5505.51</v>
      </c>
      <c r="G137" s="11"/>
      <c r="H137" s="25">
        <f t="shared" si="1"/>
        <v>5505.51</v>
      </c>
    </row>
    <row r="138" spans="1:8" x14ac:dyDescent="0.25">
      <c r="A138" s="7"/>
      <c r="B138" s="12"/>
      <c r="C138" s="9" t="s">
        <v>142</v>
      </c>
      <c r="D138" s="10" t="s">
        <v>149</v>
      </c>
      <c r="E138" s="11"/>
      <c r="F138" s="11">
        <v>604.20000000000005</v>
      </c>
      <c r="G138" s="2"/>
      <c r="H138" s="26">
        <f t="shared" si="1"/>
        <v>604.20000000000005</v>
      </c>
    </row>
    <row r="139" spans="1:8" x14ac:dyDescent="0.25">
      <c r="A139" s="7"/>
      <c r="B139" s="12"/>
      <c r="C139" s="9" t="s">
        <v>143</v>
      </c>
      <c r="D139" s="10" t="s">
        <v>150</v>
      </c>
      <c r="E139" s="11"/>
      <c r="F139" s="11"/>
      <c r="G139" s="2"/>
      <c r="H139" s="26">
        <f t="shared" si="1"/>
        <v>0</v>
      </c>
    </row>
    <row r="140" spans="1:8" x14ac:dyDescent="0.25">
      <c r="A140" s="7"/>
      <c r="B140" s="12"/>
      <c r="C140" s="9" t="s">
        <v>151</v>
      </c>
      <c r="D140" s="10" t="s">
        <v>153</v>
      </c>
      <c r="E140" s="11">
        <v>520.01</v>
      </c>
      <c r="F140" s="11">
        <v>804793.33</v>
      </c>
      <c r="G140" s="2"/>
      <c r="H140" s="26">
        <f t="shared" si="1"/>
        <v>805313.34</v>
      </c>
    </row>
    <row r="141" spans="1:8" x14ac:dyDescent="0.25">
      <c r="A141" s="7"/>
      <c r="B141" s="12"/>
      <c r="C141" s="9" t="s">
        <v>152</v>
      </c>
      <c r="D141" s="10" t="s">
        <v>154</v>
      </c>
      <c r="E141" s="11"/>
      <c r="F141" s="11"/>
      <c r="G141" s="2"/>
      <c r="H141" s="26">
        <f t="shared" si="1"/>
        <v>0</v>
      </c>
    </row>
    <row r="142" spans="1:8" x14ac:dyDescent="0.25">
      <c r="A142" s="7"/>
      <c r="B142" s="12"/>
      <c r="C142" s="9"/>
      <c r="D142" s="10"/>
      <c r="E142" s="11"/>
      <c r="F142" s="11"/>
      <c r="G142" s="2"/>
      <c r="H142" s="26"/>
    </row>
    <row r="143" spans="1:8" x14ac:dyDescent="0.25">
      <c r="A143" s="7"/>
      <c r="B143" s="61">
        <v>39</v>
      </c>
      <c r="C143" s="13"/>
      <c r="D143" s="45" t="s">
        <v>169</v>
      </c>
      <c r="E143" s="58">
        <f>SUM(E144:E152)</f>
        <v>360874</v>
      </c>
      <c r="F143" s="58">
        <f>SUM(F144:F152)</f>
        <v>2962487.16</v>
      </c>
      <c r="G143" s="58">
        <f>SUM(G144:G152)</f>
        <v>0</v>
      </c>
      <c r="H143" s="30">
        <f t="shared" si="1"/>
        <v>3323361.16</v>
      </c>
    </row>
    <row r="144" spans="1:8" x14ac:dyDescent="0.25">
      <c r="A144" s="7"/>
      <c r="B144" s="12"/>
      <c r="C144" s="9" t="s">
        <v>170</v>
      </c>
      <c r="D144" s="10" t="s">
        <v>179</v>
      </c>
      <c r="E144" s="11"/>
      <c r="F144" s="11">
        <v>43073.34</v>
      </c>
      <c r="G144" s="2"/>
      <c r="H144" s="26">
        <f t="shared" si="1"/>
        <v>43073.34</v>
      </c>
    </row>
    <row r="145" spans="1:8" x14ac:dyDescent="0.25">
      <c r="A145" s="7"/>
      <c r="B145" s="12"/>
      <c r="C145" s="9" t="s">
        <v>171</v>
      </c>
      <c r="D145" s="10" t="s">
        <v>180</v>
      </c>
      <c r="E145" s="11"/>
      <c r="F145" s="11">
        <v>747293.32</v>
      </c>
      <c r="G145" s="2"/>
      <c r="H145" s="26">
        <f t="shared" si="1"/>
        <v>747293.32</v>
      </c>
    </row>
    <row r="146" spans="1:8" x14ac:dyDescent="0.25">
      <c r="A146" s="7"/>
      <c r="B146" s="12"/>
      <c r="C146" s="9" t="s">
        <v>172</v>
      </c>
      <c r="D146" s="10" t="s">
        <v>181</v>
      </c>
      <c r="E146" s="11"/>
      <c r="F146" s="11">
        <v>23760.23</v>
      </c>
      <c r="G146" s="2"/>
      <c r="H146" s="26">
        <f t="shared" si="1"/>
        <v>23760.23</v>
      </c>
    </row>
    <row r="147" spans="1:8" x14ac:dyDescent="0.25">
      <c r="A147" s="7"/>
      <c r="B147" s="12"/>
      <c r="C147" s="9" t="s">
        <v>173</v>
      </c>
      <c r="D147" s="10" t="s">
        <v>182</v>
      </c>
      <c r="E147" s="11"/>
      <c r="F147" s="11">
        <v>25950.42</v>
      </c>
      <c r="G147" s="2"/>
      <c r="H147" s="26">
        <f t="shared" si="1"/>
        <v>25950.42</v>
      </c>
    </row>
    <row r="148" spans="1:8" x14ac:dyDescent="0.25">
      <c r="A148" s="7"/>
      <c r="B148" s="12"/>
      <c r="C148" s="9" t="s">
        <v>174</v>
      </c>
      <c r="D148" s="10" t="s">
        <v>183</v>
      </c>
      <c r="E148" s="11"/>
      <c r="F148" s="11">
        <v>152447.84</v>
      </c>
      <c r="G148" s="11"/>
      <c r="H148" s="25">
        <f t="shared" si="1"/>
        <v>152447.84</v>
      </c>
    </row>
    <row r="149" spans="1:8" x14ac:dyDescent="0.25">
      <c r="A149" s="7"/>
      <c r="B149" s="12"/>
      <c r="C149" s="9" t="s">
        <v>175</v>
      </c>
      <c r="D149" s="10" t="s">
        <v>184</v>
      </c>
      <c r="E149" s="11">
        <v>360814</v>
      </c>
      <c r="F149" s="11">
        <v>1016348.41</v>
      </c>
      <c r="G149" s="11"/>
      <c r="H149" s="25">
        <f t="shared" si="1"/>
        <v>1377162.4100000001</v>
      </c>
    </row>
    <row r="150" spans="1:8" x14ac:dyDescent="0.25">
      <c r="A150" s="7"/>
      <c r="B150" s="12"/>
      <c r="C150" s="9" t="s">
        <v>176</v>
      </c>
      <c r="D150" s="10" t="s">
        <v>185</v>
      </c>
      <c r="E150" s="11"/>
      <c r="F150" s="11">
        <v>946489.8</v>
      </c>
      <c r="G150" s="11"/>
      <c r="H150" s="25">
        <f t="shared" ref="H150:H167" si="2">+E150+F150+G150</f>
        <v>946489.8</v>
      </c>
    </row>
    <row r="151" spans="1:8" x14ac:dyDescent="0.25">
      <c r="A151" s="7"/>
      <c r="B151" s="12"/>
      <c r="C151" s="9" t="s">
        <v>177</v>
      </c>
      <c r="D151" s="10" t="s">
        <v>186</v>
      </c>
      <c r="E151" s="11"/>
      <c r="F151" s="11"/>
      <c r="G151" s="11"/>
      <c r="H151" s="25">
        <f>+E151+F151+G151</f>
        <v>0</v>
      </c>
    </row>
    <row r="152" spans="1:8" x14ac:dyDescent="0.25">
      <c r="A152" s="7"/>
      <c r="B152" s="12"/>
      <c r="C152" s="9" t="s">
        <v>178</v>
      </c>
      <c r="D152" s="10" t="s">
        <v>187</v>
      </c>
      <c r="E152" s="11">
        <v>60</v>
      </c>
      <c r="F152" s="11">
        <v>7123.8</v>
      </c>
      <c r="G152" s="11"/>
      <c r="H152" s="25">
        <f>+E152+F152+G152</f>
        <v>7183.8</v>
      </c>
    </row>
    <row r="153" spans="1:8" ht="13.5" customHeight="1" x14ac:dyDescent="0.25">
      <c r="A153" s="7"/>
      <c r="B153" s="12"/>
      <c r="C153" s="9"/>
      <c r="D153" s="10"/>
      <c r="E153" s="11"/>
      <c r="F153" s="11"/>
      <c r="G153" s="11"/>
      <c r="H153" s="25"/>
    </row>
    <row r="154" spans="1:8" x14ac:dyDescent="0.25">
      <c r="A154" s="43" t="s">
        <v>188</v>
      </c>
      <c r="B154" s="4"/>
      <c r="C154" s="14"/>
      <c r="D154" s="44" t="s">
        <v>189</v>
      </c>
      <c r="E154" s="56">
        <f>+E155+E161</f>
        <v>0</v>
      </c>
      <c r="F154" s="60">
        <f>+F155+F161</f>
        <v>95270000</v>
      </c>
      <c r="G154" s="60">
        <f>+G155+G161</f>
        <v>0</v>
      </c>
      <c r="H154" s="31">
        <f t="shared" si="2"/>
        <v>95270000</v>
      </c>
    </row>
    <row r="155" spans="1:8" x14ac:dyDescent="0.25">
      <c r="A155" s="7"/>
      <c r="B155" s="61">
        <v>42</v>
      </c>
      <c r="C155" s="13"/>
      <c r="D155" s="45" t="s">
        <v>190</v>
      </c>
      <c r="E155" s="58"/>
      <c r="F155" s="58">
        <f>SUM(F156:F160)</f>
        <v>91030000</v>
      </c>
      <c r="G155" s="58">
        <f>SUM(G156:G160)</f>
        <v>0</v>
      </c>
      <c r="H155" s="30">
        <f t="shared" si="2"/>
        <v>91030000</v>
      </c>
    </row>
    <row r="156" spans="1:8" x14ac:dyDescent="0.25">
      <c r="A156" s="7"/>
      <c r="B156" s="12"/>
      <c r="C156" s="9" t="s">
        <v>191</v>
      </c>
      <c r="D156" s="10" t="s">
        <v>195</v>
      </c>
      <c r="E156" s="11"/>
      <c r="F156" s="11"/>
      <c r="G156" s="11"/>
      <c r="H156" s="25">
        <f t="shared" si="2"/>
        <v>0</v>
      </c>
    </row>
    <row r="157" spans="1:8" x14ac:dyDescent="0.25">
      <c r="A157" s="7"/>
      <c r="B157" s="12"/>
      <c r="C157" s="9" t="s">
        <v>192</v>
      </c>
      <c r="D157" s="10" t="s">
        <v>196</v>
      </c>
      <c r="E157" s="11"/>
      <c r="F157" s="11"/>
      <c r="G157" s="11"/>
      <c r="H157" s="25">
        <f t="shared" si="2"/>
        <v>0</v>
      </c>
    </row>
    <row r="158" spans="1:8" x14ac:dyDescent="0.25">
      <c r="A158" s="7"/>
      <c r="B158" s="12"/>
      <c r="C158" s="9" t="s">
        <v>193</v>
      </c>
      <c r="D158" s="10" t="s">
        <v>197</v>
      </c>
      <c r="E158" s="11"/>
      <c r="F158" s="11"/>
      <c r="G158" s="11"/>
      <c r="H158" s="25">
        <f t="shared" si="2"/>
        <v>0</v>
      </c>
    </row>
    <row r="159" spans="1:8" x14ac:dyDescent="0.25">
      <c r="A159" s="7"/>
      <c r="B159" s="12"/>
      <c r="C159" s="9" t="s">
        <v>194</v>
      </c>
      <c r="D159" s="10" t="s">
        <v>198</v>
      </c>
      <c r="E159" s="11"/>
      <c r="F159" s="11">
        <v>91030000</v>
      </c>
      <c r="G159" s="11"/>
      <c r="H159" s="25">
        <f t="shared" si="2"/>
        <v>91030000</v>
      </c>
    </row>
    <row r="160" spans="1:8" x14ac:dyDescent="0.25">
      <c r="A160" s="7"/>
      <c r="B160" s="12"/>
      <c r="C160" s="9"/>
      <c r="D160" s="10"/>
      <c r="E160" s="11"/>
      <c r="F160" s="11"/>
      <c r="G160" s="11"/>
      <c r="H160" s="25">
        <f t="shared" si="2"/>
        <v>0</v>
      </c>
    </row>
    <row r="161" spans="1:8" x14ac:dyDescent="0.25">
      <c r="A161" s="7"/>
      <c r="B161" s="61">
        <v>43</v>
      </c>
      <c r="C161" s="13"/>
      <c r="D161" s="45" t="s">
        <v>199</v>
      </c>
      <c r="E161" s="58">
        <f>SUM(E162:E166)</f>
        <v>0</v>
      </c>
      <c r="F161" s="58">
        <f>SUM(F162:F166)</f>
        <v>4240000</v>
      </c>
      <c r="G161" s="58">
        <f>SUM(G162:G166)</f>
        <v>0</v>
      </c>
      <c r="H161" s="30">
        <f t="shared" si="2"/>
        <v>4240000</v>
      </c>
    </row>
    <row r="162" spans="1:8" x14ac:dyDescent="0.25">
      <c r="A162" s="7"/>
      <c r="B162" s="12"/>
      <c r="C162" s="9" t="s">
        <v>200</v>
      </c>
      <c r="D162" s="10" t="s">
        <v>228</v>
      </c>
      <c r="E162" s="11"/>
      <c r="F162" s="11"/>
      <c r="G162" s="11"/>
      <c r="H162" s="25">
        <f t="shared" si="2"/>
        <v>0</v>
      </c>
    </row>
    <row r="163" spans="1:8" x14ac:dyDescent="0.25">
      <c r="A163" s="7"/>
      <c r="B163" s="12"/>
      <c r="C163" s="9" t="s">
        <v>201</v>
      </c>
      <c r="D163" s="10" t="s">
        <v>206</v>
      </c>
      <c r="E163" s="11"/>
      <c r="F163" s="11"/>
      <c r="G163" s="11"/>
      <c r="H163" s="25">
        <f t="shared" si="2"/>
        <v>0</v>
      </c>
    </row>
    <row r="164" spans="1:8" x14ac:dyDescent="0.25">
      <c r="A164" s="7"/>
      <c r="B164" s="12"/>
      <c r="C164" s="9" t="s">
        <v>202</v>
      </c>
      <c r="D164" s="10" t="s">
        <v>207</v>
      </c>
      <c r="E164" s="11"/>
      <c r="F164" s="11">
        <v>4240000</v>
      </c>
      <c r="G164" s="11"/>
      <c r="H164" s="25">
        <f t="shared" si="2"/>
        <v>4240000</v>
      </c>
    </row>
    <row r="165" spans="1:8" x14ac:dyDescent="0.25">
      <c r="A165" s="7"/>
      <c r="B165" s="12"/>
      <c r="C165" s="9" t="s">
        <v>203</v>
      </c>
      <c r="D165" s="10" t="s">
        <v>208</v>
      </c>
      <c r="E165" s="11"/>
      <c r="F165" s="11"/>
      <c r="G165" s="11"/>
      <c r="H165" s="25">
        <f t="shared" si="2"/>
        <v>0</v>
      </c>
    </row>
    <row r="166" spans="1:8" x14ac:dyDescent="0.25">
      <c r="A166" s="7"/>
      <c r="B166" s="12"/>
      <c r="C166" s="9" t="s">
        <v>204</v>
      </c>
      <c r="D166" s="10" t="s">
        <v>209</v>
      </c>
      <c r="E166" s="11"/>
      <c r="F166" s="11"/>
      <c r="G166" s="11"/>
      <c r="H166" s="25">
        <f t="shared" si="2"/>
        <v>0</v>
      </c>
    </row>
    <row r="167" spans="1:8" x14ac:dyDescent="0.25">
      <c r="A167" s="7"/>
      <c r="B167" s="12"/>
      <c r="C167" s="9" t="s">
        <v>205</v>
      </c>
      <c r="D167" s="10" t="s">
        <v>210</v>
      </c>
      <c r="E167" s="11"/>
      <c r="F167" s="11"/>
      <c r="G167" s="11"/>
      <c r="H167" s="25">
        <f t="shared" si="2"/>
        <v>0</v>
      </c>
    </row>
    <row r="168" spans="1:8" x14ac:dyDescent="0.25">
      <c r="A168" s="7"/>
      <c r="B168" s="12"/>
      <c r="C168" s="9"/>
      <c r="D168" s="10"/>
      <c r="E168" s="11"/>
      <c r="F168" s="11"/>
      <c r="G168" s="11"/>
      <c r="H168" s="25"/>
    </row>
    <row r="169" spans="1:8" x14ac:dyDescent="0.25">
      <c r="A169" s="43" t="s">
        <v>241</v>
      </c>
      <c r="B169" s="4"/>
      <c r="C169" s="14"/>
      <c r="D169" s="44" t="s">
        <v>242</v>
      </c>
      <c r="E169" s="56">
        <f>+E170+E173</f>
        <v>0</v>
      </c>
      <c r="F169" s="60">
        <f>+F170+F173</f>
        <v>0</v>
      </c>
      <c r="G169" s="60">
        <f>+G170+G173</f>
        <v>0</v>
      </c>
      <c r="H169" s="31">
        <f t="shared" ref="H169:H173" si="3">+E169+F169+G169</f>
        <v>0</v>
      </c>
    </row>
    <row r="170" spans="1:8" x14ac:dyDescent="0.25">
      <c r="A170" s="7"/>
      <c r="B170" s="61">
        <v>51</v>
      </c>
      <c r="C170" s="13"/>
      <c r="D170" s="45" t="s">
        <v>243</v>
      </c>
      <c r="E170" s="58"/>
      <c r="F170" s="58">
        <v>0</v>
      </c>
      <c r="G170" s="58">
        <f>SUM(G171:G172)</f>
        <v>0</v>
      </c>
      <c r="H170" s="30">
        <f t="shared" si="3"/>
        <v>0</v>
      </c>
    </row>
    <row r="171" spans="1:8" x14ac:dyDescent="0.25">
      <c r="A171" s="7"/>
      <c r="B171" s="12"/>
      <c r="C171" s="9" t="s">
        <v>244</v>
      </c>
      <c r="D171" s="10" t="s">
        <v>245</v>
      </c>
      <c r="E171" s="11">
        <v>0</v>
      </c>
      <c r="F171" s="11">
        <v>0</v>
      </c>
      <c r="G171" s="11"/>
      <c r="H171" s="25">
        <f t="shared" si="3"/>
        <v>0</v>
      </c>
    </row>
    <row r="172" spans="1:8" x14ac:dyDescent="0.25">
      <c r="A172" s="7"/>
      <c r="B172" s="12"/>
      <c r="C172" s="9"/>
      <c r="D172" s="10"/>
      <c r="E172" s="11"/>
      <c r="F172" s="11"/>
      <c r="G172" s="11"/>
      <c r="H172" s="25">
        <f t="shared" si="3"/>
        <v>0</v>
      </c>
    </row>
    <row r="173" spans="1:8" x14ac:dyDescent="0.25">
      <c r="A173" s="7"/>
      <c r="B173" s="61">
        <v>52</v>
      </c>
      <c r="C173" s="13"/>
      <c r="D173" s="45" t="s">
        <v>199</v>
      </c>
      <c r="E173" s="58">
        <f>SUM(E174:E177)</f>
        <v>0</v>
      </c>
      <c r="F173" s="58">
        <v>0</v>
      </c>
      <c r="G173" s="58">
        <f>SUM(G174:G177)</f>
        <v>0</v>
      </c>
      <c r="H173" s="30">
        <f t="shared" si="3"/>
        <v>0</v>
      </c>
    </row>
    <row r="174" spans="1:8" x14ac:dyDescent="0.25">
      <c r="A174" s="7"/>
      <c r="B174" s="12"/>
      <c r="C174" s="9" t="s">
        <v>246</v>
      </c>
      <c r="D174" s="10" t="s">
        <v>247</v>
      </c>
      <c r="E174" s="11">
        <v>0</v>
      </c>
      <c r="F174" s="11">
        <v>0</v>
      </c>
      <c r="G174" s="11"/>
      <c r="H174" s="25">
        <f>+E174+F174+G174</f>
        <v>0</v>
      </c>
    </row>
    <row r="175" spans="1:8" x14ac:dyDescent="0.25">
      <c r="A175" s="7"/>
      <c r="B175" s="12"/>
      <c r="C175" s="9" t="s">
        <v>257</v>
      </c>
      <c r="D175" s="10" t="s">
        <v>259</v>
      </c>
      <c r="E175" s="11">
        <v>0</v>
      </c>
      <c r="F175" s="11">
        <v>0</v>
      </c>
      <c r="G175" s="11"/>
      <c r="H175" s="25">
        <f>+E175+F175+G175</f>
        <v>0</v>
      </c>
    </row>
    <row r="176" spans="1:8" x14ac:dyDescent="0.25">
      <c r="A176" s="7"/>
      <c r="B176" s="12"/>
      <c r="C176" s="9" t="s">
        <v>258</v>
      </c>
      <c r="D176" s="10" t="s">
        <v>260</v>
      </c>
      <c r="E176" s="11">
        <v>0</v>
      </c>
      <c r="F176" s="11">
        <v>0</v>
      </c>
      <c r="G176" s="11"/>
      <c r="H176" s="25">
        <f>+E176+F176+G176</f>
        <v>0</v>
      </c>
    </row>
    <row r="177" spans="1:8" x14ac:dyDescent="0.25">
      <c r="A177" s="7"/>
      <c r="B177" s="12"/>
      <c r="C177" s="9"/>
      <c r="D177" s="10"/>
      <c r="E177" s="11"/>
      <c r="F177" s="11"/>
      <c r="G177" s="11"/>
      <c r="H177" s="25"/>
    </row>
    <row r="178" spans="1:8" x14ac:dyDescent="0.25">
      <c r="A178" s="43" t="s">
        <v>211</v>
      </c>
      <c r="B178" s="4"/>
      <c r="C178" s="14"/>
      <c r="D178" s="44" t="s">
        <v>248</v>
      </c>
      <c r="E178" s="56">
        <f>+E179+E189+E196</f>
        <v>69145</v>
      </c>
      <c r="F178" s="60">
        <f>+F179+F189</f>
        <v>9966207.2200000007</v>
      </c>
      <c r="G178" s="60">
        <f>+G179+G189+G196</f>
        <v>2048857.48</v>
      </c>
      <c r="H178" s="31">
        <f t="shared" ref="H178:H179" si="4">+E178+F178+G178</f>
        <v>12084209.700000001</v>
      </c>
    </row>
    <row r="179" spans="1:8" x14ac:dyDescent="0.25">
      <c r="A179" s="7"/>
      <c r="B179" s="61">
        <v>61</v>
      </c>
      <c r="C179" s="13"/>
      <c r="D179" s="45" t="s">
        <v>249</v>
      </c>
      <c r="E179" s="58">
        <f>SUM(E180:E188)</f>
        <v>69145</v>
      </c>
      <c r="F179" s="58">
        <f>SUM(F180:F188)</f>
        <v>4535628.2700000005</v>
      </c>
      <c r="G179" s="58">
        <f>SUM(G180:G188)</f>
        <v>2048857.48</v>
      </c>
      <c r="H179" s="30">
        <f t="shared" si="4"/>
        <v>6653630.75</v>
      </c>
    </row>
    <row r="180" spans="1:8" x14ac:dyDescent="0.25">
      <c r="A180" s="7"/>
      <c r="B180" s="12"/>
      <c r="C180" s="15" t="s">
        <v>212</v>
      </c>
      <c r="D180" s="10" t="s">
        <v>250</v>
      </c>
      <c r="E180" s="11"/>
      <c r="F180" s="11">
        <v>205408.85</v>
      </c>
      <c r="G180" s="11">
        <v>291367.67999999999</v>
      </c>
      <c r="H180" s="25">
        <f>+E180+F180+G180</f>
        <v>496776.53</v>
      </c>
    </row>
    <row r="181" spans="1:8" x14ac:dyDescent="0.25">
      <c r="A181" s="7"/>
      <c r="B181" s="12"/>
      <c r="C181" s="15" t="s">
        <v>213</v>
      </c>
      <c r="D181" s="10" t="s">
        <v>251</v>
      </c>
      <c r="E181" s="25">
        <v>3199.99</v>
      </c>
      <c r="F181" s="25">
        <v>170111.1</v>
      </c>
      <c r="G181" s="25"/>
      <c r="H181" s="25">
        <f>+E181+F181+G181</f>
        <v>173311.09</v>
      </c>
    </row>
    <row r="182" spans="1:8" x14ac:dyDescent="0.25">
      <c r="A182" s="7"/>
      <c r="B182" s="12"/>
      <c r="C182" s="19" t="s">
        <v>214</v>
      </c>
      <c r="D182" s="17" t="s">
        <v>256</v>
      </c>
      <c r="E182" s="11"/>
      <c r="F182" s="11"/>
      <c r="G182" s="27">
        <v>68090</v>
      </c>
      <c r="H182" s="25">
        <f t="shared" ref="H182:H186" si="5">+E182+F182+G182</f>
        <v>68090</v>
      </c>
    </row>
    <row r="183" spans="1:8" x14ac:dyDescent="0.25">
      <c r="A183" s="7"/>
      <c r="B183" s="12"/>
      <c r="C183" s="19" t="s">
        <v>215</v>
      </c>
      <c r="D183" s="17" t="s">
        <v>252</v>
      </c>
      <c r="E183" s="27"/>
      <c r="F183" s="27">
        <v>117553.96</v>
      </c>
      <c r="G183" s="27">
        <v>73425.5</v>
      </c>
      <c r="H183" s="25">
        <f t="shared" si="5"/>
        <v>190979.46000000002</v>
      </c>
    </row>
    <row r="184" spans="1:8" x14ac:dyDescent="0.25">
      <c r="A184" s="7"/>
      <c r="B184" s="12"/>
      <c r="C184" s="19" t="s">
        <v>216</v>
      </c>
      <c r="D184" s="17" t="s">
        <v>255</v>
      </c>
      <c r="E184" s="11"/>
      <c r="F184" s="11"/>
      <c r="G184" s="11"/>
      <c r="H184" s="25">
        <f t="shared" si="5"/>
        <v>0</v>
      </c>
    </row>
    <row r="185" spans="1:8" x14ac:dyDescent="0.25">
      <c r="A185" s="7"/>
      <c r="B185" s="12"/>
      <c r="C185" s="19" t="s">
        <v>217</v>
      </c>
      <c r="D185" s="17" t="s">
        <v>253</v>
      </c>
      <c r="E185" s="11"/>
      <c r="F185" s="11">
        <v>72845.55</v>
      </c>
      <c r="G185" s="27"/>
      <c r="H185" s="25">
        <f t="shared" si="5"/>
        <v>72845.55</v>
      </c>
    </row>
    <row r="186" spans="1:8" x14ac:dyDescent="0.25">
      <c r="A186" s="7"/>
      <c r="B186" s="12"/>
      <c r="C186" s="16" t="s">
        <v>218</v>
      </c>
      <c r="D186" s="17" t="s">
        <v>254</v>
      </c>
      <c r="E186" s="27">
        <v>65945.009999999995</v>
      </c>
      <c r="F186" s="27">
        <v>3715658.41</v>
      </c>
      <c r="G186" s="27">
        <v>1615974.3</v>
      </c>
      <c r="H186" s="25">
        <f t="shared" si="5"/>
        <v>5397577.7199999997</v>
      </c>
    </row>
    <row r="187" spans="1:8" ht="15.75" x14ac:dyDescent="0.25">
      <c r="A187" s="7"/>
      <c r="B187" s="12"/>
      <c r="C187" s="16" t="s">
        <v>282</v>
      </c>
      <c r="D187" s="62" t="s">
        <v>283</v>
      </c>
      <c r="E187" s="27"/>
      <c r="F187" s="27">
        <v>42500</v>
      </c>
      <c r="G187" s="27"/>
      <c r="H187" s="25"/>
    </row>
    <row r="188" spans="1:8" x14ac:dyDescent="0.25">
      <c r="A188" s="7"/>
      <c r="B188" s="12"/>
      <c r="C188" s="16" t="s">
        <v>273</v>
      </c>
      <c r="D188" s="17" t="s">
        <v>254</v>
      </c>
      <c r="E188" s="27"/>
      <c r="F188" s="27">
        <v>211550.4</v>
      </c>
      <c r="G188" s="27"/>
      <c r="H188" s="25">
        <f>+E188+F188+G188</f>
        <v>211550.4</v>
      </c>
    </row>
    <row r="189" spans="1:8" x14ac:dyDescent="0.25">
      <c r="A189" s="7"/>
      <c r="B189" s="61">
        <v>63</v>
      </c>
      <c r="C189" s="13"/>
      <c r="D189" s="45" t="s">
        <v>219</v>
      </c>
      <c r="E189" s="18">
        <f>+E190</f>
        <v>0</v>
      </c>
      <c r="F189" s="58">
        <f>SUM(F190:F195)</f>
        <v>5430578.9500000002</v>
      </c>
      <c r="G189" s="58">
        <f>SUM(G190:G195)</f>
        <v>0</v>
      </c>
      <c r="H189" s="32">
        <f>+E189+F189+G189</f>
        <v>5430578.9500000002</v>
      </c>
    </row>
    <row r="190" spans="1:8" x14ac:dyDescent="0.25">
      <c r="A190" s="7"/>
      <c r="B190" s="12"/>
      <c r="C190" s="19" t="s">
        <v>261</v>
      </c>
      <c r="D190" s="17" t="s">
        <v>267</v>
      </c>
      <c r="E190" s="11"/>
      <c r="F190" s="11"/>
      <c r="G190" s="27"/>
      <c r="H190" s="27">
        <f>+E190+F190+G190</f>
        <v>0</v>
      </c>
    </row>
    <row r="191" spans="1:8" x14ac:dyDescent="0.25">
      <c r="A191" s="7"/>
      <c r="B191" s="12"/>
      <c r="C191" s="19" t="s">
        <v>262</v>
      </c>
      <c r="D191" s="17" t="s">
        <v>268</v>
      </c>
      <c r="E191" s="11"/>
      <c r="F191" s="11"/>
      <c r="G191" s="27"/>
      <c r="H191" s="27">
        <f t="shared" ref="H191:H196" si="6">+E191+F191+G191</f>
        <v>0</v>
      </c>
    </row>
    <row r="192" spans="1:8" x14ac:dyDescent="0.25">
      <c r="A192" s="7"/>
      <c r="B192" s="12"/>
      <c r="C192" s="19" t="s">
        <v>263</v>
      </c>
      <c r="D192" s="17" t="s">
        <v>269</v>
      </c>
      <c r="E192" s="11"/>
      <c r="F192" s="11"/>
      <c r="G192" s="27"/>
      <c r="H192" s="27">
        <f t="shared" si="6"/>
        <v>0</v>
      </c>
    </row>
    <row r="193" spans="1:8" x14ac:dyDescent="0.25">
      <c r="A193" s="7"/>
      <c r="B193" s="12"/>
      <c r="C193" s="19" t="s">
        <v>264</v>
      </c>
      <c r="D193" s="17" t="s">
        <v>270</v>
      </c>
      <c r="E193" s="11"/>
      <c r="F193" s="11">
        <v>5430578.9500000002</v>
      </c>
      <c r="G193" s="27"/>
      <c r="H193" s="27">
        <f t="shared" si="6"/>
        <v>5430578.9500000002</v>
      </c>
    </row>
    <row r="194" spans="1:8" x14ac:dyDescent="0.25">
      <c r="A194" s="7"/>
      <c r="B194" s="12"/>
      <c r="C194" s="19" t="s">
        <v>265</v>
      </c>
      <c r="D194" s="17" t="s">
        <v>271</v>
      </c>
      <c r="E194" s="11"/>
      <c r="F194" s="11"/>
      <c r="G194" s="11"/>
      <c r="H194" s="27">
        <f t="shared" si="6"/>
        <v>0</v>
      </c>
    </row>
    <row r="195" spans="1:8" x14ac:dyDescent="0.25">
      <c r="A195" s="7"/>
      <c r="B195" s="12"/>
      <c r="C195" s="19" t="s">
        <v>266</v>
      </c>
      <c r="D195" s="17" t="s">
        <v>272</v>
      </c>
      <c r="E195" s="11"/>
      <c r="F195" s="11"/>
      <c r="G195" s="27"/>
      <c r="H195" s="27">
        <f t="shared" si="6"/>
        <v>0</v>
      </c>
    </row>
    <row r="196" spans="1:8" x14ac:dyDescent="0.25">
      <c r="A196" s="7"/>
      <c r="B196" s="61">
        <v>69</v>
      </c>
      <c r="C196" s="13"/>
      <c r="D196" s="45" t="s">
        <v>219</v>
      </c>
      <c r="E196" s="46">
        <f>+E197</f>
        <v>0</v>
      </c>
      <c r="F196" s="46">
        <f>+F197</f>
        <v>0</v>
      </c>
      <c r="G196" s="32">
        <f>+G197</f>
        <v>0</v>
      </c>
      <c r="H196" s="32">
        <f t="shared" si="6"/>
        <v>0</v>
      </c>
    </row>
    <row r="197" spans="1:8" x14ac:dyDescent="0.25">
      <c r="A197" s="7"/>
      <c r="B197" s="12"/>
      <c r="C197" s="19" t="s">
        <v>220</v>
      </c>
      <c r="D197" s="17" t="s">
        <v>274</v>
      </c>
      <c r="E197" s="27"/>
      <c r="F197" s="17">
        <v>0</v>
      </c>
      <c r="G197" s="27"/>
      <c r="H197" s="27">
        <f>+E197+F197+G197</f>
        <v>0</v>
      </c>
    </row>
    <row r="198" spans="1:8" ht="17.25" thickBot="1" x14ac:dyDescent="0.35">
      <c r="A198" s="7"/>
      <c r="B198" s="12"/>
      <c r="C198" s="19"/>
      <c r="D198" s="63" t="s">
        <v>221</v>
      </c>
      <c r="E198" s="41">
        <f>+E169+E154+E104+E49+E20+E178</f>
        <v>5127735.0699999994</v>
      </c>
      <c r="F198" s="41">
        <f>+F169+F154+F104+F49+F20+F178</f>
        <v>173773859.48000002</v>
      </c>
      <c r="G198" s="41">
        <f>+G169+G154+G104+G49+G20+G178</f>
        <v>17427599.949999999</v>
      </c>
      <c r="H198" s="42">
        <f>+E198+F198+G198</f>
        <v>196329194.5</v>
      </c>
    </row>
    <row r="199" spans="1:8" ht="9.75" hidden="1" customHeight="1" thickBot="1" x14ac:dyDescent="0.3">
      <c r="A199" s="20"/>
      <c r="B199" s="21"/>
      <c r="C199" s="22"/>
      <c r="D199" s="23"/>
      <c r="E199" s="24"/>
      <c r="F199" s="24"/>
      <c r="G199" s="24"/>
      <c r="H199" s="28"/>
    </row>
    <row r="200" spans="1:8" ht="16.5" thickTop="1" thickBot="1" x14ac:dyDescent="0.3"/>
    <row r="201" spans="1:8" ht="24.75" thickTop="1" thickBot="1" x14ac:dyDescent="0.4">
      <c r="A201" s="65" t="s">
        <v>284</v>
      </c>
      <c r="B201" s="65"/>
      <c r="C201" s="65"/>
      <c r="D201" s="65"/>
      <c r="E201" s="1"/>
      <c r="F201" s="1"/>
      <c r="G201" s="1"/>
      <c r="H201" s="64">
        <f>+H18-H198</f>
        <v>276163362.43000001</v>
      </c>
    </row>
    <row r="202" spans="1:8" hidden="1" x14ac:dyDescent="0.25">
      <c r="E202" s="37">
        <f>+E197-9836620.11</f>
        <v>-9836620.1099999994</v>
      </c>
      <c r="F202" s="37"/>
    </row>
    <row r="203" spans="1:8" ht="15.75" thickTop="1" x14ac:dyDescent="0.25">
      <c r="E203" s="37"/>
      <c r="F203" s="37"/>
    </row>
    <row r="204" spans="1:8" x14ac:dyDescent="0.25">
      <c r="G204" s="37"/>
    </row>
    <row r="207" spans="1:8" x14ac:dyDescent="0.25">
      <c r="D207" t="s">
        <v>275</v>
      </c>
    </row>
  </sheetData>
  <mergeCells count="6">
    <mergeCell ref="A201:D201"/>
    <mergeCell ref="A15:H15"/>
    <mergeCell ref="A11:H11"/>
    <mergeCell ref="A12:H12"/>
    <mergeCell ref="A13:H13"/>
    <mergeCell ref="A14:H14"/>
  </mergeCells>
  <printOptions horizontalCentered="1"/>
  <pageMargins left="0" right="0" top="0.51181102362204722" bottom="0" header="0" footer="0"/>
  <pageSetup paperSize="7" scale="67" fitToHeight="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2013-12-13T19:55:19Z</cp:lastPrinted>
  <dcterms:created xsi:type="dcterms:W3CDTF">2013-02-21T15:56:12Z</dcterms:created>
  <dcterms:modified xsi:type="dcterms:W3CDTF">2019-03-29T14:38:07Z</dcterms:modified>
</cp:coreProperties>
</file>