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definedNames>
    <definedName name="_xlnm.Print_Area" localSheetId="0">Detallado!$A$1:$F$200</definedName>
    <definedName name="_xlnm.Print_Titles" localSheetId="0">Detallado!$11:$17</definedName>
  </definedNames>
  <calcPr calcId="145621"/>
</workbook>
</file>

<file path=xl/calcChain.xml><?xml version="1.0" encoding="utf-8"?>
<calcChain xmlns="http://schemas.openxmlformats.org/spreadsheetml/2006/main">
  <c r="F29" i="4" l="1"/>
  <c r="F28" i="4"/>
  <c r="F27" i="4"/>
  <c r="F26" i="4"/>
  <c r="F24" i="4"/>
  <c r="F23" i="4" l="1"/>
  <c r="F192" i="4"/>
  <c r="F191" i="4"/>
  <c r="F190" i="4"/>
  <c r="F189" i="4"/>
  <c r="F188" i="4"/>
  <c r="F187" i="4"/>
  <c r="F186" i="4"/>
  <c r="F185" i="4"/>
  <c r="F184" i="4"/>
  <c r="F183" i="4"/>
  <c r="F182" i="4"/>
  <c r="F176" i="4"/>
  <c r="F175" i="4"/>
  <c r="D174" i="4"/>
  <c r="F169" i="4"/>
  <c r="F168" i="4"/>
  <c r="D167" i="4"/>
  <c r="F165" i="4"/>
  <c r="F164" i="4"/>
  <c r="F163" i="4"/>
  <c r="F162" i="4"/>
  <c r="F161" i="4"/>
  <c r="E160" i="4"/>
  <c r="E159" i="4" s="1"/>
  <c r="D160" i="4"/>
  <c r="C160" i="4"/>
  <c r="C159" i="4" s="1"/>
  <c r="F158" i="4"/>
  <c r="F157" i="4"/>
  <c r="F156" i="4"/>
  <c r="E155" i="4"/>
  <c r="E154" i="4" s="1"/>
  <c r="D155" i="4"/>
  <c r="D154" i="4" s="1"/>
  <c r="C155" i="4"/>
  <c r="C154" i="4" s="1"/>
  <c r="F153" i="4"/>
  <c r="F152" i="4"/>
  <c r="F151" i="4"/>
  <c r="F150" i="4"/>
  <c r="F149" i="4"/>
  <c r="F148" i="4"/>
  <c r="F147" i="4"/>
  <c r="E146" i="4"/>
  <c r="D146" i="4"/>
  <c r="C146" i="4"/>
  <c r="F145" i="4"/>
  <c r="F144" i="4"/>
  <c r="F143" i="4"/>
  <c r="F142" i="4"/>
  <c r="F141" i="4"/>
  <c r="E140" i="4"/>
  <c r="D140" i="4"/>
  <c r="C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E127" i="4"/>
  <c r="D127" i="4"/>
  <c r="C127" i="4"/>
  <c r="F126" i="4"/>
  <c r="F125" i="4"/>
  <c r="F124" i="4"/>
  <c r="F123" i="4"/>
  <c r="F122" i="4"/>
  <c r="F121" i="4"/>
  <c r="E120" i="4"/>
  <c r="D120" i="4"/>
  <c r="C120" i="4"/>
  <c r="F119" i="4"/>
  <c r="F118" i="4"/>
  <c r="E117" i="4"/>
  <c r="D117" i="4"/>
  <c r="C117" i="4"/>
  <c r="F116" i="4"/>
  <c r="F115" i="4"/>
  <c r="F114" i="4"/>
  <c r="F113" i="4"/>
  <c r="F112" i="4"/>
  <c r="F111" i="4"/>
  <c r="E110" i="4"/>
  <c r="D110" i="4"/>
  <c r="C110" i="4"/>
  <c r="F109" i="4"/>
  <c r="F108" i="4"/>
  <c r="F107" i="4"/>
  <c r="F106" i="4"/>
  <c r="F105" i="4"/>
  <c r="E104" i="4"/>
  <c r="D104" i="4"/>
  <c r="C104" i="4"/>
  <c r="F103" i="4"/>
  <c r="F102" i="4"/>
  <c r="F101" i="4"/>
  <c r="F100" i="4"/>
  <c r="E99" i="4"/>
  <c r="E98" i="4" s="1"/>
  <c r="D99" i="4"/>
  <c r="C99" i="4"/>
  <c r="C98" i="4" s="1"/>
  <c r="F97" i="4"/>
  <c r="F96" i="4"/>
  <c r="F95" i="4"/>
  <c r="F94" i="4"/>
  <c r="E93" i="4"/>
  <c r="D93" i="4"/>
  <c r="C93" i="4"/>
  <c r="F92" i="4"/>
  <c r="F91" i="4"/>
  <c r="F90" i="4"/>
  <c r="F89" i="4"/>
  <c r="F88" i="4"/>
  <c r="F87" i="4"/>
  <c r="F86" i="4"/>
  <c r="F85" i="4" s="1"/>
  <c r="E85" i="4"/>
  <c r="D85" i="4"/>
  <c r="C85" i="4"/>
  <c r="F84" i="4"/>
  <c r="F83" i="4"/>
  <c r="F82" i="4"/>
  <c r="E81" i="4"/>
  <c r="D81" i="4"/>
  <c r="C81" i="4"/>
  <c r="F80" i="4"/>
  <c r="F79" i="4"/>
  <c r="F76" i="4" s="1"/>
  <c r="F78" i="4"/>
  <c r="F77" i="4"/>
  <c r="E76" i="4"/>
  <c r="D76" i="4"/>
  <c r="C76" i="4"/>
  <c r="F75" i="4"/>
  <c r="F74" i="4"/>
  <c r="F73" i="4"/>
  <c r="F72" i="4"/>
  <c r="F71" i="4"/>
  <c r="E70" i="4"/>
  <c r="D70" i="4"/>
  <c r="C70" i="4"/>
  <c r="F69" i="4"/>
  <c r="F68" i="4"/>
  <c r="F67" i="4"/>
  <c r="F66" i="4"/>
  <c r="E65" i="4"/>
  <c r="D65" i="4"/>
  <c r="C65" i="4"/>
  <c r="F64" i="4"/>
  <c r="F63" i="4"/>
  <c r="E62" i="4"/>
  <c r="D62" i="4"/>
  <c r="C62" i="4"/>
  <c r="F61" i="4"/>
  <c r="F60" i="4"/>
  <c r="F59" i="4"/>
  <c r="E58" i="4"/>
  <c r="D58" i="4"/>
  <c r="C58" i="4"/>
  <c r="F57" i="4"/>
  <c r="F56" i="4"/>
  <c r="F55" i="4"/>
  <c r="F54" i="4"/>
  <c r="F53" i="4"/>
  <c r="F52" i="4"/>
  <c r="F51" i="4"/>
  <c r="E50" i="4"/>
  <c r="D50" i="4"/>
  <c r="D49" i="4" s="1"/>
  <c r="C50" i="4"/>
  <c r="F48" i="4"/>
  <c r="F47" i="4"/>
  <c r="F46" i="4"/>
  <c r="F45" i="4"/>
  <c r="E44" i="4"/>
  <c r="D44" i="4"/>
  <c r="C44" i="4"/>
  <c r="F43" i="4"/>
  <c r="F42" i="4"/>
  <c r="F41" i="4"/>
  <c r="F40" i="4"/>
  <c r="F39" i="4"/>
  <c r="F38" i="4"/>
  <c r="E37" i="4"/>
  <c r="D37" i="4"/>
  <c r="C37" i="4"/>
  <c r="F36" i="4"/>
  <c r="F35" i="4"/>
  <c r="F34" i="4"/>
  <c r="E33" i="4"/>
  <c r="D33" i="4"/>
  <c r="C33" i="4"/>
  <c r="F32" i="4"/>
  <c r="F31" i="4"/>
  <c r="E30" i="4"/>
  <c r="D30" i="4"/>
  <c r="C30" i="4"/>
  <c r="F25" i="4"/>
  <c r="E25" i="4"/>
  <c r="D25" i="4"/>
  <c r="C25" i="4"/>
  <c r="F22" i="4"/>
  <c r="E22" i="4"/>
  <c r="E21" i="4" s="1"/>
  <c r="D22" i="4"/>
  <c r="D21" i="4" s="1"/>
  <c r="C22" i="4"/>
  <c r="C21" i="4" s="1"/>
  <c r="E18" i="4"/>
  <c r="F21" i="4" l="1"/>
  <c r="F140" i="4"/>
  <c r="F65" i="4"/>
  <c r="F81" i="4"/>
  <c r="F117" i="4"/>
  <c r="D159" i="4"/>
  <c r="F174" i="4"/>
  <c r="C49" i="4"/>
  <c r="C193" i="4" s="1"/>
  <c r="E49" i="4"/>
  <c r="F70" i="4"/>
  <c r="F93" i="4"/>
  <c r="F99" i="4"/>
  <c r="F120" i="4"/>
  <c r="F127" i="4"/>
  <c r="F155" i="4"/>
  <c r="F154" i="4" s="1"/>
  <c r="F167" i="4"/>
  <c r="F30" i="4"/>
  <c r="F33" i="4"/>
  <c r="F37" i="4"/>
  <c r="F44" i="4"/>
  <c r="F50" i="4"/>
  <c r="F58" i="4"/>
  <c r="F62" i="4"/>
  <c r="D98" i="4"/>
  <c r="F98" i="4" s="1"/>
  <c r="F104" i="4"/>
  <c r="F110" i="4"/>
  <c r="F146" i="4"/>
  <c r="F160" i="4"/>
  <c r="E193" i="4"/>
  <c r="F198" i="4"/>
  <c r="F159" i="4" l="1"/>
  <c r="F49" i="4"/>
  <c r="D193" i="4"/>
  <c r="F193" i="4" s="1"/>
  <c r="E198" i="4" s="1"/>
</calcChain>
</file>

<file path=xl/sharedStrings.xml><?xml version="1.0" encoding="utf-8"?>
<sst xmlns="http://schemas.openxmlformats.org/spreadsheetml/2006/main" count="285" uniqueCount="275">
  <si>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</si>
  <si>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</si>
  <si>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</si>
  <si>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</si>
  <si>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</si>
  <si>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</si>
  <si>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</si>
  <si>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</si>
  <si>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</si>
  <si>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</si>
  <si>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</si>
  <si>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</si>
  <si>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</si>
  <si>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</si>
  <si>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</si>
  <si>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</si>
  <si>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</si>
  <si>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</si>
  <si>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</si>
  <si>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</si>
  <si>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</si>
  <si>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</si>
  <si>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</si>
  <si>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</si>
  <si>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</si>
  <si>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</si>
  <si>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</si>
  <si>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</si>
  <si>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</si>
  <si>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</si>
  <si>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</si>
  <si>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</si>
  <si>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</si>
  <si>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</si>
  <si>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</si>
  <si>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</si>
  <si>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</si>
  <si>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</si>
  <si>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</si>
  <si>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</si>
  <si>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</si>
  <si>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</si>
  <si>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</si>
  <si>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</si>
  <si>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</si>
  <si>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</si>
  <si>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</si>
  <si>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</si>
  <si>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</si>
  <si>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</si>
  <si>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</si>
  <si>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</si>
  <si>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</si>
  <si>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</si>
  <si>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</si>
  <si>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</si>
  <si>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</si>
  <si>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</si>
  <si>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</si>
  <si>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</si>
  <si>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</si>
  <si>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</si>
  <si>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</si>
  <si>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</si>
  <si>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</si>
  <si>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</si>
  <si>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</si>
  <si>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</si>
  <si>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</si>
  <si>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</si>
  <si>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</si>
  <si>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</si>
  <si>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</si>
  <si>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</si>
  <si>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</si>
  <si>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</si>
  <si>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</si>
  <si>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</si>
  <si>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</si>
  <si>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</si>
  <si>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</si>
  <si>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</si>
  <si>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</si>
  <si>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</si>
  <si>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</si>
  <si>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</si>
  <si>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</si>
  <si>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</si>
  <si>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</si>
  <si>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</si>
  <si>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</si>
  <si>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</si>
  <si>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</si>
  <si>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</si>
  <si>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</si>
  <si>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</si>
  <si>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</si>
  <si>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</si>
  <si>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</si>
  <si>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</si>
  <si>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</si>
  <si>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</si>
  <si>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</si>
  <si>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</si>
  <si>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</si>
  <si>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</si>
  <si>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</si>
  <si>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</si>
  <si>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</si>
  <si>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</si>
  <si>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</si>
  <si>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</si>
  <si>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</si>
  <si>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</si>
  <si>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</si>
  <si>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</si>
  <si>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</si>
  <si>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</si>
  <si>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</si>
  <si>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</si>
  <si>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</si>
  <si>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</si>
  <si>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</si>
  <si>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</si>
  <si>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</si>
  <si>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</si>
  <si>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</si>
  <si>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</si>
  <si>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</si>
  <si>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</si>
  <si>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</si>
  <si>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</si>
  <si>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</si>
  <si>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</si>
  <si>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</si>
  <si>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</si>
  <si>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</si>
  <si>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</si>
  <si>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</si>
  <si>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</si>
  <si>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</si>
  <si>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</si>
  <si>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</si>
  <si>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</si>
  <si>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</si>
  <si>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</si>
  <si>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</si>
  <si>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</si>
  <si>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</si>
  <si>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</si>
  <si>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</si>
  <si>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</si>
  <si>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</si>
  <si>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</si>
  <si>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</si>
  <si>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</si>
  <si>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</si>
  <si>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</si>
  <si>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</si>
  <si>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</si>
  <si>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</si>
  <si>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</si>
  <si>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</si>
  <si>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</si>
  <si>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</si>
  <si>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</si>
  <si>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</si>
  <si>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</si>
  <si>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</si>
  <si>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</si>
  <si>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</si>
  <si>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</si>
  <si>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</si>
  <si>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</si>
  <si>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</si>
  <si>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</si>
  <si>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</si>
  <si>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</si>
  <si>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</si>
  <si>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</si>
  <si>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</si>
  <si>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</si>
  <si>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</si>
  <si>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</si>
  <si>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</si>
  <si>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</si>
  <si>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</si>
  <si>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</si>
  <si>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</si>
  <si>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</si>
  <si>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</si>
  <si>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</si>
  <si>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</si>
  <si>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</si>
  <si>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</si>
  <si>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</si>
  <si>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</si>
  <si>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</si>
  <si>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</si>
  <si>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</si>
  <si>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</si>
  <si>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</si>
  <si>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</si>
  <si>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</si>
  <si>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</si>
  <si>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</si>
  <si>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</si>
  <si>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</si>
  <si>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</si>
  <si>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</si>
  <si>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</si>
  <si>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>Proudustos y Utiles variso  N. I . P.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</si>
  <si>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</si>
  <si>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</si>
  <si>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</si>
  <si>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</si>
  <si>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</si>
  <si>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</si>
  <si>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</si>
  <si>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</si>
  <si>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</si>
  <si>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</si>
  <si>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 xml:space="preserve">Maquinaria, Otros Equipos  y Herramientas </t>
  </si>
  <si>
    <t>2.6.5.8</t>
  </si>
  <si>
    <t xml:space="preserve">Otros Equipos </t>
  </si>
  <si>
    <t>2.6.8</t>
  </si>
  <si>
    <t xml:space="preserve">Bienes Intangibles </t>
  </si>
  <si>
    <t>2.6.8.3.1</t>
  </si>
  <si>
    <t>2.3.8.3.2</t>
  </si>
  <si>
    <t xml:space="preserve">Base de Datos </t>
  </si>
  <si>
    <t xml:space="preserve">Agua </t>
  </si>
  <si>
    <t xml:space="preserve">Desechos Solidos </t>
  </si>
  <si>
    <t>2.6.1.4</t>
  </si>
  <si>
    <t xml:space="preserve">Equipos de Computos </t>
  </si>
  <si>
    <t>2.1.2.2.06</t>
  </si>
  <si>
    <t xml:space="preserve">Compensación por Resultados </t>
  </si>
  <si>
    <t>4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</si>
  <si>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</si>
  <si>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</si>
  <si>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</si>
  <si>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</si>
  <si>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</si>
  <si>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>ctc</t>
  </si>
  <si>
    <t>Consolidado</t>
  </si>
  <si>
    <t xml:space="preserve">Progresando </t>
  </si>
  <si>
    <t>VICE-PRESIDENCIA DE LA REPUBLICA DOMINICANA</t>
  </si>
  <si>
    <t>Gabinete de Coodinacion de Politicas Sociales</t>
  </si>
  <si>
    <t>Programa Progresando Con Solidaridad</t>
  </si>
  <si>
    <t>SALDO ANTERIOR</t>
  </si>
  <si>
    <t>TRANSFERENCIA RECIBIDA DE PRESUPUESTO</t>
  </si>
  <si>
    <t xml:space="preserve">Solidaridad </t>
  </si>
  <si>
    <t xml:space="preserve"> “Año de la Superación del Analfabetismo”</t>
  </si>
  <si>
    <t>Apropiacion pendiente de ejecutar</t>
  </si>
  <si>
    <t>2.2.1.6..07</t>
  </si>
  <si>
    <t>2.2.1.6.08</t>
  </si>
  <si>
    <t>Combustibles, Lubricantes</t>
  </si>
  <si>
    <t xml:space="preserve">Productos quimicos y Conexos </t>
  </si>
  <si>
    <t xml:space="preserve">Muebles de alojamiento, excepto de oficina y estanteria </t>
  </si>
  <si>
    <t>2.6.1.7</t>
  </si>
  <si>
    <t xml:space="preserve">Electrodomesticos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</si>
  <si>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</si>
  <si>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</si>
  <si>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</si>
  <si>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</si>
  <si>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</si>
  <si>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</si>
  <si>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</si>
  <si>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</si>
  <si>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</si>
  <si>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</si>
  <si>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</si>
  <si>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</si>
  <si>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</si>
  <si>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>SALDO DISPONIBLE  FEBRERO 2014</t>
  </si>
  <si>
    <t>EJECUCION PRESUPUESTARIA FEBRERO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</si>
</sst>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3" borderId="2" xfId="0" applyFont="1" applyFill="1" applyBorder="1"/>
    <xf numFmtId="0" fontId="3" fillId="0" borderId="1" xfId="0" applyFont="1" applyBorder="1"/>
    <xf numFmtId="0" fontId="2" fillId="4" borderId="2" xfId="0" applyFont="1" applyFill="1" applyBorder="1"/>
    <xf numFmtId="0" fontId="0" fillId="0" borderId="5" xfId="0" applyBorder="1"/>
    <xf numFmtId="43" fontId="0" fillId="0" borderId="0" xfId="0" applyNumberFormat="1"/>
    <xf numFmtId="0" fontId="2" fillId="6" borderId="0" xfId="0" applyFont="1" applyFill="1" applyBorder="1" applyAlignment="1">
      <alignment horizontal="right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 applyAlignment="1"/>
    <xf numFmtId="0" fontId="4" fillId="2" borderId="12" xfId="0" applyFont="1" applyFill="1" applyBorder="1"/>
    <xf numFmtId="43" fontId="15" fillId="2" borderId="12" xfId="1" applyFont="1" applyFill="1" applyBorder="1"/>
    <xf numFmtId="0" fontId="2" fillId="4" borderId="4" xfId="0" applyFont="1" applyFill="1" applyBorder="1"/>
    <xf numFmtId="43" fontId="15" fillId="4" borderId="4" xfId="1" applyFont="1" applyFill="1" applyBorder="1"/>
    <xf numFmtId="0" fontId="3" fillId="0" borderId="2" xfId="0" applyFont="1" applyBorder="1"/>
    <xf numFmtId="43" fontId="17" fillId="0" borderId="2" xfId="1" applyFont="1" applyBorder="1"/>
    <xf numFmtId="43" fontId="15" fillId="4" borderId="2" xfId="1" applyFont="1" applyFill="1" applyBorder="1"/>
    <xf numFmtId="0" fontId="3" fillId="0" borderId="5" xfId="0" applyFont="1" applyBorder="1"/>
    <xf numFmtId="43" fontId="17" fillId="0" borderId="5" xfId="1" applyFont="1" applyBorder="1"/>
    <xf numFmtId="43" fontId="17" fillId="0" borderId="2" xfId="1" applyFont="1" applyBorder="1" applyAlignment="1">
      <alignment horizontal="right"/>
    </xf>
    <xf numFmtId="43" fontId="17" fillId="4" borderId="2" xfId="1" applyFont="1" applyFill="1" applyBorder="1"/>
    <xf numFmtId="0" fontId="16" fillId="7" borderId="2" xfId="0" applyFont="1" applyFill="1" applyBorder="1"/>
    <xf numFmtId="0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/>
    <xf numFmtId="43" fontId="18" fillId="4" borderId="13" xfId="1" applyFont="1" applyFill="1" applyBorder="1"/>
    <xf numFmtId="0" fontId="4" fillId="2" borderId="11" xfId="0" applyFont="1" applyFill="1" applyBorder="1"/>
    <xf numFmtId="43" fontId="15" fillId="2" borderId="11" xfId="1" applyFont="1" applyFill="1" applyBorder="1"/>
    <xf numFmtId="0" fontId="0" fillId="0" borderId="6" xfId="0" applyBorder="1"/>
    <xf numFmtId="0" fontId="0" fillId="0" borderId="18" xfId="0" applyBorder="1"/>
    <xf numFmtId="43" fontId="7" fillId="0" borderId="18" xfId="1" applyFont="1" applyBorder="1"/>
    <xf numFmtId="0" fontId="0" fillId="0" borderId="7" xfId="0" applyBorder="1"/>
    <xf numFmtId="0" fontId="0" fillId="0" borderId="3" xfId="0" applyBorder="1"/>
    <xf numFmtId="0" fontId="0" fillId="0" borderId="0" xfId="0" applyBorder="1"/>
    <xf numFmtId="43" fontId="7" fillId="0" borderId="0" xfId="1" applyFont="1" applyBorder="1"/>
    <xf numFmtId="0" fontId="0" fillId="0" borderId="19" xfId="0" applyBorder="1"/>
    <xf numFmtId="0" fontId="12" fillId="6" borderId="19" xfId="0" applyFont="1" applyFill="1" applyBorder="1" applyAlignment="1"/>
    <xf numFmtId="0" fontId="2" fillId="6" borderId="3" xfId="0" applyFont="1" applyFill="1" applyBorder="1" applyAlignment="1">
      <alignment horizontal="center" vertical="center" wrapText="1"/>
    </xf>
    <xf numFmtId="0" fontId="0" fillId="0" borderId="20" xfId="0" applyNumberFormat="1" applyBorder="1"/>
    <xf numFmtId="0" fontId="2" fillId="6" borderId="8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right"/>
    </xf>
    <xf numFmtId="0" fontId="16" fillId="4" borderId="4" xfId="0" applyNumberFormat="1" applyFont="1" applyFill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17" fillId="0" borderId="2" xfId="0" applyNumberFormat="1" applyFont="1" applyBorder="1" applyAlignment="1">
      <alignment horizontal="right"/>
    </xf>
    <xf numFmtId="0" fontId="16" fillId="4" borderId="2" xfId="0" applyNumberFormat="1" applyFont="1" applyFill="1" applyBorder="1" applyAlignment="1">
      <alignment horizontal="right"/>
    </xf>
    <xf numFmtId="0" fontId="17" fillId="0" borderId="5" xfId="0" applyNumberFormat="1" applyFont="1" applyBorder="1" applyAlignment="1">
      <alignment horizontal="right"/>
    </xf>
    <xf numFmtId="0" fontId="4" fillId="2" borderId="12" xfId="0" applyNumberFormat="1" applyFont="1" applyFill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right"/>
    </xf>
    <xf numFmtId="0" fontId="16" fillId="7" borderId="2" xfId="0" applyNumberFormat="1" applyFont="1" applyFill="1" applyBorder="1" applyAlignment="1">
      <alignment horizontal="right"/>
    </xf>
    <xf numFmtId="0" fontId="16" fillId="3" borderId="2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right" vertical="center" wrapText="1"/>
    </xf>
    <xf numFmtId="0" fontId="19" fillId="0" borderId="16" xfId="0" applyFont="1" applyBorder="1" applyAlignment="1">
      <alignment horizontal="right" vertical="center" wrapText="1"/>
    </xf>
    <xf numFmtId="0" fontId="19" fillId="0" borderId="15" xfId="0" applyFont="1" applyBorder="1" applyAlignment="1">
      <alignment horizontal="center" vertical="center" wrapText="1"/>
    </xf>
    <xf numFmtId="0" fontId="14" fillId="0" borderId="17" xfId="0" applyFont="1" applyBorder="1"/>
    <xf numFmtId="43" fontId="5" fillId="6" borderId="21" xfId="1" applyFont="1" applyFill="1" applyBorder="1" applyAlignment="1">
      <alignment horizontal="center" vertical="center" wrapText="1"/>
    </xf>
    <xf numFmtId="43" fontId="5" fillId="6" borderId="9" xfId="1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right" vertical="center" wrapText="1"/>
    </xf>
    <xf numFmtId="43" fontId="5" fillId="6" borderId="0" xfId="1" applyFont="1" applyFill="1" applyBorder="1" applyAlignment="1">
      <alignment horizontal="center" vertical="center" wrapText="1"/>
    </xf>
    <xf numFmtId="43" fontId="5" fillId="6" borderId="19" xfId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1238250</xdr:colOff>
      <xdr:row>9</xdr:row>
      <xdr:rowOff>114300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1905000" cy="15525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9525</xdr:colOff>
      <xdr:row>0</xdr:row>
      <xdr:rowOff>57151</xdr:rowOff>
    </xdr:from>
    <xdr:to>
      <xdr:col>5</xdr:col>
      <xdr:colOff>781051</xdr:colOff>
      <xdr:row>9</xdr:row>
      <xdr:rowOff>119676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19775" y="57151"/>
          <a:ext cx="1695451" cy="1519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M204"/>
  <sheetViews>
    <sheetView showGridLines="0" tabSelected="1" zoomScaleSheetLayoutView="100" workbookViewId="0">
      <selection activeCell="B23" sqref="B23"/>
    </sheetView>
  </sheetViews>
  <sheetFormatPr baseColWidth="10" defaultRowHeight="12.75" x14ac:dyDescent="0.2"/>
  <cols>
    <col min="1" max="1" width="10" customWidth="1"/>
    <col min="2" max="2" width="69.140625" bestFit="1" customWidth="1"/>
    <col min="3" max="5" width="13.85546875" bestFit="1" customWidth="1"/>
    <col min="6" max="6" width="14.85546875" bestFit="1" customWidth="1"/>
  </cols>
  <sheetData>
    <row r="1" spans="1:13" x14ac:dyDescent="0.2">
      <c r="A1" s="28"/>
      <c r="B1" s="29"/>
      <c r="C1" s="29"/>
      <c r="D1" s="29"/>
      <c r="E1" s="30"/>
      <c r="F1" s="31"/>
    </row>
    <row r="2" spans="1:13" x14ac:dyDescent="0.2">
      <c r="A2" s="32"/>
      <c r="B2" s="33"/>
      <c r="C2" s="33"/>
      <c r="D2" s="33"/>
      <c r="E2" s="34"/>
      <c r="F2" s="35"/>
    </row>
    <row r="3" spans="1:13" x14ac:dyDescent="0.2">
      <c r="A3" s="32"/>
      <c r="B3" s="33"/>
      <c r="C3" s="33"/>
      <c r="D3" s="33"/>
      <c r="E3" s="34"/>
      <c r="F3" s="35"/>
    </row>
    <row r="4" spans="1:13" x14ac:dyDescent="0.2">
      <c r="A4" s="32"/>
      <c r="B4" s="33"/>
      <c r="C4" s="33"/>
      <c r="D4" s="33"/>
      <c r="E4" s="34"/>
      <c r="F4" s="35"/>
    </row>
    <row r="5" spans="1:13" x14ac:dyDescent="0.2">
      <c r="A5" s="32"/>
      <c r="B5" s="33"/>
      <c r="C5" s="33"/>
      <c r="D5" s="33"/>
      <c r="E5" s="34"/>
      <c r="F5" s="35"/>
    </row>
    <row r="6" spans="1:13" x14ac:dyDescent="0.2">
      <c r="A6" s="32"/>
      <c r="B6" s="33"/>
      <c r="C6" s="33"/>
      <c r="D6" s="33"/>
      <c r="E6" s="34"/>
      <c r="F6" s="35"/>
    </row>
    <row r="7" spans="1:13" x14ac:dyDescent="0.2">
      <c r="A7" s="32"/>
      <c r="B7" s="33"/>
      <c r="C7" s="33"/>
      <c r="D7" s="33"/>
      <c r="E7" s="34"/>
      <c r="F7" s="35"/>
    </row>
    <row r="8" spans="1:13" x14ac:dyDescent="0.2">
      <c r="A8" s="32"/>
      <c r="B8" s="33"/>
      <c r="C8" s="33"/>
      <c r="D8" s="33"/>
      <c r="E8" s="34"/>
      <c r="F8" s="35"/>
    </row>
    <row r="9" spans="1:13" x14ac:dyDescent="0.2">
      <c r="A9" s="32"/>
      <c r="B9" s="33"/>
      <c r="C9" s="33"/>
      <c r="D9" s="33"/>
      <c r="E9" s="34"/>
      <c r="F9" s="35"/>
    </row>
    <row r="10" spans="1:13" x14ac:dyDescent="0.2">
      <c r="A10" s="32"/>
      <c r="B10" s="33"/>
      <c r="C10" s="33"/>
      <c r="D10" s="33"/>
      <c r="E10" s="34"/>
      <c r="F10" s="35"/>
    </row>
    <row r="11" spans="1:13" ht="23.25" x14ac:dyDescent="0.35">
      <c r="A11" s="67" t="s">
        <v>245</v>
      </c>
      <c r="B11" s="68"/>
      <c r="C11" s="68"/>
      <c r="D11" s="68"/>
      <c r="E11" s="68"/>
      <c r="F11" s="35"/>
    </row>
    <row r="12" spans="1:13" ht="20.25" x14ac:dyDescent="0.3">
      <c r="A12" s="69" t="s">
        <v>246</v>
      </c>
      <c r="B12" s="70"/>
      <c r="C12" s="70"/>
      <c r="D12" s="70"/>
      <c r="E12" s="70"/>
      <c r="F12" s="35"/>
    </row>
    <row r="13" spans="1:13" ht="22.5" x14ac:dyDescent="0.45">
      <c r="A13" s="71" t="s">
        <v>247</v>
      </c>
      <c r="B13" s="72"/>
      <c r="C13" s="72"/>
      <c r="D13" s="72"/>
      <c r="E13" s="72"/>
      <c r="F13" s="35"/>
    </row>
    <row r="14" spans="1:13" ht="18.75" x14ac:dyDescent="0.2">
      <c r="A14" s="73" t="s">
        <v>251</v>
      </c>
      <c r="B14" s="74"/>
      <c r="C14" s="74"/>
      <c r="D14" s="74"/>
      <c r="E14" s="74"/>
      <c r="F14" s="35"/>
    </row>
    <row r="15" spans="1:13" s="9" customFormat="1" ht="31.5" x14ac:dyDescent="0.5">
      <c r="A15" s="75" t="s">
        <v>274</v>
      </c>
      <c r="B15" s="76"/>
      <c r="C15" s="76"/>
      <c r="D15" s="76"/>
      <c r="E15" s="76"/>
      <c r="F15" s="36"/>
      <c r="G15" s="10"/>
      <c r="H15" s="10"/>
      <c r="I15" s="10"/>
      <c r="J15" s="10"/>
      <c r="K15" s="10"/>
      <c r="L15" s="10"/>
      <c r="M15" s="10"/>
    </row>
    <row r="16" spans="1:13" ht="31.5" customHeight="1" x14ac:dyDescent="0.2">
      <c r="A16" s="37"/>
      <c r="B16" s="6"/>
      <c r="C16" s="66" t="s">
        <v>248</v>
      </c>
      <c r="D16" s="66"/>
      <c r="E16" s="64">
        <v>768606700.97000003</v>
      </c>
      <c r="F16" s="65"/>
    </row>
    <row r="17" spans="1:6" ht="28.5" customHeight="1" x14ac:dyDescent="0.2">
      <c r="A17" s="37"/>
      <c r="B17" s="66" t="s">
        <v>249</v>
      </c>
      <c r="C17" s="66"/>
      <c r="D17" s="66"/>
      <c r="E17" s="64">
        <v>0</v>
      </c>
      <c r="F17" s="65"/>
    </row>
    <row r="18" spans="1:6" ht="51" customHeight="1" thickBot="1" x14ac:dyDescent="0.25">
      <c r="A18" s="37"/>
      <c r="B18" s="66" t="s">
        <v>273</v>
      </c>
      <c r="C18" s="66"/>
      <c r="D18" s="66"/>
      <c r="E18" s="64">
        <f>+E16+E17</f>
        <v>768606700.97000003</v>
      </c>
      <c r="F18" s="65"/>
    </row>
    <row r="19" spans="1:6" s="9" customFormat="1" x14ac:dyDescent="0.2">
      <c r="A19" s="57" t="s">
        <v>45</v>
      </c>
      <c r="B19" s="59" t="s">
        <v>0</v>
      </c>
      <c r="C19" s="51" t="s">
        <v>250</v>
      </c>
      <c r="D19" s="53" t="s">
        <v>244</v>
      </c>
      <c r="E19" s="53" t="s">
        <v>242</v>
      </c>
      <c r="F19" s="55" t="s">
        <v>243</v>
      </c>
    </row>
    <row r="20" spans="1:6" ht="13.5" thickBot="1" x14ac:dyDescent="0.25">
      <c r="A20" s="58"/>
      <c r="B20" s="60"/>
      <c r="C20" s="52"/>
      <c r="D20" s="54"/>
      <c r="E20" s="54"/>
      <c r="F20" s="56"/>
    </row>
    <row r="21" spans="1:6" ht="16.5" thickBot="1" x14ac:dyDescent="0.3">
      <c r="A21" s="40">
        <v>21</v>
      </c>
      <c r="B21" s="26" t="s">
        <v>1</v>
      </c>
      <c r="C21" s="27">
        <f>C22+C25+C37+C44</f>
        <v>20415021.149999999</v>
      </c>
      <c r="D21" s="27">
        <f>+D22+D25+D30+D33+D37+D44</f>
        <v>18986993.640000001</v>
      </c>
      <c r="E21" s="27">
        <f>+E22+E25+E30+E33+E37+E44</f>
        <v>2223973.1800000002</v>
      </c>
      <c r="F21" s="27">
        <f>+E21+D21+C21</f>
        <v>41625987.969999999</v>
      </c>
    </row>
    <row r="22" spans="1:6" ht="16.5" x14ac:dyDescent="0.3">
      <c r="A22" s="41" t="s">
        <v>46</v>
      </c>
      <c r="B22" s="13" t="s">
        <v>47</v>
      </c>
      <c r="C22" s="14">
        <f t="shared" ref="C22" si="0">C23</f>
        <v>17605677.16</v>
      </c>
      <c r="D22" s="14">
        <f>D23</f>
        <v>14843449.029999999</v>
      </c>
      <c r="E22" s="14">
        <f>E23</f>
        <v>1942240.33</v>
      </c>
      <c r="F22" s="14">
        <f>F23</f>
        <v>34391366.519999996</v>
      </c>
    </row>
    <row r="23" spans="1:6" x14ac:dyDescent="0.2">
      <c r="A23" s="42" t="s">
        <v>62</v>
      </c>
      <c r="B23" s="15" t="s">
        <v>2</v>
      </c>
      <c r="C23" s="16">
        <v>17605677.16</v>
      </c>
      <c r="D23" s="16">
        <v>14843449.029999999</v>
      </c>
      <c r="E23" s="16">
        <v>1942240.33</v>
      </c>
      <c r="F23" s="16">
        <f>+C23+D23+E23</f>
        <v>34391366.519999996</v>
      </c>
    </row>
    <row r="24" spans="1:6" x14ac:dyDescent="0.2">
      <c r="A24" s="43"/>
      <c r="B24" s="15"/>
      <c r="C24" s="16"/>
      <c r="D24" s="16"/>
      <c r="E24" s="16"/>
      <c r="F24" s="16">
        <f>+C24+D24+E24</f>
        <v>0</v>
      </c>
    </row>
    <row r="25" spans="1:6" ht="23.25" customHeight="1" x14ac:dyDescent="0.3">
      <c r="A25" s="44" t="s">
        <v>48</v>
      </c>
      <c r="B25" s="3" t="s">
        <v>49</v>
      </c>
      <c r="C25" s="17">
        <f>SUM(C26:C29)</f>
        <v>93400</v>
      </c>
      <c r="D25" s="17">
        <f t="shared" ref="D25:F25" si="1">SUM(D26:D29)</f>
        <v>50533.85</v>
      </c>
      <c r="E25" s="17">
        <f t="shared" si="1"/>
        <v>0</v>
      </c>
      <c r="F25" s="17">
        <f t="shared" si="1"/>
        <v>143933.85</v>
      </c>
    </row>
    <row r="26" spans="1:6" x14ac:dyDescent="0.2">
      <c r="A26" s="42" t="s">
        <v>59</v>
      </c>
      <c r="B26" s="15" t="s">
        <v>50</v>
      </c>
      <c r="C26" s="16">
        <v>93400</v>
      </c>
      <c r="D26" s="16">
        <v>10000</v>
      </c>
      <c r="E26" s="16"/>
      <c r="F26" s="16">
        <f t="shared" ref="F26:F29" si="2">+C26+D26+E26</f>
        <v>103400</v>
      </c>
    </row>
    <row r="27" spans="1:6" x14ac:dyDescent="0.2">
      <c r="A27" s="42" t="s">
        <v>60</v>
      </c>
      <c r="B27" s="15" t="s">
        <v>51</v>
      </c>
      <c r="C27" s="16"/>
      <c r="D27" s="16">
        <v>40533.85</v>
      </c>
      <c r="E27" s="16"/>
      <c r="F27" s="16">
        <f t="shared" si="2"/>
        <v>40533.85</v>
      </c>
    </row>
    <row r="28" spans="1:6" x14ac:dyDescent="0.2">
      <c r="A28" s="42" t="s">
        <v>61</v>
      </c>
      <c r="B28" s="15" t="s">
        <v>52</v>
      </c>
      <c r="C28" s="16"/>
      <c r="D28" s="16"/>
      <c r="E28" s="16"/>
      <c r="F28" s="16">
        <f t="shared" si="2"/>
        <v>0</v>
      </c>
    </row>
    <row r="29" spans="1:6" x14ac:dyDescent="0.2">
      <c r="A29" s="42"/>
      <c r="B29" s="15"/>
      <c r="C29" s="16"/>
      <c r="D29" s="16"/>
      <c r="E29" s="16"/>
      <c r="F29" s="16">
        <f t="shared" si="2"/>
        <v>0</v>
      </c>
    </row>
    <row r="30" spans="1:6" ht="16.5" x14ac:dyDescent="0.3">
      <c r="A30" s="44" t="s">
        <v>53</v>
      </c>
      <c r="B30" s="3" t="s">
        <v>54</v>
      </c>
      <c r="C30" s="17">
        <f>SUM(C31:C32)</f>
        <v>0</v>
      </c>
      <c r="D30" s="17">
        <f t="shared" ref="D30:F30" si="3">SUM(D31:D32)</f>
        <v>29166.67</v>
      </c>
      <c r="E30" s="17">
        <f t="shared" si="3"/>
        <v>0</v>
      </c>
      <c r="F30" s="17">
        <f t="shared" si="3"/>
        <v>29166.67</v>
      </c>
    </row>
    <row r="31" spans="1:6" x14ac:dyDescent="0.2">
      <c r="A31" s="42" t="s">
        <v>55</v>
      </c>
      <c r="B31" s="15" t="s">
        <v>56</v>
      </c>
      <c r="C31" s="16"/>
      <c r="D31" s="16">
        <v>29166.67</v>
      </c>
      <c r="E31" s="16"/>
      <c r="F31" s="16">
        <f t="shared" ref="F31:F87" si="4">+C31+D31+E31</f>
        <v>29166.67</v>
      </c>
    </row>
    <row r="32" spans="1:6" x14ac:dyDescent="0.2">
      <c r="A32" s="42"/>
      <c r="B32" s="15"/>
      <c r="C32" s="16"/>
      <c r="D32" s="16"/>
      <c r="E32" s="16"/>
      <c r="F32" s="16">
        <f t="shared" si="4"/>
        <v>0</v>
      </c>
    </row>
    <row r="33" spans="1:6" ht="16.5" x14ac:dyDescent="0.3">
      <c r="A33" s="44" t="s">
        <v>57</v>
      </c>
      <c r="B33" s="3" t="s">
        <v>58</v>
      </c>
      <c r="C33" s="17">
        <f>SUM(C34:C36)</f>
        <v>0</v>
      </c>
      <c r="D33" s="17">
        <f>SUM(D34:D36)</f>
        <v>1832911.23</v>
      </c>
      <c r="E33" s="17">
        <f t="shared" ref="E33:F33" si="5">SUM(E34:E36)</f>
        <v>0</v>
      </c>
      <c r="F33" s="17">
        <f t="shared" si="5"/>
        <v>1832911.23</v>
      </c>
    </row>
    <row r="34" spans="1:6" x14ac:dyDescent="0.2">
      <c r="A34" s="42" t="s">
        <v>63</v>
      </c>
      <c r="B34" s="15" t="s">
        <v>64</v>
      </c>
      <c r="C34" s="16"/>
      <c r="D34" s="16">
        <v>1153638.8</v>
      </c>
      <c r="E34" s="16">
        <v>0</v>
      </c>
      <c r="F34" s="16">
        <f t="shared" si="4"/>
        <v>1153638.8</v>
      </c>
    </row>
    <row r="35" spans="1:6" x14ac:dyDescent="0.2">
      <c r="A35" s="42" t="s">
        <v>65</v>
      </c>
      <c r="B35" s="15" t="s">
        <v>66</v>
      </c>
      <c r="C35" s="16"/>
      <c r="D35" s="16">
        <v>679272.43</v>
      </c>
      <c r="E35" s="16">
        <v>0</v>
      </c>
      <c r="F35" s="16">
        <f t="shared" si="4"/>
        <v>679272.43</v>
      </c>
    </row>
    <row r="36" spans="1:6" x14ac:dyDescent="0.2">
      <c r="A36" s="43"/>
      <c r="B36" s="15"/>
      <c r="C36" s="16"/>
      <c r="D36" s="16"/>
      <c r="E36" s="16"/>
      <c r="F36" s="16">
        <f t="shared" si="4"/>
        <v>0</v>
      </c>
    </row>
    <row r="37" spans="1:6" ht="16.5" x14ac:dyDescent="0.3">
      <c r="A37" s="44" t="s">
        <v>67</v>
      </c>
      <c r="B37" s="3" t="s">
        <v>68</v>
      </c>
      <c r="C37" s="17">
        <f t="shared" ref="C37" si="6">SUM(C38:C43)</f>
        <v>41500</v>
      </c>
      <c r="D37" s="17">
        <f>SUM(D38:D43)</f>
        <v>228713.58</v>
      </c>
      <c r="E37" s="17">
        <f>SUM(E38:E43)</f>
        <v>0</v>
      </c>
      <c r="F37" s="17">
        <f>SUM(F38:F43)</f>
        <v>270213.57999999996</v>
      </c>
    </row>
    <row r="38" spans="1:6" x14ac:dyDescent="0.2">
      <c r="A38" s="42" t="s">
        <v>69</v>
      </c>
      <c r="B38" s="15" t="s">
        <v>71</v>
      </c>
      <c r="C38" s="16"/>
      <c r="D38" s="16">
        <v>228713.58</v>
      </c>
      <c r="E38" s="16"/>
      <c r="F38" s="16">
        <f t="shared" si="4"/>
        <v>228713.58</v>
      </c>
    </row>
    <row r="39" spans="1:6" x14ac:dyDescent="0.2">
      <c r="A39" s="42" t="s">
        <v>70</v>
      </c>
      <c r="B39" s="15" t="s">
        <v>72</v>
      </c>
      <c r="C39" s="16"/>
      <c r="D39" s="16"/>
      <c r="E39" s="16"/>
      <c r="F39" s="16">
        <f t="shared" si="4"/>
        <v>0</v>
      </c>
    </row>
    <row r="40" spans="1:6" x14ac:dyDescent="0.2">
      <c r="A40" s="42" t="s">
        <v>75</v>
      </c>
      <c r="B40" s="15" t="s">
        <v>76</v>
      </c>
      <c r="C40" s="16">
        <v>41500</v>
      </c>
      <c r="D40" s="16"/>
      <c r="E40" s="16"/>
      <c r="F40" s="16">
        <f t="shared" si="4"/>
        <v>41500</v>
      </c>
    </row>
    <row r="41" spans="1:6" x14ac:dyDescent="0.2">
      <c r="A41" s="42" t="s">
        <v>234</v>
      </c>
      <c r="B41" s="15" t="s">
        <v>235</v>
      </c>
      <c r="C41" s="16"/>
      <c r="D41" s="16"/>
      <c r="E41" s="16"/>
      <c r="F41" s="16">
        <f t="shared" si="4"/>
        <v>0</v>
      </c>
    </row>
    <row r="42" spans="1:6" x14ac:dyDescent="0.2">
      <c r="A42" s="42" t="s">
        <v>73</v>
      </c>
      <c r="B42" s="15" t="s">
        <v>74</v>
      </c>
      <c r="C42" s="16"/>
      <c r="D42" s="16"/>
      <c r="E42" s="16"/>
      <c r="F42" s="16">
        <f t="shared" si="4"/>
        <v>0</v>
      </c>
    </row>
    <row r="43" spans="1:6" x14ac:dyDescent="0.2">
      <c r="A43" s="43"/>
      <c r="B43" s="15"/>
      <c r="C43" s="16"/>
      <c r="D43" s="16"/>
      <c r="E43" s="16"/>
      <c r="F43" s="16">
        <f t="shared" si="4"/>
        <v>0</v>
      </c>
    </row>
    <row r="44" spans="1:6" ht="16.5" x14ac:dyDescent="0.3">
      <c r="A44" s="44" t="s">
        <v>77</v>
      </c>
      <c r="B44" s="3" t="s">
        <v>82</v>
      </c>
      <c r="C44" s="17">
        <f>SUM(C45:C48)</f>
        <v>2674443.9900000002</v>
      </c>
      <c r="D44" s="17">
        <f>+D45+D46+D47</f>
        <v>2002219.28</v>
      </c>
      <c r="E44" s="17">
        <f>SUM(E45:E48)</f>
        <v>281732.85000000003</v>
      </c>
      <c r="F44" s="17">
        <f>SUM(F45:F48)</f>
        <v>4958396.1199999992</v>
      </c>
    </row>
    <row r="45" spans="1:6" x14ac:dyDescent="0.2">
      <c r="A45" s="43" t="s">
        <v>78</v>
      </c>
      <c r="B45" s="15" t="s">
        <v>79</v>
      </c>
      <c r="C45" s="16">
        <v>1241247.29</v>
      </c>
      <c r="D45" s="16">
        <v>929852.46</v>
      </c>
      <c r="E45" s="16">
        <v>130168.51</v>
      </c>
      <c r="F45" s="16">
        <f t="shared" si="4"/>
        <v>2301268.2599999998</v>
      </c>
    </row>
    <row r="46" spans="1:6" x14ac:dyDescent="0.2">
      <c r="A46" s="43" t="s">
        <v>80</v>
      </c>
      <c r="B46" s="15" t="s">
        <v>3</v>
      </c>
      <c r="C46" s="16">
        <v>1249391.21</v>
      </c>
      <c r="D46" s="16">
        <v>940660.16</v>
      </c>
      <c r="E46" s="16">
        <v>133444.14000000001</v>
      </c>
      <c r="F46" s="16">
        <f t="shared" si="4"/>
        <v>2323495.5100000002</v>
      </c>
    </row>
    <row r="47" spans="1:6" x14ac:dyDescent="0.2">
      <c r="A47" s="43" t="s">
        <v>81</v>
      </c>
      <c r="B47" s="15" t="s">
        <v>4</v>
      </c>
      <c r="C47" s="16">
        <v>183805.49</v>
      </c>
      <c r="D47" s="16">
        <v>131706.66</v>
      </c>
      <c r="E47" s="16">
        <v>18120.2</v>
      </c>
      <c r="F47" s="16">
        <f t="shared" si="4"/>
        <v>333632.35000000003</v>
      </c>
    </row>
    <row r="48" spans="1:6" ht="13.5" thickBot="1" x14ac:dyDescent="0.25">
      <c r="A48" s="45"/>
      <c r="B48" s="18"/>
      <c r="C48" s="19"/>
      <c r="D48" s="19"/>
      <c r="E48" s="19"/>
      <c r="F48" s="19">
        <f t="shared" si="4"/>
        <v>0</v>
      </c>
    </row>
    <row r="49" spans="1:6" ht="16.5" thickBot="1" x14ac:dyDescent="0.3">
      <c r="A49" s="46">
        <v>2.2000000000000002</v>
      </c>
      <c r="B49" s="11" t="s">
        <v>5</v>
      </c>
      <c r="C49" s="12">
        <f>+C50+C58+C62+C65+C70+C76+C81+C85+C93</f>
        <v>9145967.9499999993</v>
      </c>
      <c r="D49" s="12">
        <f>+D50+D58+D62+D65+D70+D76+D81+D85+D93</f>
        <v>23978251.02</v>
      </c>
      <c r="E49" s="12">
        <f>+E50+E58+E62+E65+E70+E76+E81+E85+E93</f>
        <v>4598737</v>
      </c>
      <c r="F49" s="12">
        <f>+E49+D49+C49</f>
        <v>37722955.969999999</v>
      </c>
    </row>
    <row r="50" spans="1:6" ht="16.5" x14ac:dyDescent="0.3">
      <c r="A50" s="41" t="s">
        <v>83</v>
      </c>
      <c r="B50" s="13" t="s">
        <v>84</v>
      </c>
      <c r="C50" s="14">
        <f>SUM(C51:C56)</f>
        <v>3291376.86</v>
      </c>
      <c r="D50" s="14">
        <f t="shared" ref="D50:F50" si="7">SUM(D51:D57)</f>
        <v>3898501.21</v>
      </c>
      <c r="E50" s="14">
        <f t="shared" si="7"/>
        <v>1088479.3599999999</v>
      </c>
      <c r="F50" s="14">
        <f t="shared" si="7"/>
        <v>8278357.4299999997</v>
      </c>
    </row>
    <row r="51" spans="1:6" x14ac:dyDescent="0.2">
      <c r="A51" s="43" t="s">
        <v>85</v>
      </c>
      <c r="B51" s="15" t="s">
        <v>89</v>
      </c>
      <c r="C51" s="16">
        <v>791803.12</v>
      </c>
      <c r="D51" s="16">
        <v>3892624.64</v>
      </c>
      <c r="E51" s="16"/>
      <c r="F51" s="16">
        <f t="shared" si="4"/>
        <v>4684427.76</v>
      </c>
    </row>
    <row r="52" spans="1:6" x14ac:dyDescent="0.2">
      <c r="A52" s="43" t="s">
        <v>86</v>
      </c>
      <c r="B52" s="15" t="s">
        <v>90</v>
      </c>
      <c r="C52" s="16">
        <v>0</v>
      </c>
      <c r="D52" s="16"/>
      <c r="E52" s="16"/>
      <c r="F52" s="16">
        <f t="shared" si="4"/>
        <v>0</v>
      </c>
    </row>
    <row r="53" spans="1:6" x14ac:dyDescent="0.2">
      <c r="A53" s="43" t="s">
        <v>87</v>
      </c>
      <c r="B53" s="15" t="s">
        <v>91</v>
      </c>
      <c r="C53" s="20">
        <v>1735058.66</v>
      </c>
      <c r="D53" s="16"/>
      <c r="E53" s="16">
        <v>799137.51</v>
      </c>
      <c r="F53" s="16">
        <f t="shared" si="4"/>
        <v>2534196.17</v>
      </c>
    </row>
    <row r="54" spans="1:6" x14ac:dyDescent="0.2">
      <c r="A54" s="43" t="s">
        <v>88</v>
      </c>
      <c r="B54" s="15" t="s">
        <v>92</v>
      </c>
      <c r="C54" s="16">
        <v>764515.08</v>
      </c>
      <c r="D54" s="16">
        <v>3118.57</v>
      </c>
      <c r="E54" s="16">
        <v>289341.84999999998</v>
      </c>
      <c r="F54" s="16">
        <f t="shared" si="4"/>
        <v>1056975.5</v>
      </c>
    </row>
    <row r="55" spans="1:6" x14ac:dyDescent="0.2">
      <c r="A55" s="43" t="s">
        <v>253</v>
      </c>
      <c r="B55" s="15" t="s">
        <v>230</v>
      </c>
      <c r="C55" s="16">
        <v>0</v>
      </c>
      <c r="D55" s="16">
        <v>1000</v>
      </c>
      <c r="E55" s="16"/>
      <c r="F55" s="16">
        <f t="shared" si="4"/>
        <v>1000</v>
      </c>
    </row>
    <row r="56" spans="1:6" x14ac:dyDescent="0.2">
      <c r="A56" s="43" t="s">
        <v>254</v>
      </c>
      <c r="B56" s="15" t="s">
        <v>231</v>
      </c>
      <c r="C56" s="16">
        <v>0</v>
      </c>
      <c r="D56" s="16">
        <v>1758</v>
      </c>
      <c r="E56" s="16"/>
      <c r="F56" s="16">
        <f t="shared" si="4"/>
        <v>1758</v>
      </c>
    </row>
    <row r="57" spans="1:6" x14ac:dyDescent="0.2">
      <c r="A57" s="43"/>
      <c r="B57" s="15"/>
      <c r="C57" s="16"/>
      <c r="D57" s="16"/>
      <c r="E57" s="16"/>
      <c r="F57" s="16">
        <f t="shared" si="4"/>
        <v>0</v>
      </c>
    </row>
    <row r="58" spans="1:6" ht="16.5" x14ac:dyDescent="0.3">
      <c r="A58" s="44" t="s">
        <v>93</v>
      </c>
      <c r="B58" s="3" t="s">
        <v>6</v>
      </c>
      <c r="C58" s="17">
        <f>SUM(C59:C61)</f>
        <v>0</v>
      </c>
      <c r="D58" s="17">
        <f t="shared" ref="D58:F58" si="8">SUM(D59:D61)</f>
        <v>2242168.3600000003</v>
      </c>
      <c r="E58" s="17">
        <f t="shared" si="8"/>
        <v>304074.2</v>
      </c>
      <c r="F58" s="17">
        <f t="shared" si="8"/>
        <v>2546242.5600000001</v>
      </c>
    </row>
    <row r="59" spans="1:6" x14ac:dyDescent="0.2">
      <c r="A59" s="47" t="s">
        <v>96</v>
      </c>
      <c r="B59" s="15" t="s">
        <v>94</v>
      </c>
      <c r="C59" s="16"/>
      <c r="D59" s="16">
        <v>1155117.3400000001</v>
      </c>
      <c r="E59" s="16"/>
      <c r="F59" s="16">
        <f t="shared" si="4"/>
        <v>1155117.3400000001</v>
      </c>
    </row>
    <row r="60" spans="1:6" x14ac:dyDescent="0.2">
      <c r="A60" s="47" t="s">
        <v>95</v>
      </c>
      <c r="B60" s="15" t="s">
        <v>7</v>
      </c>
      <c r="C60" s="16"/>
      <c r="D60" s="16">
        <v>1087051.02</v>
      </c>
      <c r="E60" s="16">
        <v>304074.2</v>
      </c>
      <c r="F60" s="16">
        <f t="shared" si="4"/>
        <v>1391125.22</v>
      </c>
    </row>
    <row r="61" spans="1:6" x14ac:dyDescent="0.2">
      <c r="A61" s="43"/>
      <c r="B61" s="15"/>
      <c r="C61" s="16"/>
      <c r="D61" s="16"/>
      <c r="E61" s="16"/>
      <c r="F61" s="16">
        <f t="shared" si="4"/>
        <v>0</v>
      </c>
    </row>
    <row r="62" spans="1:6" ht="16.5" x14ac:dyDescent="0.3">
      <c r="A62" s="44" t="s">
        <v>97</v>
      </c>
      <c r="B62" s="3" t="s">
        <v>8</v>
      </c>
      <c r="C62" s="17">
        <f>SUM(C63:C64)</f>
        <v>0</v>
      </c>
      <c r="D62" s="17">
        <f t="shared" ref="D62:F62" si="9">SUM(D63:D64)</f>
        <v>4602536.5199999996</v>
      </c>
      <c r="E62" s="17">
        <f t="shared" si="9"/>
        <v>847536.01</v>
      </c>
      <c r="F62" s="17">
        <f t="shared" si="9"/>
        <v>5450072.5299999993</v>
      </c>
    </row>
    <row r="63" spans="1:6" x14ac:dyDescent="0.2">
      <c r="A63" s="43" t="s">
        <v>98</v>
      </c>
      <c r="B63" s="15" t="s">
        <v>9</v>
      </c>
      <c r="C63" s="16"/>
      <c r="D63" s="16">
        <v>4602536.5199999996</v>
      </c>
      <c r="E63" s="16">
        <v>847536.01</v>
      </c>
      <c r="F63" s="16">
        <f t="shared" si="4"/>
        <v>5450072.5299999993</v>
      </c>
    </row>
    <row r="64" spans="1:6" x14ac:dyDescent="0.2">
      <c r="A64" s="43"/>
      <c r="B64" s="15"/>
      <c r="C64" s="16"/>
      <c r="D64" s="16"/>
      <c r="E64" s="16"/>
      <c r="F64" s="16">
        <f t="shared" si="4"/>
        <v>0</v>
      </c>
    </row>
    <row r="65" spans="1:6" ht="16.5" x14ac:dyDescent="0.3">
      <c r="A65" s="44" t="s">
        <v>99</v>
      </c>
      <c r="B65" s="3" t="s">
        <v>10</v>
      </c>
      <c r="C65" s="17">
        <f>SUM(C66:C69)</f>
        <v>0</v>
      </c>
      <c r="D65" s="17">
        <f>SUM(D66:D69)</f>
        <v>2201254.58</v>
      </c>
      <c r="E65" s="17">
        <f>SUM(E66:E69)</f>
        <v>118850</v>
      </c>
      <c r="F65" s="17">
        <f>SUM(F66:F69)</f>
        <v>2320104.58</v>
      </c>
    </row>
    <row r="66" spans="1:6" x14ac:dyDescent="0.2">
      <c r="A66" s="47" t="s">
        <v>100</v>
      </c>
      <c r="B66" s="15" t="s">
        <v>101</v>
      </c>
      <c r="C66" s="16"/>
      <c r="D66" s="16">
        <v>2201254.58</v>
      </c>
      <c r="E66" s="16">
        <v>118850</v>
      </c>
      <c r="F66" s="16">
        <f t="shared" si="4"/>
        <v>2320104.58</v>
      </c>
    </row>
    <row r="67" spans="1:6" x14ac:dyDescent="0.2">
      <c r="A67" s="47" t="s">
        <v>102</v>
      </c>
      <c r="B67" s="15" t="s">
        <v>11</v>
      </c>
      <c r="C67" s="16"/>
      <c r="D67" s="16"/>
      <c r="E67" s="16"/>
      <c r="F67" s="16">
        <f t="shared" si="4"/>
        <v>0</v>
      </c>
    </row>
    <row r="68" spans="1:6" x14ac:dyDescent="0.2">
      <c r="A68" s="47" t="s">
        <v>103</v>
      </c>
      <c r="B68" s="15" t="s">
        <v>12</v>
      </c>
      <c r="C68" s="16"/>
      <c r="D68" s="16"/>
      <c r="E68" s="16"/>
      <c r="F68" s="16">
        <f t="shared" si="4"/>
        <v>0</v>
      </c>
    </row>
    <row r="69" spans="1:6" x14ac:dyDescent="0.2">
      <c r="A69" s="43"/>
      <c r="B69" s="15"/>
      <c r="C69" s="16"/>
      <c r="D69" s="16"/>
      <c r="E69" s="16"/>
      <c r="F69" s="16">
        <f t="shared" si="4"/>
        <v>0</v>
      </c>
    </row>
    <row r="70" spans="1:6" ht="16.5" x14ac:dyDescent="0.3">
      <c r="A70" s="44" t="s">
        <v>104</v>
      </c>
      <c r="B70" s="3" t="s">
        <v>105</v>
      </c>
      <c r="C70" s="17">
        <f>SUM(C71:C75)</f>
        <v>521258.09</v>
      </c>
      <c r="D70" s="17">
        <f t="shared" ref="D70:F70" si="10">SUM(D71:D75)</f>
        <v>1839491.33</v>
      </c>
      <c r="E70" s="17">
        <f t="shared" si="10"/>
        <v>1677308.99</v>
      </c>
      <c r="F70" s="17">
        <f t="shared" si="10"/>
        <v>4038058.4099999997</v>
      </c>
    </row>
    <row r="71" spans="1:6" x14ac:dyDescent="0.2">
      <c r="A71" s="47" t="s">
        <v>106</v>
      </c>
      <c r="B71" s="15" t="s">
        <v>110</v>
      </c>
      <c r="C71" s="16">
        <v>521258.09</v>
      </c>
      <c r="D71" s="16">
        <v>0</v>
      </c>
      <c r="E71" s="16"/>
      <c r="F71" s="16">
        <f t="shared" si="4"/>
        <v>521258.09</v>
      </c>
    </row>
    <row r="72" spans="1:6" x14ac:dyDescent="0.2">
      <c r="A72" s="47" t="s">
        <v>107</v>
      </c>
      <c r="B72" s="15" t="s">
        <v>111</v>
      </c>
      <c r="C72" s="16"/>
      <c r="D72" s="16">
        <v>1712180</v>
      </c>
      <c r="E72" s="16">
        <v>813388.27</v>
      </c>
      <c r="F72" s="16">
        <f t="shared" si="4"/>
        <v>2525568.27</v>
      </c>
    </row>
    <row r="73" spans="1:6" x14ac:dyDescent="0.2">
      <c r="A73" s="47" t="s">
        <v>108</v>
      </c>
      <c r="B73" s="15" t="s">
        <v>112</v>
      </c>
      <c r="C73" s="16"/>
      <c r="D73" s="16">
        <v>51661.53</v>
      </c>
      <c r="E73" s="16"/>
      <c r="F73" s="16">
        <f t="shared" si="4"/>
        <v>51661.53</v>
      </c>
    </row>
    <row r="74" spans="1:6" x14ac:dyDescent="0.2">
      <c r="A74" s="47" t="s">
        <v>109</v>
      </c>
      <c r="B74" s="15" t="s">
        <v>13</v>
      </c>
      <c r="C74" s="16"/>
      <c r="D74" s="16">
        <v>75649.8</v>
      </c>
      <c r="E74" s="16">
        <v>863920.72</v>
      </c>
      <c r="F74" s="16">
        <f t="shared" si="4"/>
        <v>939570.52</v>
      </c>
    </row>
    <row r="75" spans="1:6" x14ac:dyDescent="0.2">
      <c r="A75" s="43"/>
      <c r="B75" s="15"/>
      <c r="C75" s="16"/>
      <c r="D75" s="16"/>
      <c r="E75" s="16"/>
      <c r="F75" s="16">
        <f t="shared" si="4"/>
        <v>0</v>
      </c>
    </row>
    <row r="76" spans="1:6" ht="16.5" x14ac:dyDescent="0.3">
      <c r="A76" s="44" t="s">
        <v>113</v>
      </c>
      <c r="B76" s="3" t="s">
        <v>14</v>
      </c>
      <c r="C76" s="17">
        <f>SUM(C77:C80)</f>
        <v>0</v>
      </c>
      <c r="D76" s="17">
        <f t="shared" ref="D76:E76" si="11">SUM(D77:D80)</f>
        <v>7554</v>
      </c>
      <c r="E76" s="17">
        <f t="shared" si="11"/>
        <v>0</v>
      </c>
      <c r="F76" s="17">
        <f>+F79</f>
        <v>7554</v>
      </c>
    </row>
    <row r="77" spans="1:6" x14ac:dyDescent="0.2">
      <c r="A77" s="47" t="s">
        <v>114</v>
      </c>
      <c r="B77" s="15" t="s">
        <v>115</v>
      </c>
      <c r="C77" s="16"/>
      <c r="D77" s="16"/>
      <c r="E77" s="16"/>
      <c r="F77" s="16">
        <f t="shared" si="4"/>
        <v>0</v>
      </c>
    </row>
    <row r="78" spans="1:6" x14ac:dyDescent="0.2">
      <c r="A78" s="47" t="s">
        <v>116</v>
      </c>
      <c r="B78" s="15" t="s">
        <v>117</v>
      </c>
      <c r="C78" s="16"/>
      <c r="D78" s="16"/>
      <c r="E78" s="16"/>
      <c r="F78" s="16">
        <f t="shared" si="4"/>
        <v>0</v>
      </c>
    </row>
    <row r="79" spans="1:6" x14ac:dyDescent="0.2">
      <c r="A79" s="47" t="s">
        <v>118</v>
      </c>
      <c r="B79" s="15" t="s">
        <v>15</v>
      </c>
      <c r="C79" s="16"/>
      <c r="D79" s="16">
        <v>7554</v>
      </c>
      <c r="E79" s="16"/>
      <c r="F79" s="16">
        <f t="shared" si="4"/>
        <v>7554</v>
      </c>
    </row>
    <row r="80" spans="1:6" x14ac:dyDescent="0.2">
      <c r="A80" s="43"/>
      <c r="B80" s="15"/>
      <c r="C80" s="16"/>
      <c r="D80" s="16"/>
      <c r="E80" s="16"/>
      <c r="F80" s="16">
        <f t="shared" si="4"/>
        <v>0</v>
      </c>
    </row>
    <row r="81" spans="1:6" ht="16.5" x14ac:dyDescent="0.3">
      <c r="A81" s="44" t="s">
        <v>119</v>
      </c>
      <c r="B81" s="3" t="s">
        <v>120</v>
      </c>
      <c r="C81" s="17">
        <f>SUM(C82:C84)</f>
        <v>0</v>
      </c>
      <c r="D81" s="17">
        <f t="shared" ref="D81:F81" si="12">SUM(D82:D84)</f>
        <v>5054212.96</v>
      </c>
      <c r="E81" s="17">
        <f t="shared" si="12"/>
        <v>488588.43999999994</v>
      </c>
      <c r="F81" s="17">
        <f t="shared" si="12"/>
        <v>5542801.4000000004</v>
      </c>
    </row>
    <row r="82" spans="1:6" x14ac:dyDescent="0.2">
      <c r="A82" s="47" t="s">
        <v>121</v>
      </c>
      <c r="B82" s="15" t="s">
        <v>122</v>
      </c>
      <c r="C82" s="16"/>
      <c r="D82" s="16">
        <v>2605096.9300000002</v>
      </c>
      <c r="E82" s="16">
        <v>293734.84999999998</v>
      </c>
      <c r="F82" s="16">
        <f t="shared" si="4"/>
        <v>2898831.7800000003</v>
      </c>
    </row>
    <row r="83" spans="1:6" x14ac:dyDescent="0.2">
      <c r="A83" s="47" t="s">
        <v>123</v>
      </c>
      <c r="B83" s="15" t="s">
        <v>124</v>
      </c>
      <c r="C83" s="16"/>
      <c r="D83" s="16">
        <v>2449116.0299999998</v>
      </c>
      <c r="E83" s="16">
        <v>194853.59</v>
      </c>
      <c r="F83" s="16">
        <f t="shared" si="4"/>
        <v>2643969.6199999996</v>
      </c>
    </row>
    <row r="84" spans="1:6" x14ac:dyDescent="0.2">
      <c r="A84" s="47"/>
      <c r="B84" s="15"/>
      <c r="C84" s="16"/>
      <c r="D84" s="16"/>
      <c r="E84" s="16"/>
      <c r="F84" s="16">
        <f t="shared" si="4"/>
        <v>0</v>
      </c>
    </row>
    <row r="85" spans="1:6" ht="16.5" x14ac:dyDescent="0.3">
      <c r="A85" s="44" t="s">
        <v>125</v>
      </c>
      <c r="B85" s="3" t="s">
        <v>16</v>
      </c>
      <c r="C85" s="17">
        <f>SUM(C86:C92)</f>
        <v>5333333</v>
      </c>
      <c r="D85" s="17">
        <f>+D89+D91</f>
        <v>4132532.06</v>
      </c>
      <c r="E85" s="17">
        <f t="shared" ref="E85:F85" si="13">SUM(E86:E92)</f>
        <v>73900</v>
      </c>
      <c r="F85" s="17">
        <f t="shared" si="13"/>
        <v>9539765.0600000005</v>
      </c>
    </row>
    <row r="86" spans="1:6" x14ac:dyDescent="0.2">
      <c r="A86" s="47" t="s">
        <v>126</v>
      </c>
      <c r="B86" s="15" t="s">
        <v>17</v>
      </c>
      <c r="C86" s="16"/>
      <c r="D86" s="16"/>
      <c r="E86" s="16"/>
      <c r="F86" s="16">
        <f t="shared" si="4"/>
        <v>0</v>
      </c>
    </row>
    <row r="87" spans="1:6" x14ac:dyDescent="0.2">
      <c r="A87" s="47" t="s">
        <v>127</v>
      </c>
      <c r="B87" s="15" t="s">
        <v>132</v>
      </c>
      <c r="C87" s="16"/>
      <c r="D87" s="16"/>
      <c r="E87" s="16"/>
      <c r="F87" s="16">
        <f t="shared" si="4"/>
        <v>0</v>
      </c>
    </row>
    <row r="88" spans="1:6" x14ac:dyDescent="0.2">
      <c r="A88" s="47" t="s">
        <v>128</v>
      </c>
      <c r="B88" s="15" t="s">
        <v>133</v>
      </c>
      <c r="C88" s="16"/>
      <c r="D88" s="16"/>
      <c r="E88" s="16"/>
      <c r="F88" s="16">
        <f t="shared" ref="F88:F151" si="14">+C88+D88+E88</f>
        <v>0</v>
      </c>
    </row>
    <row r="89" spans="1:6" x14ac:dyDescent="0.2">
      <c r="A89" s="47" t="s">
        <v>129</v>
      </c>
      <c r="B89" s="15" t="s">
        <v>134</v>
      </c>
      <c r="C89" s="16"/>
      <c r="D89" s="16">
        <v>100000</v>
      </c>
      <c r="E89" s="16"/>
      <c r="F89" s="16">
        <f t="shared" si="14"/>
        <v>100000</v>
      </c>
    </row>
    <row r="90" spans="1:6" x14ac:dyDescent="0.2">
      <c r="A90" s="47" t="s">
        <v>130</v>
      </c>
      <c r="B90" s="15" t="s">
        <v>131</v>
      </c>
      <c r="C90" s="16"/>
      <c r="D90" s="16"/>
      <c r="E90" s="16"/>
      <c r="F90" s="16">
        <f t="shared" si="14"/>
        <v>0</v>
      </c>
    </row>
    <row r="91" spans="1:6" x14ac:dyDescent="0.2">
      <c r="A91" s="47" t="s">
        <v>135</v>
      </c>
      <c r="B91" s="15" t="s">
        <v>18</v>
      </c>
      <c r="C91" s="16">
        <v>5333333</v>
      </c>
      <c r="D91" s="16">
        <v>4032532.06</v>
      </c>
      <c r="E91" s="16">
        <v>73900</v>
      </c>
      <c r="F91" s="16">
        <f t="shared" si="14"/>
        <v>9439765.0600000005</v>
      </c>
    </row>
    <row r="92" spans="1:6" x14ac:dyDescent="0.2">
      <c r="A92" s="47"/>
      <c r="B92" s="15"/>
      <c r="C92" s="16"/>
      <c r="D92" s="16"/>
      <c r="E92" s="16"/>
      <c r="F92" s="16">
        <f t="shared" si="14"/>
        <v>0</v>
      </c>
    </row>
    <row r="93" spans="1:6" ht="16.5" x14ac:dyDescent="0.3">
      <c r="A93" s="44" t="s">
        <v>138</v>
      </c>
      <c r="B93" s="3" t="s">
        <v>139</v>
      </c>
      <c r="C93" s="17">
        <f>SUM(C94:C97)</f>
        <v>0</v>
      </c>
      <c r="D93" s="17">
        <f>SUM(D94:D97)</f>
        <v>0</v>
      </c>
      <c r="E93" s="17">
        <f t="shared" ref="E93" si="15">SUM(E94:E97)</f>
        <v>0</v>
      </c>
      <c r="F93" s="17">
        <f>SUM(F94:F97)</f>
        <v>0</v>
      </c>
    </row>
    <row r="94" spans="1:6" x14ac:dyDescent="0.2">
      <c r="A94" s="47" t="s">
        <v>136</v>
      </c>
      <c r="B94" s="15" t="s">
        <v>141</v>
      </c>
      <c r="C94" s="16"/>
      <c r="D94" s="16"/>
      <c r="E94" s="16"/>
      <c r="F94" s="16">
        <f t="shared" si="14"/>
        <v>0</v>
      </c>
    </row>
    <row r="95" spans="1:6" x14ac:dyDescent="0.2">
      <c r="A95" s="47" t="s">
        <v>137</v>
      </c>
      <c r="B95" s="15" t="s">
        <v>142</v>
      </c>
      <c r="C95" s="16"/>
      <c r="D95" s="16"/>
      <c r="E95" s="16"/>
      <c r="F95" s="16">
        <f t="shared" si="14"/>
        <v>0</v>
      </c>
    </row>
    <row r="96" spans="1:6" x14ac:dyDescent="0.2">
      <c r="A96" s="47" t="s">
        <v>140</v>
      </c>
      <c r="B96" s="15" t="s">
        <v>143</v>
      </c>
      <c r="C96" s="16"/>
      <c r="D96" s="16"/>
      <c r="E96" s="16"/>
      <c r="F96" s="16">
        <f t="shared" si="14"/>
        <v>0</v>
      </c>
    </row>
    <row r="97" spans="1:6" ht="13.5" thickBot="1" x14ac:dyDescent="0.25">
      <c r="A97" s="48"/>
      <c r="B97" s="18"/>
      <c r="C97" s="19"/>
      <c r="D97" s="19"/>
      <c r="E97" s="19"/>
      <c r="F97" s="19">
        <f t="shared" si="14"/>
        <v>0</v>
      </c>
    </row>
    <row r="98" spans="1:6" ht="16.5" thickBot="1" x14ac:dyDescent="0.3">
      <c r="A98" s="46">
        <v>2.2999999999999998</v>
      </c>
      <c r="B98" s="11" t="s">
        <v>19</v>
      </c>
      <c r="C98" s="12">
        <f>C99+C140</f>
        <v>580000</v>
      </c>
      <c r="D98" s="12">
        <f>D99+D104+D110+D117+D120+D127+D140+D146</f>
        <v>8536448.6499999985</v>
      </c>
      <c r="E98" s="12">
        <f>+E99+E104+E110+E117+E120+E127+E140+E146</f>
        <v>1070921.47</v>
      </c>
      <c r="F98" s="12">
        <f>+E98+D98+C98</f>
        <v>10187370.119999999</v>
      </c>
    </row>
    <row r="99" spans="1:6" ht="16.5" x14ac:dyDescent="0.3">
      <c r="A99" s="44" t="s">
        <v>144</v>
      </c>
      <c r="B99" s="3" t="s">
        <v>20</v>
      </c>
      <c r="C99" s="21">
        <f>SUM(C100:C103)</f>
        <v>0</v>
      </c>
      <c r="D99" s="17">
        <f>SUM(D100:D103)</f>
        <v>3112480.6999999997</v>
      </c>
      <c r="E99" s="17">
        <f t="shared" ref="E99:F99" si="16">SUM(E100:E103)</f>
        <v>55549.59</v>
      </c>
      <c r="F99" s="17">
        <f t="shared" si="16"/>
        <v>3168030.2899999996</v>
      </c>
    </row>
    <row r="100" spans="1:6" x14ac:dyDescent="0.2">
      <c r="A100" s="47" t="s">
        <v>145</v>
      </c>
      <c r="B100" s="15" t="s">
        <v>21</v>
      </c>
      <c r="C100" s="16"/>
      <c r="D100" s="16">
        <v>3110650.94</v>
      </c>
      <c r="E100" s="16">
        <v>55549.59</v>
      </c>
      <c r="F100" s="16">
        <f>+C100+D100+E100</f>
        <v>3166200.53</v>
      </c>
    </row>
    <row r="101" spans="1:6" x14ac:dyDescent="0.2">
      <c r="A101" s="47" t="s">
        <v>146</v>
      </c>
      <c r="B101" s="15" t="s">
        <v>22</v>
      </c>
      <c r="C101" s="16"/>
      <c r="D101" s="16"/>
      <c r="E101" s="16"/>
      <c r="F101" s="16">
        <f t="shared" si="14"/>
        <v>0</v>
      </c>
    </row>
    <row r="102" spans="1:6" x14ac:dyDescent="0.2">
      <c r="A102" s="47" t="s">
        <v>147</v>
      </c>
      <c r="B102" s="15" t="s">
        <v>23</v>
      </c>
      <c r="C102" s="16"/>
      <c r="D102" s="16">
        <v>1829.76</v>
      </c>
      <c r="E102" s="16"/>
      <c r="F102" s="16">
        <f t="shared" si="14"/>
        <v>1829.76</v>
      </c>
    </row>
    <row r="103" spans="1:6" x14ac:dyDescent="0.2">
      <c r="A103" s="43"/>
      <c r="B103" s="15"/>
      <c r="C103" s="16"/>
      <c r="D103" s="16"/>
      <c r="E103" s="16"/>
      <c r="F103" s="16">
        <f t="shared" si="14"/>
        <v>0</v>
      </c>
    </row>
    <row r="104" spans="1:6" ht="16.5" x14ac:dyDescent="0.3">
      <c r="A104" s="44" t="s">
        <v>148</v>
      </c>
      <c r="B104" s="3" t="s">
        <v>24</v>
      </c>
      <c r="C104" s="17">
        <f>SUM(C105:C109)</f>
        <v>0</v>
      </c>
      <c r="D104" s="17">
        <f>SUM(D105:D109)</f>
        <v>571448.31000000006</v>
      </c>
      <c r="E104" s="17">
        <f t="shared" ref="E104:F104" si="17">SUM(E105:E109)</f>
        <v>10235.73</v>
      </c>
      <c r="F104" s="17">
        <f t="shared" si="17"/>
        <v>581684.04</v>
      </c>
    </row>
    <row r="105" spans="1:6" x14ac:dyDescent="0.2">
      <c r="A105" s="47" t="s">
        <v>149</v>
      </c>
      <c r="B105" s="15" t="s">
        <v>25</v>
      </c>
      <c r="C105" s="16"/>
      <c r="D105" s="16">
        <v>258512.96</v>
      </c>
      <c r="E105" s="16">
        <v>9035.76</v>
      </c>
      <c r="F105" s="16">
        <f t="shared" si="14"/>
        <v>267548.71999999997</v>
      </c>
    </row>
    <row r="106" spans="1:6" x14ac:dyDescent="0.2">
      <c r="A106" s="47" t="s">
        <v>150</v>
      </c>
      <c r="B106" s="15" t="s">
        <v>26</v>
      </c>
      <c r="C106" s="16"/>
      <c r="D106" s="16">
        <v>242935.35</v>
      </c>
      <c r="E106" s="16">
        <v>1199.97</v>
      </c>
      <c r="F106" s="16">
        <f t="shared" si="14"/>
        <v>244135.32</v>
      </c>
    </row>
    <row r="107" spans="1:6" x14ac:dyDescent="0.2">
      <c r="A107" s="47" t="s">
        <v>151</v>
      </c>
      <c r="B107" s="15" t="s">
        <v>27</v>
      </c>
      <c r="C107" s="16"/>
      <c r="D107" s="16">
        <v>70000</v>
      </c>
      <c r="E107" s="16"/>
      <c r="F107" s="16">
        <f t="shared" si="14"/>
        <v>70000</v>
      </c>
    </row>
    <row r="108" spans="1:6" x14ac:dyDescent="0.2">
      <c r="A108" s="47"/>
      <c r="B108" s="15"/>
      <c r="C108" s="16"/>
      <c r="D108" s="16"/>
      <c r="E108" s="16"/>
      <c r="F108" s="16">
        <f t="shared" si="14"/>
        <v>0</v>
      </c>
    </row>
    <row r="109" spans="1:6" x14ac:dyDescent="0.2">
      <c r="A109" s="43"/>
      <c r="B109" s="15"/>
      <c r="C109" s="16"/>
      <c r="D109" s="16"/>
      <c r="E109" s="16"/>
      <c r="F109" s="16">
        <f t="shared" si="14"/>
        <v>0</v>
      </c>
    </row>
    <row r="110" spans="1:6" ht="16.5" x14ac:dyDescent="0.3">
      <c r="A110" s="44" t="s">
        <v>152</v>
      </c>
      <c r="B110" s="3" t="s">
        <v>28</v>
      </c>
      <c r="C110" s="17">
        <f>SUM(C111:C116)</f>
        <v>0</v>
      </c>
      <c r="D110" s="17">
        <f>SUM(D111:D116)</f>
        <v>3013306.34</v>
      </c>
      <c r="E110" s="17">
        <f t="shared" ref="E110:F110" si="18">SUM(E111:E116)</f>
        <v>69846.12</v>
      </c>
      <c r="F110" s="17">
        <f t="shared" si="18"/>
        <v>3083152.46</v>
      </c>
    </row>
    <row r="111" spans="1:6" x14ac:dyDescent="0.2">
      <c r="A111" s="47" t="s">
        <v>153</v>
      </c>
      <c r="B111" s="15" t="s">
        <v>29</v>
      </c>
      <c r="C111" s="16"/>
      <c r="D111" s="16">
        <v>563264</v>
      </c>
      <c r="E111" s="16"/>
      <c r="F111" s="16">
        <f t="shared" si="14"/>
        <v>563264</v>
      </c>
    </row>
    <row r="112" spans="1:6" x14ac:dyDescent="0.2">
      <c r="A112" s="47" t="s">
        <v>154</v>
      </c>
      <c r="B112" s="15" t="s">
        <v>30</v>
      </c>
      <c r="C112" s="16"/>
      <c r="D112" s="16">
        <v>2413710.79</v>
      </c>
      <c r="E112" s="16">
        <v>46035.27</v>
      </c>
      <c r="F112" s="16">
        <f t="shared" si="14"/>
        <v>2459746.06</v>
      </c>
    </row>
    <row r="113" spans="1:6" x14ac:dyDescent="0.2">
      <c r="A113" s="47" t="s">
        <v>155</v>
      </c>
      <c r="B113" s="15" t="s">
        <v>31</v>
      </c>
      <c r="C113" s="16"/>
      <c r="D113" s="16"/>
      <c r="E113" s="16">
        <v>1020</v>
      </c>
      <c r="F113" s="16">
        <f t="shared" si="14"/>
        <v>1020</v>
      </c>
    </row>
    <row r="114" spans="1:6" x14ac:dyDescent="0.2">
      <c r="A114" s="47" t="s">
        <v>156</v>
      </c>
      <c r="B114" s="15" t="s">
        <v>32</v>
      </c>
      <c r="C114" s="16"/>
      <c r="D114" s="16"/>
      <c r="E114" s="16"/>
      <c r="F114" s="16">
        <f t="shared" si="14"/>
        <v>0</v>
      </c>
    </row>
    <row r="115" spans="1:6" x14ac:dyDescent="0.2">
      <c r="A115" s="47" t="s">
        <v>157</v>
      </c>
      <c r="B115" s="15" t="s">
        <v>33</v>
      </c>
      <c r="C115" s="16"/>
      <c r="D115" s="16">
        <v>36331.550000000003</v>
      </c>
      <c r="E115" s="16">
        <v>22790.85</v>
      </c>
      <c r="F115" s="16">
        <f t="shared" si="14"/>
        <v>59122.400000000001</v>
      </c>
    </row>
    <row r="116" spans="1:6" x14ac:dyDescent="0.2">
      <c r="A116" s="43"/>
      <c r="B116" s="15"/>
      <c r="C116" s="16"/>
      <c r="D116" s="16"/>
      <c r="E116" s="16"/>
      <c r="F116" s="16">
        <f t="shared" si="14"/>
        <v>0</v>
      </c>
    </row>
    <row r="117" spans="1:6" ht="16.5" x14ac:dyDescent="0.3">
      <c r="A117" s="44" t="s">
        <v>158</v>
      </c>
      <c r="B117" s="3" t="s">
        <v>159</v>
      </c>
      <c r="C117" s="17">
        <f>SUM(C118:C119)</f>
        <v>0</v>
      </c>
      <c r="D117" s="17">
        <f t="shared" ref="D117:F117" si="19">SUM(D118:D119)</f>
        <v>0</v>
      </c>
      <c r="E117" s="17">
        <f t="shared" si="19"/>
        <v>0</v>
      </c>
      <c r="F117" s="17">
        <f t="shared" si="19"/>
        <v>0</v>
      </c>
    </row>
    <row r="118" spans="1:6" x14ac:dyDescent="0.2">
      <c r="A118" s="47" t="s">
        <v>160</v>
      </c>
      <c r="B118" s="15" t="s">
        <v>161</v>
      </c>
      <c r="C118" s="16"/>
      <c r="D118" s="16"/>
      <c r="E118" s="16"/>
      <c r="F118" s="16">
        <f t="shared" si="14"/>
        <v>0</v>
      </c>
    </row>
    <row r="119" spans="1:6" x14ac:dyDescent="0.2">
      <c r="A119" s="47"/>
      <c r="B119" s="15"/>
      <c r="C119" s="16"/>
      <c r="D119" s="16"/>
      <c r="E119" s="16"/>
      <c r="F119" s="16">
        <f t="shared" si="14"/>
        <v>0</v>
      </c>
    </row>
    <row r="120" spans="1:6" ht="16.5" x14ac:dyDescent="0.3">
      <c r="A120" s="44" t="s">
        <v>162</v>
      </c>
      <c r="B120" s="3" t="s">
        <v>34</v>
      </c>
      <c r="C120" s="17">
        <f>SUM(C121:C126)</f>
        <v>0</v>
      </c>
      <c r="D120" s="17">
        <f>SUM(D121:D126)</f>
        <v>42414.04</v>
      </c>
      <c r="E120" s="17">
        <f t="shared" ref="E120:F120" si="20">SUM(E121:E126)</f>
        <v>34000.03</v>
      </c>
      <c r="F120" s="17">
        <f t="shared" si="20"/>
        <v>76414.070000000007</v>
      </c>
    </row>
    <row r="121" spans="1:6" x14ac:dyDescent="0.2">
      <c r="A121" s="47" t="s">
        <v>163</v>
      </c>
      <c r="B121" s="15" t="s">
        <v>35</v>
      </c>
      <c r="C121" s="16"/>
      <c r="D121" s="16"/>
      <c r="E121" s="16"/>
      <c r="F121" s="16">
        <f t="shared" si="14"/>
        <v>0</v>
      </c>
    </row>
    <row r="122" spans="1:6" x14ac:dyDescent="0.2">
      <c r="A122" s="47" t="s">
        <v>164</v>
      </c>
      <c r="B122" s="15" t="s">
        <v>36</v>
      </c>
      <c r="C122" s="16"/>
      <c r="D122" s="16"/>
      <c r="E122" s="16"/>
      <c r="F122" s="16">
        <f t="shared" si="14"/>
        <v>0</v>
      </c>
    </row>
    <row r="123" spans="1:6" x14ac:dyDescent="0.2">
      <c r="A123" s="47" t="s">
        <v>165</v>
      </c>
      <c r="B123" s="15" t="s">
        <v>37</v>
      </c>
      <c r="C123" s="16"/>
      <c r="D123" s="16">
        <v>41654</v>
      </c>
      <c r="E123" s="16"/>
      <c r="F123" s="16">
        <f t="shared" si="14"/>
        <v>41654</v>
      </c>
    </row>
    <row r="124" spans="1:6" x14ac:dyDescent="0.2">
      <c r="A124" s="47" t="s">
        <v>166</v>
      </c>
      <c r="B124" s="15" t="s">
        <v>38</v>
      </c>
      <c r="C124" s="16"/>
      <c r="D124" s="16"/>
      <c r="E124" s="16"/>
      <c r="F124" s="16">
        <f t="shared" si="14"/>
        <v>0</v>
      </c>
    </row>
    <row r="125" spans="1:6" x14ac:dyDescent="0.2">
      <c r="A125" s="47" t="s">
        <v>167</v>
      </c>
      <c r="B125" s="15" t="s">
        <v>39</v>
      </c>
      <c r="C125" s="16"/>
      <c r="D125" s="16">
        <v>760.04</v>
      </c>
      <c r="E125" s="16">
        <v>34000.03</v>
      </c>
      <c r="F125" s="16">
        <f t="shared" si="14"/>
        <v>34760.07</v>
      </c>
    </row>
    <row r="126" spans="1:6" x14ac:dyDescent="0.2">
      <c r="A126" s="43"/>
      <c r="B126" s="15"/>
      <c r="C126" s="16"/>
      <c r="D126" s="16"/>
      <c r="E126" s="16"/>
      <c r="F126" s="16">
        <f t="shared" si="14"/>
        <v>0</v>
      </c>
    </row>
    <row r="127" spans="1:6" ht="16.5" x14ac:dyDescent="0.3">
      <c r="A127" s="44" t="s">
        <v>168</v>
      </c>
      <c r="B127" s="3" t="s">
        <v>40</v>
      </c>
      <c r="C127" s="17">
        <f>SUM(C128:C139)</f>
        <v>0</v>
      </c>
      <c r="D127" s="17">
        <f>SUM(D128:D139)</f>
        <v>261055</v>
      </c>
      <c r="E127" s="17">
        <f>SUM(E128:E139)</f>
        <v>240806.81</v>
      </c>
      <c r="F127" s="17">
        <f>SUM(F128:F139)</f>
        <v>501861.81</v>
      </c>
    </row>
    <row r="128" spans="1:6" x14ac:dyDescent="0.2">
      <c r="A128" s="47" t="s">
        <v>169</v>
      </c>
      <c r="B128" s="15" t="s">
        <v>175</v>
      </c>
      <c r="C128" s="16"/>
      <c r="D128" s="16"/>
      <c r="E128" s="16">
        <v>1375</v>
      </c>
      <c r="F128" s="16">
        <f t="shared" si="14"/>
        <v>1375</v>
      </c>
    </row>
    <row r="129" spans="1:6" x14ac:dyDescent="0.2">
      <c r="A129" s="47" t="s">
        <v>170</v>
      </c>
      <c r="B129" s="15" t="s">
        <v>176</v>
      </c>
      <c r="C129" s="16"/>
      <c r="D129" s="16"/>
      <c r="E129" s="16"/>
      <c r="F129" s="16">
        <f t="shared" si="14"/>
        <v>0</v>
      </c>
    </row>
    <row r="130" spans="1:6" x14ac:dyDescent="0.2">
      <c r="A130" s="47" t="s">
        <v>171</v>
      </c>
      <c r="B130" s="15" t="s">
        <v>177</v>
      </c>
      <c r="C130" s="16"/>
      <c r="D130" s="16"/>
      <c r="E130" s="16"/>
      <c r="F130" s="16">
        <f t="shared" si="14"/>
        <v>0</v>
      </c>
    </row>
    <row r="131" spans="1:6" x14ac:dyDescent="0.2">
      <c r="A131" s="47" t="s">
        <v>172</v>
      </c>
      <c r="B131" s="15" t="s">
        <v>178</v>
      </c>
      <c r="C131" s="16"/>
      <c r="D131" s="16"/>
      <c r="E131" s="16"/>
      <c r="F131" s="16">
        <f t="shared" si="14"/>
        <v>0</v>
      </c>
    </row>
    <row r="132" spans="1:6" x14ac:dyDescent="0.2">
      <c r="A132" s="47" t="s">
        <v>173</v>
      </c>
      <c r="B132" s="15" t="s">
        <v>179</v>
      </c>
      <c r="C132" s="16"/>
      <c r="D132" s="16"/>
      <c r="E132" s="16">
        <v>7376.59</v>
      </c>
      <c r="F132" s="16">
        <f t="shared" si="14"/>
        <v>7376.59</v>
      </c>
    </row>
    <row r="133" spans="1:6" x14ac:dyDescent="0.2">
      <c r="A133" s="47" t="s">
        <v>174</v>
      </c>
      <c r="B133" s="15" t="s">
        <v>180</v>
      </c>
      <c r="C133" s="16"/>
      <c r="D133" s="16"/>
      <c r="E133" s="16">
        <v>1195.22</v>
      </c>
      <c r="F133" s="16">
        <f t="shared" si="14"/>
        <v>1195.22</v>
      </c>
    </row>
    <row r="134" spans="1:6" x14ac:dyDescent="0.2">
      <c r="A134" s="47" t="s">
        <v>181</v>
      </c>
      <c r="B134" s="15" t="s">
        <v>186</v>
      </c>
      <c r="C134" s="16"/>
      <c r="D134" s="16"/>
      <c r="E134" s="16"/>
      <c r="F134" s="16">
        <f t="shared" si="14"/>
        <v>0</v>
      </c>
    </row>
    <row r="135" spans="1:6" x14ac:dyDescent="0.2">
      <c r="A135" s="47" t="s">
        <v>182</v>
      </c>
      <c r="B135" s="15" t="s">
        <v>187</v>
      </c>
      <c r="C135" s="16"/>
      <c r="D135" s="16"/>
      <c r="E135" s="16">
        <v>17503.82</v>
      </c>
      <c r="F135" s="16">
        <f t="shared" si="14"/>
        <v>17503.82</v>
      </c>
    </row>
    <row r="136" spans="1:6" x14ac:dyDescent="0.2">
      <c r="A136" s="47" t="s">
        <v>183</v>
      </c>
      <c r="B136" s="15" t="s">
        <v>188</v>
      </c>
      <c r="C136" s="16"/>
      <c r="D136" s="16"/>
      <c r="E136" s="16"/>
      <c r="F136" s="16">
        <f t="shared" si="14"/>
        <v>0</v>
      </c>
    </row>
    <row r="137" spans="1:6" x14ac:dyDescent="0.2">
      <c r="A137" s="47" t="s">
        <v>184</v>
      </c>
      <c r="B137" s="15" t="s">
        <v>189</v>
      </c>
      <c r="C137" s="16"/>
      <c r="D137" s="16"/>
      <c r="E137" s="16">
        <v>1889.95</v>
      </c>
      <c r="F137" s="16">
        <f t="shared" si="14"/>
        <v>1889.95</v>
      </c>
    </row>
    <row r="138" spans="1:6" x14ac:dyDescent="0.2">
      <c r="A138" s="47" t="s">
        <v>185</v>
      </c>
      <c r="B138" s="15" t="s">
        <v>190</v>
      </c>
      <c r="C138" s="16"/>
      <c r="D138" s="16">
        <v>261055</v>
      </c>
      <c r="E138" s="16">
        <v>211466.23</v>
      </c>
      <c r="F138" s="16">
        <f t="shared" si="14"/>
        <v>472521.23</v>
      </c>
    </row>
    <row r="139" spans="1:6" x14ac:dyDescent="0.2">
      <c r="A139" s="43"/>
      <c r="B139" s="15"/>
      <c r="C139" s="16"/>
      <c r="D139" s="16"/>
      <c r="E139" s="16"/>
      <c r="F139" s="16">
        <f t="shared" si="14"/>
        <v>0</v>
      </c>
    </row>
    <row r="140" spans="1:6" ht="16.5" x14ac:dyDescent="0.3">
      <c r="A140" s="44" t="s">
        <v>191</v>
      </c>
      <c r="B140" s="3" t="s">
        <v>255</v>
      </c>
      <c r="C140" s="17">
        <f>SUM(C141:C145)</f>
        <v>580000</v>
      </c>
      <c r="D140" s="17">
        <f>SUM(D141:D145)</f>
        <v>647419.26</v>
      </c>
      <c r="E140" s="17">
        <f t="shared" ref="E140:F140" si="21">SUM(E141:E145)</f>
        <v>660483.18999999994</v>
      </c>
      <c r="F140" s="17">
        <f t="shared" si="21"/>
        <v>1887902.4499999997</v>
      </c>
    </row>
    <row r="141" spans="1:6" x14ac:dyDescent="0.2">
      <c r="A141" s="47" t="s">
        <v>194</v>
      </c>
      <c r="B141" s="15" t="s">
        <v>196</v>
      </c>
      <c r="C141" s="16">
        <v>580000</v>
      </c>
      <c r="D141" s="16">
        <v>589560.56999999995</v>
      </c>
      <c r="E141" s="16">
        <v>660483.18999999994</v>
      </c>
      <c r="F141" s="16">
        <f t="shared" si="14"/>
        <v>1830043.7599999998</v>
      </c>
    </row>
    <row r="142" spans="1:6" x14ac:dyDescent="0.2">
      <c r="A142" s="47" t="s">
        <v>193</v>
      </c>
      <c r="B142" s="15" t="s">
        <v>197</v>
      </c>
      <c r="C142" s="16"/>
      <c r="D142" s="16">
        <v>57858.69</v>
      </c>
      <c r="E142" s="16"/>
      <c r="F142" s="16">
        <f t="shared" si="14"/>
        <v>57858.69</v>
      </c>
    </row>
    <row r="143" spans="1:6" x14ac:dyDescent="0.2">
      <c r="A143" s="47" t="s">
        <v>192</v>
      </c>
      <c r="B143" s="15" t="s">
        <v>198</v>
      </c>
      <c r="C143" s="16"/>
      <c r="D143" s="16"/>
      <c r="E143" s="16"/>
      <c r="F143" s="16">
        <f t="shared" si="14"/>
        <v>0</v>
      </c>
    </row>
    <row r="144" spans="1:6" x14ac:dyDescent="0.2">
      <c r="A144" s="47" t="s">
        <v>195</v>
      </c>
      <c r="B144" s="15" t="s">
        <v>199</v>
      </c>
      <c r="C144" s="16"/>
      <c r="D144" s="16"/>
      <c r="E144" s="16"/>
      <c r="F144" s="16">
        <f t="shared" si="14"/>
        <v>0</v>
      </c>
    </row>
    <row r="145" spans="1:6" x14ac:dyDescent="0.2">
      <c r="A145" s="47"/>
      <c r="B145" s="15"/>
      <c r="C145" s="16"/>
      <c r="D145" s="16"/>
      <c r="E145" s="16"/>
      <c r="F145" s="16">
        <f t="shared" si="14"/>
        <v>0</v>
      </c>
    </row>
    <row r="146" spans="1:6" ht="16.5" x14ac:dyDescent="0.3">
      <c r="A146" s="44" t="s">
        <v>200</v>
      </c>
      <c r="B146" s="3" t="s">
        <v>256</v>
      </c>
      <c r="C146" s="17">
        <f>SUM(C147:C152)</f>
        <v>0</v>
      </c>
      <c r="D146" s="17">
        <f>+D147+D148+D150+D151+D152</f>
        <v>888325</v>
      </c>
      <c r="E146" s="17">
        <f t="shared" ref="E146" si="22">SUM(E147:E153)</f>
        <v>0</v>
      </c>
      <c r="F146" s="17">
        <f>+F147+F148+F150+F151+F152</f>
        <v>888325</v>
      </c>
    </row>
    <row r="147" spans="1:6" x14ac:dyDescent="0.2">
      <c r="A147" s="47" t="s">
        <v>201</v>
      </c>
      <c r="B147" s="15" t="s">
        <v>207</v>
      </c>
      <c r="C147" s="16"/>
      <c r="D147" s="16">
        <v>231236</v>
      </c>
      <c r="E147" s="16"/>
      <c r="F147" s="16">
        <f t="shared" si="14"/>
        <v>231236</v>
      </c>
    </row>
    <row r="148" spans="1:6" x14ac:dyDescent="0.2">
      <c r="A148" s="47" t="s">
        <v>202</v>
      </c>
      <c r="B148" s="15" t="s">
        <v>208</v>
      </c>
      <c r="C148" s="16"/>
      <c r="D148" s="16">
        <v>114650</v>
      </c>
      <c r="E148" s="16"/>
      <c r="F148" s="16">
        <f t="shared" si="14"/>
        <v>114650</v>
      </c>
    </row>
    <row r="149" spans="1:6" x14ac:dyDescent="0.2">
      <c r="A149" s="47" t="s">
        <v>203</v>
      </c>
      <c r="B149" s="15" t="s">
        <v>209</v>
      </c>
      <c r="C149" s="16"/>
      <c r="D149" s="16"/>
      <c r="E149" s="16"/>
      <c r="F149" s="16">
        <f t="shared" si="14"/>
        <v>0</v>
      </c>
    </row>
    <row r="150" spans="1:6" x14ac:dyDescent="0.2">
      <c r="A150" s="47" t="s">
        <v>204</v>
      </c>
      <c r="B150" s="15" t="s">
        <v>210</v>
      </c>
      <c r="C150" s="16"/>
      <c r="D150" s="16">
        <v>32320</v>
      </c>
      <c r="E150" s="16"/>
      <c r="F150" s="16">
        <f t="shared" si="14"/>
        <v>32320</v>
      </c>
    </row>
    <row r="151" spans="1:6" x14ac:dyDescent="0.2">
      <c r="A151" s="47" t="s">
        <v>205</v>
      </c>
      <c r="B151" s="15" t="s">
        <v>41</v>
      </c>
      <c r="C151" s="16"/>
      <c r="D151" s="16">
        <v>278905</v>
      </c>
      <c r="E151" s="16"/>
      <c r="F151" s="16">
        <f t="shared" si="14"/>
        <v>278905</v>
      </c>
    </row>
    <row r="152" spans="1:6" x14ac:dyDescent="0.2">
      <c r="A152" s="47" t="s">
        <v>206</v>
      </c>
      <c r="B152" s="15" t="s">
        <v>211</v>
      </c>
      <c r="C152" s="16"/>
      <c r="D152" s="16">
        <v>231214</v>
      </c>
      <c r="E152" s="16"/>
      <c r="F152" s="16">
        <f t="shared" ref="F152:F192" si="23">+C152+D152+E152</f>
        <v>231214</v>
      </c>
    </row>
    <row r="153" spans="1:6" ht="13.5" thickBot="1" x14ac:dyDescent="0.25">
      <c r="A153" s="47"/>
      <c r="B153" s="15"/>
      <c r="C153" s="16"/>
      <c r="D153" s="16"/>
      <c r="E153" s="16"/>
      <c r="F153" s="16">
        <f t="shared" si="23"/>
        <v>0</v>
      </c>
    </row>
    <row r="154" spans="1:6" ht="16.5" thickBot="1" x14ac:dyDescent="0.3">
      <c r="A154" s="46" t="s">
        <v>236</v>
      </c>
      <c r="B154" s="11" t="s">
        <v>237</v>
      </c>
      <c r="C154" s="12">
        <f>C155</f>
        <v>0</v>
      </c>
      <c r="D154" s="12">
        <f>D155</f>
        <v>0</v>
      </c>
      <c r="E154" s="12">
        <f>E155</f>
        <v>4258710.7699999996</v>
      </c>
      <c r="F154" s="12">
        <f>F155</f>
        <v>4258710.7699999996</v>
      </c>
    </row>
    <row r="155" spans="1:6" ht="16.5" x14ac:dyDescent="0.3">
      <c r="A155" s="44" t="s">
        <v>238</v>
      </c>
      <c r="B155" s="3" t="s">
        <v>239</v>
      </c>
      <c r="C155" s="17">
        <f>SUM(C156:C158)</f>
        <v>0</v>
      </c>
      <c r="D155" s="17">
        <f t="shared" ref="D155:E155" si="24">SUM(D156:D158)</f>
        <v>0</v>
      </c>
      <c r="E155" s="17">
        <f t="shared" si="24"/>
        <v>4258710.7699999996</v>
      </c>
      <c r="F155" s="17">
        <f>SUM(F156:F158)</f>
        <v>4258710.7699999996</v>
      </c>
    </row>
    <row r="156" spans="1:6" x14ac:dyDescent="0.2">
      <c r="A156" s="47" t="s">
        <v>240</v>
      </c>
      <c r="B156" s="15" t="s">
        <v>241</v>
      </c>
      <c r="C156" s="16">
        <v>0</v>
      </c>
      <c r="D156" s="16"/>
      <c r="E156" s="16">
        <v>4258710.7699999996</v>
      </c>
      <c r="F156" s="16">
        <f t="shared" si="23"/>
        <v>4258710.7699999996</v>
      </c>
    </row>
    <row r="157" spans="1:6" x14ac:dyDescent="0.2">
      <c r="A157" s="47"/>
      <c r="B157" s="15"/>
      <c r="C157" s="16"/>
      <c r="D157" s="16"/>
      <c r="E157" s="16"/>
      <c r="F157" s="16">
        <f t="shared" si="23"/>
        <v>0</v>
      </c>
    </row>
    <row r="158" spans="1:6" ht="13.5" thickBot="1" x14ac:dyDescent="0.25">
      <c r="A158" s="43"/>
      <c r="B158" s="15"/>
      <c r="C158" s="16"/>
      <c r="D158" s="16"/>
      <c r="E158" s="16"/>
      <c r="F158" s="16">
        <f t="shared" si="23"/>
        <v>0</v>
      </c>
    </row>
    <row r="159" spans="1:6" ht="16.5" thickBot="1" x14ac:dyDescent="0.3">
      <c r="A159" s="46">
        <v>2.6</v>
      </c>
      <c r="B159" s="11" t="s">
        <v>212</v>
      </c>
      <c r="C159" s="12">
        <f>C160</f>
        <v>0</v>
      </c>
      <c r="D159" s="12">
        <f>+D160+D167+D171+D174+D179</f>
        <v>7087377.3499999996</v>
      </c>
      <c r="E159" s="12">
        <f t="shared" ref="E159:F159" si="25">+E160+E167+E171+E174+E179</f>
        <v>0</v>
      </c>
      <c r="F159" s="12">
        <f t="shared" si="25"/>
        <v>7087377.3499999996</v>
      </c>
    </row>
    <row r="160" spans="1:6" ht="16.5" x14ac:dyDescent="0.3">
      <c r="A160" s="41" t="s">
        <v>213</v>
      </c>
      <c r="B160" s="13" t="s">
        <v>42</v>
      </c>
      <c r="C160" s="14">
        <f>SUM(C161:C192)</f>
        <v>0</v>
      </c>
      <c r="D160" s="14">
        <f>+D161+D162+D163+D164+D165</f>
        <v>5195768.21</v>
      </c>
      <c r="E160" s="14">
        <f t="shared" ref="E160" si="26">SUM(E161:E192)</f>
        <v>0</v>
      </c>
      <c r="F160" s="14">
        <f>+F161+F162+F163+F164+F165</f>
        <v>5195768.21</v>
      </c>
    </row>
    <row r="161" spans="1:6" x14ac:dyDescent="0.2">
      <c r="A161" s="47" t="s">
        <v>214</v>
      </c>
      <c r="B161" s="15" t="s">
        <v>216</v>
      </c>
      <c r="C161" s="16"/>
      <c r="D161" s="16">
        <v>2154654.06</v>
      </c>
      <c r="E161" s="16"/>
      <c r="F161" s="16">
        <f t="shared" si="23"/>
        <v>2154654.06</v>
      </c>
    </row>
    <row r="162" spans="1:6" x14ac:dyDescent="0.2">
      <c r="A162" s="47" t="s">
        <v>215</v>
      </c>
      <c r="B162" s="15" t="s">
        <v>257</v>
      </c>
      <c r="C162" s="16"/>
      <c r="D162" s="16">
        <v>171562.36</v>
      </c>
      <c r="E162" s="16"/>
      <c r="F162" s="16">
        <f t="shared" si="23"/>
        <v>171562.36</v>
      </c>
    </row>
    <row r="163" spans="1:6" x14ac:dyDescent="0.2">
      <c r="A163" s="47" t="s">
        <v>232</v>
      </c>
      <c r="B163" s="15" t="s">
        <v>233</v>
      </c>
      <c r="C163" s="16"/>
      <c r="D163" s="16">
        <v>2572721.4900000002</v>
      </c>
      <c r="E163" s="16"/>
      <c r="F163" s="16">
        <f t="shared" si="23"/>
        <v>2572721.4900000002</v>
      </c>
    </row>
    <row r="164" spans="1:6" x14ac:dyDescent="0.2">
      <c r="A164" s="47" t="s">
        <v>258</v>
      </c>
      <c r="B164" s="15" t="s">
        <v>259</v>
      </c>
      <c r="C164" s="16"/>
      <c r="D164" s="16">
        <v>286700</v>
      </c>
      <c r="E164" s="16"/>
      <c r="F164" s="16">
        <f t="shared" si="23"/>
        <v>286700</v>
      </c>
    </row>
    <row r="165" spans="1:6" x14ac:dyDescent="0.2">
      <c r="A165" s="47" t="s">
        <v>260</v>
      </c>
      <c r="B165" s="15" t="s">
        <v>261</v>
      </c>
      <c r="C165" s="16"/>
      <c r="D165" s="16">
        <v>10130.299999999999</v>
      </c>
      <c r="E165" s="16"/>
      <c r="F165" s="16">
        <f t="shared" si="23"/>
        <v>10130.299999999999</v>
      </c>
    </row>
    <row r="166" spans="1:6" x14ac:dyDescent="0.2">
      <c r="A166" s="47"/>
      <c r="B166" s="15"/>
      <c r="C166" s="16"/>
      <c r="D166" s="16"/>
      <c r="E166" s="16"/>
      <c r="F166" s="16"/>
    </row>
    <row r="167" spans="1:6" ht="16.5" x14ac:dyDescent="0.3">
      <c r="A167" s="44" t="s">
        <v>262</v>
      </c>
      <c r="B167" s="3" t="s">
        <v>263</v>
      </c>
      <c r="C167" s="17"/>
      <c r="D167" s="17">
        <f>+D168+D169</f>
        <v>1489956.5</v>
      </c>
      <c r="E167" s="17"/>
      <c r="F167" s="17">
        <f>+F168+F169</f>
        <v>1489956.5</v>
      </c>
    </row>
    <row r="168" spans="1:6" x14ac:dyDescent="0.2">
      <c r="A168" s="47" t="s">
        <v>264</v>
      </c>
      <c r="B168" s="15" t="s">
        <v>265</v>
      </c>
      <c r="C168" s="16"/>
      <c r="D168" s="16">
        <v>65619.8</v>
      </c>
      <c r="E168" s="16"/>
      <c r="F168" s="16">
        <f>+E168+D168+C168</f>
        <v>65619.8</v>
      </c>
    </row>
    <row r="169" spans="1:6" x14ac:dyDescent="0.2">
      <c r="A169" s="47" t="s">
        <v>266</v>
      </c>
      <c r="B169" s="15" t="s">
        <v>267</v>
      </c>
      <c r="C169" s="16"/>
      <c r="D169" s="16">
        <v>1424336.7</v>
      </c>
      <c r="E169" s="16"/>
      <c r="F169" s="16">
        <f>+E169+D169+C169</f>
        <v>1424336.7</v>
      </c>
    </row>
    <row r="170" spans="1:6" x14ac:dyDescent="0.2">
      <c r="A170" s="47"/>
      <c r="B170" s="15"/>
      <c r="C170" s="16"/>
      <c r="D170" s="16"/>
      <c r="E170" s="16"/>
      <c r="F170" s="16"/>
    </row>
    <row r="171" spans="1:6" ht="16.5" x14ac:dyDescent="0.3">
      <c r="A171" s="44" t="s">
        <v>217</v>
      </c>
      <c r="B171" s="3" t="s">
        <v>218</v>
      </c>
      <c r="C171" s="17"/>
      <c r="D171" s="17"/>
      <c r="E171" s="17"/>
      <c r="F171" s="17"/>
    </row>
    <row r="172" spans="1:6" x14ac:dyDescent="0.2">
      <c r="A172" s="47" t="s">
        <v>219</v>
      </c>
      <c r="B172" s="15" t="s">
        <v>220</v>
      </c>
      <c r="C172" s="16"/>
      <c r="D172" s="16"/>
      <c r="E172" s="16"/>
      <c r="F172" s="16"/>
    </row>
    <row r="173" spans="1:6" x14ac:dyDescent="0.2">
      <c r="A173" s="47"/>
      <c r="B173" s="15"/>
      <c r="C173" s="16"/>
      <c r="D173" s="16"/>
      <c r="E173" s="16"/>
      <c r="F173" s="16"/>
    </row>
    <row r="174" spans="1:6" ht="16.5" x14ac:dyDescent="0.3">
      <c r="A174" s="44" t="s">
        <v>221</v>
      </c>
      <c r="B174" s="3" t="s">
        <v>268</v>
      </c>
      <c r="C174" s="17"/>
      <c r="D174" s="17">
        <f>+D175+D176</f>
        <v>401652.64</v>
      </c>
      <c r="E174" s="17"/>
      <c r="F174" s="17">
        <f>+F175+F176</f>
        <v>401652.64</v>
      </c>
    </row>
    <row r="175" spans="1:6" x14ac:dyDescent="0.2">
      <c r="A175" s="47" t="s">
        <v>269</v>
      </c>
      <c r="B175" s="15" t="s">
        <v>270</v>
      </c>
      <c r="C175" s="16"/>
      <c r="D175" s="16">
        <v>197791.12</v>
      </c>
      <c r="E175" s="16"/>
      <c r="F175" s="16">
        <f>+E175+D175+C175</f>
        <v>197791.12</v>
      </c>
    </row>
    <row r="176" spans="1:6" x14ac:dyDescent="0.2">
      <c r="A176" s="47" t="s">
        <v>271</v>
      </c>
      <c r="B176" s="15" t="s">
        <v>272</v>
      </c>
      <c r="C176" s="16"/>
      <c r="D176" s="16">
        <v>203861.52</v>
      </c>
      <c r="E176" s="16"/>
      <c r="F176" s="16">
        <f>+E176+D176+C176</f>
        <v>203861.52</v>
      </c>
    </row>
    <row r="177" spans="1:6" x14ac:dyDescent="0.2">
      <c r="A177" s="47"/>
      <c r="B177" s="15"/>
      <c r="C177" s="16"/>
      <c r="D177" s="16"/>
      <c r="E177" s="16"/>
      <c r="F177" s="16"/>
    </row>
    <row r="178" spans="1:6" x14ac:dyDescent="0.2">
      <c r="A178" s="43"/>
      <c r="B178" s="15"/>
      <c r="C178" s="16"/>
      <c r="D178" s="16"/>
      <c r="E178" s="16"/>
      <c r="F178" s="16"/>
    </row>
    <row r="179" spans="1:6" ht="16.5" x14ac:dyDescent="0.3">
      <c r="A179" s="44" t="s">
        <v>225</v>
      </c>
      <c r="B179" s="3" t="s">
        <v>226</v>
      </c>
      <c r="C179" s="17"/>
      <c r="D179" s="17"/>
      <c r="E179" s="17"/>
      <c r="F179" s="17"/>
    </row>
    <row r="180" spans="1:6" x14ac:dyDescent="0.2">
      <c r="A180" s="47" t="s">
        <v>227</v>
      </c>
      <c r="B180" s="15" t="s">
        <v>43</v>
      </c>
      <c r="C180" s="16"/>
      <c r="D180" s="16"/>
      <c r="E180" s="16"/>
      <c r="F180" s="16"/>
    </row>
    <row r="181" spans="1:6" x14ac:dyDescent="0.2">
      <c r="A181" s="47" t="s">
        <v>228</v>
      </c>
      <c r="B181" s="15" t="s">
        <v>229</v>
      </c>
      <c r="C181" s="16"/>
      <c r="D181" s="16"/>
      <c r="E181" s="16"/>
      <c r="F181" s="16"/>
    </row>
    <row r="182" spans="1:6" ht="16.5" x14ac:dyDescent="0.3">
      <c r="A182" s="49"/>
      <c r="B182" s="22" t="s">
        <v>44</v>
      </c>
      <c r="C182" s="16"/>
      <c r="D182" s="16"/>
      <c r="E182" s="16"/>
      <c r="F182" s="16">
        <f t="shared" si="23"/>
        <v>0</v>
      </c>
    </row>
    <row r="183" spans="1:6" x14ac:dyDescent="0.2">
      <c r="A183" s="47" t="s">
        <v>219</v>
      </c>
      <c r="B183" s="15" t="s">
        <v>220</v>
      </c>
      <c r="C183" s="16"/>
      <c r="D183" s="16"/>
      <c r="E183" s="16"/>
      <c r="F183" s="16">
        <f t="shared" si="23"/>
        <v>0</v>
      </c>
    </row>
    <row r="184" spans="1:6" x14ac:dyDescent="0.2">
      <c r="A184" s="47"/>
      <c r="B184" s="15"/>
      <c r="C184" s="16"/>
      <c r="D184" s="16"/>
      <c r="E184" s="16"/>
      <c r="F184" s="16">
        <f t="shared" si="23"/>
        <v>0</v>
      </c>
    </row>
    <row r="185" spans="1:6" ht="16.5" x14ac:dyDescent="0.3">
      <c r="A185" s="50" t="s">
        <v>221</v>
      </c>
      <c r="B185" s="1" t="s">
        <v>222</v>
      </c>
      <c r="C185" s="16"/>
      <c r="D185" s="16"/>
      <c r="E185" s="16"/>
      <c r="F185" s="16">
        <f t="shared" si="23"/>
        <v>0</v>
      </c>
    </row>
    <row r="186" spans="1:6" x14ac:dyDescent="0.2">
      <c r="A186" s="47" t="s">
        <v>223</v>
      </c>
      <c r="B186" s="15" t="s">
        <v>224</v>
      </c>
      <c r="C186" s="16"/>
      <c r="D186" s="16"/>
      <c r="E186" s="16"/>
      <c r="F186" s="16">
        <f t="shared" si="23"/>
        <v>0</v>
      </c>
    </row>
    <row r="187" spans="1:6" x14ac:dyDescent="0.2">
      <c r="A187" s="43"/>
      <c r="B187" s="15"/>
      <c r="C187" s="16"/>
      <c r="D187" s="16"/>
      <c r="E187" s="16"/>
      <c r="F187" s="16">
        <f t="shared" si="23"/>
        <v>0</v>
      </c>
    </row>
    <row r="188" spans="1:6" ht="16.5" x14ac:dyDescent="0.3">
      <c r="A188" s="50" t="s">
        <v>225</v>
      </c>
      <c r="B188" s="1" t="s">
        <v>226</v>
      </c>
      <c r="C188" s="16"/>
      <c r="D188" s="16"/>
      <c r="E188" s="16"/>
      <c r="F188" s="16">
        <f t="shared" si="23"/>
        <v>0</v>
      </c>
    </row>
    <row r="189" spans="1:6" x14ac:dyDescent="0.2">
      <c r="A189" s="47" t="s">
        <v>227</v>
      </c>
      <c r="B189" s="15" t="s">
        <v>43</v>
      </c>
      <c r="C189" s="16"/>
      <c r="D189" s="16"/>
      <c r="E189" s="16"/>
      <c r="F189" s="16">
        <f t="shared" si="23"/>
        <v>0</v>
      </c>
    </row>
    <row r="190" spans="1:6" x14ac:dyDescent="0.2">
      <c r="A190" s="47" t="s">
        <v>228</v>
      </c>
      <c r="B190" s="15" t="s">
        <v>229</v>
      </c>
      <c r="C190" s="16"/>
      <c r="D190" s="16"/>
      <c r="E190" s="16"/>
      <c r="F190" s="16">
        <f t="shared" si="23"/>
        <v>0</v>
      </c>
    </row>
    <row r="191" spans="1:6" x14ac:dyDescent="0.2">
      <c r="A191" s="47"/>
      <c r="B191" s="15"/>
      <c r="C191" s="16"/>
      <c r="D191" s="16"/>
      <c r="E191" s="16"/>
      <c r="F191" s="16">
        <f t="shared" si="23"/>
        <v>0</v>
      </c>
    </row>
    <row r="192" spans="1:6" ht="13.5" thickBot="1" x14ac:dyDescent="0.25">
      <c r="A192" s="45"/>
      <c r="B192" s="18"/>
      <c r="C192" s="19"/>
      <c r="D192" s="19"/>
      <c r="E192" s="19"/>
      <c r="F192" s="19">
        <f t="shared" si="23"/>
        <v>0</v>
      </c>
    </row>
    <row r="193" spans="1:6" ht="18.75" thickBot="1" x14ac:dyDescent="0.3">
      <c r="A193" s="23"/>
      <c r="B193" s="24" t="s">
        <v>44</v>
      </c>
      <c r="C193" s="25">
        <f>C159+C154+C98+C49+C21</f>
        <v>30140989.099999998</v>
      </c>
      <c r="D193" s="25">
        <f>D159+D154+D98+D49+D21</f>
        <v>58589070.659999996</v>
      </c>
      <c r="E193" s="25">
        <f t="shared" ref="E193" si="27">E159+E154+E98+E49+E21</f>
        <v>12152342.419999998</v>
      </c>
      <c r="F193" s="25">
        <f>+C193+D193+E193</f>
        <v>100882402.17999999</v>
      </c>
    </row>
    <row r="194" spans="1:6" ht="13.5" thickTop="1" x14ac:dyDescent="0.2">
      <c r="A194" s="32"/>
      <c r="B194" s="33"/>
      <c r="C194" s="33"/>
      <c r="D194" s="33"/>
      <c r="E194" s="33"/>
      <c r="F194" s="35"/>
    </row>
    <row r="195" spans="1:6" ht="13.5" thickBot="1" x14ac:dyDescent="0.25">
      <c r="A195" s="77"/>
      <c r="B195" s="78"/>
      <c r="C195" s="78"/>
      <c r="D195" s="78"/>
      <c r="E195" s="78"/>
      <c r="F195" s="79"/>
    </row>
    <row r="196" spans="1:6" ht="14.25" thickTop="1" thickBot="1" x14ac:dyDescent="0.25">
      <c r="A196" s="38"/>
      <c r="B196" s="2"/>
      <c r="C196" s="4"/>
      <c r="D196" s="4"/>
      <c r="E196" s="4"/>
      <c r="F196" s="4"/>
    </row>
    <row r="197" spans="1:6" ht="23.25" x14ac:dyDescent="0.2">
      <c r="A197" s="37"/>
      <c r="B197" s="6"/>
      <c r="C197" s="7"/>
      <c r="D197" s="8"/>
      <c r="E197" s="64"/>
      <c r="F197" s="65"/>
    </row>
    <row r="198" spans="1:6" ht="18.75" thickBot="1" x14ac:dyDescent="0.25">
      <c r="A198" s="39"/>
      <c r="B198" s="63" t="s">
        <v>252</v>
      </c>
      <c r="C198" s="63"/>
      <c r="D198" s="63"/>
      <c r="E198" s="61">
        <f>+E18-F193</f>
        <v>667724298.79000008</v>
      </c>
      <c r="F198" s="62" t="e">
        <f>+E18-#REF!</f>
        <v>#REF!</v>
      </c>
    </row>
    <row r="199" spans="1:6" x14ac:dyDescent="0.2">
      <c r="F199" s="5"/>
    </row>
    <row r="204" spans="1:6" x14ac:dyDescent="0.2">
      <c r="C204" s="5"/>
      <c r="D204" s="5"/>
      <c r="E204" s="5"/>
      <c r="F204" s="5"/>
    </row>
  </sheetData>
  <mergeCells count="21">
    <mergeCell ref="A11:E11"/>
    <mergeCell ref="A12:E12"/>
    <mergeCell ref="A13:E13"/>
    <mergeCell ref="A14:E14"/>
    <mergeCell ref="A15:E15"/>
    <mergeCell ref="E198:F198"/>
    <mergeCell ref="B198:D198"/>
    <mergeCell ref="E16:F16"/>
    <mergeCell ref="E17:F17"/>
    <mergeCell ref="E18:F18"/>
    <mergeCell ref="E197:F197"/>
    <mergeCell ref="C16:D16"/>
    <mergeCell ref="B17:D17"/>
    <mergeCell ref="B18:D18"/>
    <mergeCell ref="A195:F195"/>
    <mergeCell ref="C19:C20"/>
    <mergeCell ref="D19:D20"/>
    <mergeCell ref="E19:E20"/>
    <mergeCell ref="F19:F20"/>
    <mergeCell ref="A19:A20"/>
    <mergeCell ref="B19:B20"/>
  </mergeCells>
  <printOptions horizontalCentered="1"/>
  <pageMargins left="0" right="0" top="0.51181102362204722" bottom="0" header="0" footer="0"/>
  <pageSetup scale="69" orientation="portrait" r:id="rId1"/>
  <headerFooter alignWithMargins="0"/>
  <ignoredErrors>
    <ignoredError sqref="F196:F200 F25 F30:F19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2014-02-21T00:21:48Z</cp:lastPrinted>
  <dcterms:created xsi:type="dcterms:W3CDTF">2013-08-07T15:42:38Z</dcterms:created>
  <dcterms:modified xsi:type="dcterms:W3CDTF">2019-03-29T14:36:30Z</dcterms:modified>
</cp:coreProperties>
</file>