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19440" windowHeight="997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F198" i="1" l="1"/>
  <c r="E18" i="1"/>
  <c r="F193" i="1"/>
  <c r="F192" i="1"/>
  <c r="F191" i="1"/>
  <c r="F190" i="1"/>
  <c r="F189" i="1"/>
  <c r="F188" i="1"/>
  <c r="F187" i="1"/>
  <c r="F186" i="1"/>
  <c r="F185" i="1"/>
  <c r="F184" i="1"/>
  <c r="F183" i="1"/>
  <c r="F177" i="1"/>
  <c r="F176" i="1"/>
  <c r="F175" i="1" s="1"/>
  <c r="D175" i="1"/>
  <c r="F170" i="1"/>
  <c r="F169" i="1"/>
  <c r="F168" i="1" s="1"/>
  <c r="D168" i="1"/>
  <c r="F166" i="1"/>
  <c r="F165" i="1"/>
  <c r="F164" i="1"/>
  <c r="F163" i="1"/>
  <c r="F162" i="1"/>
  <c r="E161" i="1"/>
  <c r="E160" i="1" s="1"/>
  <c r="D161" i="1"/>
  <c r="C161" i="1"/>
  <c r="C160" i="1"/>
  <c r="F159" i="1"/>
  <c r="F158" i="1"/>
  <c r="F157" i="1"/>
  <c r="E156" i="1"/>
  <c r="E155" i="1" s="1"/>
  <c r="D156" i="1"/>
  <c r="C156" i="1"/>
  <c r="C155" i="1" s="1"/>
  <c r="D155" i="1"/>
  <c r="F154" i="1"/>
  <c r="F153" i="1"/>
  <c r="F152" i="1"/>
  <c r="F151" i="1"/>
  <c r="F150" i="1"/>
  <c r="F149" i="1"/>
  <c r="F148" i="1"/>
  <c r="E147" i="1"/>
  <c r="D147" i="1"/>
  <c r="C147" i="1"/>
  <c r="F146" i="1"/>
  <c r="F145" i="1"/>
  <c r="F144" i="1"/>
  <c r="F143" i="1"/>
  <c r="F142" i="1"/>
  <c r="E141" i="1"/>
  <c r="D141" i="1"/>
  <c r="C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E128" i="1"/>
  <c r="D128" i="1"/>
  <c r="C128" i="1"/>
  <c r="F127" i="1"/>
  <c r="F126" i="1"/>
  <c r="F125" i="1"/>
  <c r="F124" i="1"/>
  <c r="F123" i="1"/>
  <c r="F122" i="1"/>
  <c r="E121" i="1"/>
  <c r="D121" i="1"/>
  <c r="C121" i="1"/>
  <c r="F120" i="1"/>
  <c r="F119" i="1"/>
  <c r="E118" i="1"/>
  <c r="D118" i="1"/>
  <c r="C118" i="1"/>
  <c r="F117" i="1"/>
  <c r="F116" i="1"/>
  <c r="F115" i="1"/>
  <c r="F114" i="1"/>
  <c r="F113" i="1"/>
  <c r="F112" i="1"/>
  <c r="E111" i="1"/>
  <c r="D111" i="1"/>
  <c r="C111" i="1"/>
  <c r="F110" i="1"/>
  <c r="F109" i="1"/>
  <c r="F108" i="1"/>
  <c r="F107" i="1"/>
  <c r="F106" i="1"/>
  <c r="E105" i="1"/>
  <c r="D105" i="1"/>
  <c r="C105" i="1"/>
  <c r="F104" i="1"/>
  <c r="F103" i="1"/>
  <c r="F102" i="1"/>
  <c r="F101" i="1"/>
  <c r="E100" i="1"/>
  <c r="E99" i="1" s="1"/>
  <c r="D100" i="1"/>
  <c r="C100" i="1"/>
  <c r="F98" i="1"/>
  <c r="F97" i="1"/>
  <c r="F96" i="1"/>
  <c r="F95" i="1"/>
  <c r="E94" i="1"/>
  <c r="D94" i="1"/>
  <c r="C94" i="1"/>
  <c r="F93" i="1"/>
  <c r="F92" i="1"/>
  <c r="F91" i="1"/>
  <c r="F90" i="1"/>
  <c r="F89" i="1"/>
  <c r="F88" i="1"/>
  <c r="F87" i="1"/>
  <c r="F86" i="1"/>
  <c r="E86" i="1"/>
  <c r="D86" i="1"/>
  <c r="C86" i="1"/>
  <c r="F85" i="1"/>
  <c r="F84" i="1"/>
  <c r="F83" i="1"/>
  <c r="F82" i="1" s="1"/>
  <c r="E82" i="1"/>
  <c r="D82" i="1"/>
  <c r="C82" i="1"/>
  <c r="F81" i="1"/>
  <c r="F80" i="1"/>
  <c r="F79" i="1"/>
  <c r="F78" i="1"/>
  <c r="E77" i="1"/>
  <c r="D77" i="1"/>
  <c r="C77" i="1"/>
  <c r="F76" i="1"/>
  <c r="F75" i="1"/>
  <c r="F74" i="1"/>
  <c r="F73" i="1"/>
  <c r="F72" i="1"/>
  <c r="F71" i="1"/>
  <c r="E71" i="1"/>
  <c r="D71" i="1"/>
  <c r="C71" i="1"/>
  <c r="F70" i="1"/>
  <c r="F69" i="1"/>
  <c r="F68" i="1"/>
  <c r="F67" i="1"/>
  <c r="F66" i="1"/>
  <c r="E66" i="1"/>
  <c r="D66" i="1"/>
  <c r="C66" i="1"/>
  <c r="F65" i="1"/>
  <c r="F64" i="1"/>
  <c r="F63" i="1"/>
  <c r="E63" i="1"/>
  <c r="D63" i="1"/>
  <c r="C63" i="1"/>
  <c r="F62" i="1"/>
  <c r="F61" i="1"/>
  <c r="F60" i="1"/>
  <c r="F59" i="1" s="1"/>
  <c r="E59" i="1"/>
  <c r="D59" i="1"/>
  <c r="C59" i="1"/>
  <c r="F58" i="1"/>
  <c r="F57" i="1"/>
  <c r="F56" i="1"/>
  <c r="F55" i="1"/>
  <c r="F54" i="1"/>
  <c r="F53" i="1"/>
  <c r="F52" i="1"/>
  <c r="F51" i="1" s="1"/>
  <c r="E51" i="1"/>
  <c r="D51" i="1"/>
  <c r="C51" i="1"/>
  <c r="F49" i="1"/>
  <c r="F48" i="1"/>
  <c r="F47" i="1"/>
  <c r="F46" i="1"/>
  <c r="E45" i="1"/>
  <c r="D45" i="1"/>
  <c r="C45" i="1"/>
  <c r="F44" i="1"/>
  <c r="F43" i="1"/>
  <c r="F42" i="1"/>
  <c r="F41" i="1"/>
  <c r="F40" i="1"/>
  <c r="F39" i="1"/>
  <c r="F38" i="1" s="1"/>
  <c r="E38" i="1"/>
  <c r="D38" i="1"/>
  <c r="C38" i="1"/>
  <c r="F37" i="1"/>
  <c r="F36" i="1"/>
  <c r="F35" i="1"/>
  <c r="F34" i="1" s="1"/>
  <c r="E34" i="1"/>
  <c r="D34" i="1"/>
  <c r="C34" i="1"/>
  <c r="F33" i="1"/>
  <c r="F32" i="1"/>
  <c r="E31" i="1"/>
  <c r="D31" i="1"/>
  <c r="C31" i="1"/>
  <c r="F30" i="1"/>
  <c r="F29" i="1"/>
  <c r="F28" i="1"/>
  <c r="F27" i="1"/>
  <c r="F26" i="1" s="1"/>
  <c r="E26" i="1"/>
  <c r="D26" i="1"/>
  <c r="C26" i="1"/>
  <c r="F25" i="1"/>
  <c r="F24" i="1"/>
  <c r="F23" i="1" s="1"/>
  <c r="E23" i="1"/>
  <c r="E22" i="1" s="1"/>
  <c r="D23" i="1"/>
  <c r="C23" i="1"/>
  <c r="C22" i="1" s="1"/>
  <c r="F100" i="1" l="1"/>
  <c r="F118" i="1"/>
  <c r="F128" i="1"/>
  <c r="C99" i="1"/>
  <c r="F156" i="1"/>
  <c r="F155" i="1" s="1"/>
  <c r="D160" i="1"/>
  <c r="F161" i="1"/>
  <c r="F160" i="1" s="1"/>
  <c r="D50" i="1"/>
  <c r="F45" i="1"/>
  <c r="F77" i="1"/>
  <c r="F111" i="1"/>
  <c r="F121" i="1"/>
  <c r="F141" i="1"/>
  <c r="F147" i="1"/>
  <c r="D22" i="1"/>
  <c r="F31" i="1"/>
  <c r="C50" i="1"/>
  <c r="E50" i="1"/>
  <c r="E194" i="1" s="1"/>
  <c r="F94" i="1"/>
  <c r="F105" i="1"/>
  <c r="D99" i="1"/>
  <c r="F22" i="1"/>
  <c r="F99" i="1" l="1"/>
  <c r="C194" i="1"/>
  <c r="F50" i="1"/>
  <c r="D194" i="1"/>
  <c r="F194" i="1" s="1"/>
  <c r="E198" i="1" s="1"/>
</calcChain>
</file>

<file path=xl/sharedStrings.xml><?xml version="1.0" encoding="utf-8"?>
<sst xmlns="http://schemas.openxmlformats.org/spreadsheetml/2006/main" count="286" uniqueCount="275">
  <si>
    <t xml:space="preserve">Objeto/Cta/Sub-Cuenta </t>
  </si>
  <si>
    <t xml:space="preserve">Descripción </t>
  </si>
  <si>
    <t xml:space="preserve">SOLIDARIDAD </t>
  </si>
  <si>
    <t xml:space="preserve">PROGRESANDO </t>
  </si>
  <si>
    <t>CTC</t>
  </si>
  <si>
    <t xml:space="preserve">CONSOLIDADO </t>
  </si>
  <si>
    <t>Servicios  Personales</t>
  </si>
  <si>
    <t>2.1.1.1</t>
  </si>
  <si>
    <t xml:space="preserve">Remuneracion al personal fijo </t>
  </si>
  <si>
    <t>2.1.1.1.01</t>
  </si>
  <si>
    <t>Sueldos Fijos</t>
  </si>
  <si>
    <t>2.1.1.2</t>
  </si>
  <si>
    <t xml:space="preserve">Remuneraciones al personal con caracter transitorio </t>
  </si>
  <si>
    <t>2.1.1.2.01</t>
  </si>
  <si>
    <t xml:space="preserve">Sueldos  al personal contratado  y/o igualado </t>
  </si>
  <si>
    <t>2.1.1.2.03</t>
  </si>
  <si>
    <t xml:space="preserve">Suplencias </t>
  </si>
  <si>
    <t>2.1.1.2.04</t>
  </si>
  <si>
    <t>Sueldos al personal por servicios especiales</t>
  </si>
  <si>
    <t>2.1.1.4</t>
  </si>
  <si>
    <t>Sueldo Annual Nº 13</t>
  </si>
  <si>
    <t>2.1.1.4.01</t>
  </si>
  <si>
    <t xml:space="preserve">Regalía Pascual </t>
  </si>
  <si>
    <t>2.1.1.5</t>
  </si>
  <si>
    <t>Prestaciones Economicas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</si>
  <si>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</si>
  <si>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</si>
  <si>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</si>
  <si>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</si>
  <si>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</si>
  <si>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  (Sobresueldos)</t>
  </si>
  <si>
    <t>2.1.2.2.02</t>
  </si>
  <si>
    <t xml:space="preserve">Compensación por horas  extraordinarias </t>
  </si>
  <si>
    <t>2.1.2.2.03</t>
  </si>
  <si>
    <t xml:space="preserve">Pago  de horas extraordinarias- Horas al final del año </t>
  </si>
  <si>
    <t>2.1.2.2.05</t>
  </si>
  <si>
    <t xml:space="preserve">Compensación por servicios de seguridad </t>
  </si>
  <si>
    <t>2.1.2.2.06</t>
  </si>
  <si>
    <t xml:space="preserve">Compensación por Resultados </t>
  </si>
  <si>
    <t>2.1.2.2.09</t>
  </si>
  <si>
    <t xml:space="preserve">Bonos por desempeños </t>
  </si>
  <si>
    <t>2.1.5</t>
  </si>
  <si>
    <t xml:space="preserve">Contribuciones a la Seguridad Social </t>
  </si>
  <si>
    <t>2.1.5.1</t>
  </si>
  <si>
    <t>Contribuciones al Seguro de Salud</t>
  </si>
  <si>
    <t>2.1.5.2</t>
  </si>
  <si>
    <t>Contribuciones al Seguro de Pensiones</t>
  </si>
  <si>
    <t>2.1.5.3</t>
  </si>
  <si>
    <t xml:space="preserve">Contribuciones al Seguro de Riesgo Laboral </t>
  </si>
  <si>
    <t xml:space="preserve">Servicios no Personales </t>
  </si>
  <si>
    <t>2.2.1</t>
  </si>
  <si>
    <t xml:space="preserve">Servicios Básicos- </t>
  </si>
  <si>
    <t>2.2.1.3.01</t>
  </si>
  <si>
    <t xml:space="preserve">Telefono  Local </t>
  </si>
  <si>
    <t>2.2.1.4.01</t>
  </si>
  <si>
    <t xml:space="preserve">Telefax y Correos </t>
  </si>
  <si>
    <t>2.2.1.5.01</t>
  </si>
  <si>
    <t xml:space="preserve">Servicios de Internet y  Television por cable </t>
  </si>
  <si>
    <t>2.2.1.6.06</t>
  </si>
  <si>
    <t xml:space="preserve">Electricidad </t>
  </si>
  <si>
    <t>2.2.1.6..07</t>
  </si>
  <si>
    <t xml:space="preserve">Agua </t>
  </si>
  <si>
    <t>2.2.1.6.08</t>
  </si>
  <si>
    <t xml:space="preserve">Desechos Solidos </t>
  </si>
  <si>
    <t>2.2.2</t>
  </si>
  <si>
    <t>Publicidad, Impresión y Encuadernación</t>
  </si>
  <si>
    <t>2.2..2.1</t>
  </si>
  <si>
    <t xml:space="preserve">Publicidad y Propaganda </t>
  </si>
  <si>
    <t>2.2.2.2</t>
  </si>
  <si>
    <t>Impresión y Encuadernación</t>
  </si>
  <si>
    <t>2.2.3</t>
  </si>
  <si>
    <t xml:space="preserve">Viaticos </t>
  </si>
  <si>
    <t>2.2.3.1</t>
  </si>
  <si>
    <t>Viaticos dentro del pais</t>
  </si>
  <si>
    <t>2.2.4</t>
  </si>
  <si>
    <t>Transporte y Almacenaje</t>
  </si>
  <si>
    <t>2.2.4.1</t>
  </si>
  <si>
    <t xml:space="preserve">Pasajes </t>
  </si>
  <si>
    <t>2.2.4.2</t>
  </si>
  <si>
    <t>Fletes</t>
  </si>
  <si>
    <t>2.2.4.4</t>
  </si>
  <si>
    <t>Peaje</t>
  </si>
  <si>
    <t>2.2.5</t>
  </si>
  <si>
    <t xml:space="preserve">Alquileres de  Rentas </t>
  </si>
  <si>
    <t>2.2.5.1</t>
  </si>
  <si>
    <t xml:space="preserve">Alquileres y rentas de edificios y Locales </t>
  </si>
  <si>
    <t>2.2.5.3</t>
  </si>
  <si>
    <t xml:space="preserve">Alquileres de Maquinarias y Equipos </t>
  </si>
  <si>
    <t>2.2.5.4</t>
  </si>
  <si>
    <t>Alquileres de Equipos de Transportel , Tracción y Elev</t>
  </si>
  <si>
    <t>2.2.5.8</t>
  </si>
  <si>
    <t>Otros Alquileres</t>
  </si>
  <si>
    <t>2.2.6</t>
  </si>
  <si>
    <t xml:space="preserve">Seguros </t>
  </si>
  <si>
    <t>2.2.6.1</t>
  </si>
  <si>
    <t xml:space="preserve">Seguros  de bienes inmuebles  e infraestructura </t>
  </si>
  <si>
    <t>2.2.6.2</t>
  </si>
  <si>
    <t xml:space="preserve">Seguro de bienes muebles </t>
  </si>
  <si>
    <t>2.2.6.3</t>
  </si>
  <si>
    <t>Seguros de Personas</t>
  </si>
  <si>
    <t>2.2.7</t>
  </si>
  <si>
    <t xml:space="preserve">Servicios de Conservación , Reparaciones Menores  e Instalaciones Temporales </t>
  </si>
  <si>
    <t>2.2.7.1</t>
  </si>
  <si>
    <t xml:space="preserve">Obras Menores en Edificaciones </t>
  </si>
  <si>
    <t>2.2.7.2</t>
  </si>
  <si>
    <t xml:space="preserve">Reparaciones de Maquinarias y Equipos </t>
  </si>
  <si>
    <t>2.2.8</t>
  </si>
  <si>
    <t>Otros Servicios no Personales</t>
  </si>
  <si>
    <t>2.2.8.1</t>
  </si>
  <si>
    <t xml:space="preserve">Gastos Judiciales </t>
  </si>
  <si>
    <t>2.2.8.5.1</t>
  </si>
  <si>
    <t xml:space="preserve">Fumigacion </t>
  </si>
  <si>
    <t>2.2.8.5.3</t>
  </si>
  <si>
    <t xml:space="preserve">Limpieza e  Higiene </t>
  </si>
  <si>
    <t>2.2.8.6.1</t>
  </si>
  <si>
    <t>Eventos Generales</t>
  </si>
  <si>
    <t>2.2.8.6.2</t>
  </si>
  <si>
    <t xml:space="preserve">Festividades </t>
  </si>
  <si>
    <t>2.2.8.7</t>
  </si>
  <si>
    <t>Servicios Técnicos y Profesionales</t>
  </si>
  <si>
    <t>2.2.8.8</t>
  </si>
  <si>
    <t xml:space="preserve">Impuestos, Derechos y  Tasas </t>
  </si>
  <si>
    <t>2.2.8.8.1</t>
  </si>
  <si>
    <t xml:space="preserve">Impuestos </t>
  </si>
  <si>
    <t>2.2.8.8.2</t>
  </si>
  <si>
    <t xml:space="preserve">Derechos </t>
  </si>
  <si>
    <t>2.2.8.8.3</t>
  </si>
  <si>
    <t xml:space="preserve">Tasas </t>
  </si>
  <si>
    <t xml:space="preserve">Materiales y Suministros </t>
  </si>
  <si>
    <t>2.3.1</t>
  </si>
  <si>
    <t xml:space="preserve">Alimentos y Productos Agroforestales </t>
  </si>
  <si>
    <t>2.3.1.1</t>
  </si>
  <si>
    <t>Alimentos y Bebidas para Personas</t>
  </si>
  <si>
    <t>2.3.1.3</t>
  </si>
  <si>
    <t xml:space="preserve">Alimentos para animales </t>
  </si>
  <si>
    <t>2.3.1.4</t>
  </si>
  <si>
    <t>Productos Agroforestales y Pecuarios</t>
  </si>
  <si>
    <t>2.3.2</t>
  </si>
  <si>
    <t xml:space="preserve">Textiles y Vestuarios </t>
  </si>
  <si>
    <t>2.3.2.1</t>
  </si>
  <si>
    <t>Hilados y Telas</t>
  </si>
  <si>
    <t>2.3.2.2</t>
  </si>
  <si>
    <t xml:space="preserve">Acabados Textiles </t>
  </si>
  <si>
    <t>2.3.2.3</t>
  </si>
  <si>
    <t xml:space="preserve">Prendas de Vestir </t>
  </si>
  <si>
    <t>2.3.3</t>
  </si>
  <si>
    <t xml:space="preserve">Productos de Papel, Cartón de Impresos </t>
  </si>
  <si>
    <t>2.3.3.1</t>
  </si>
  <si>
    <t xml:space="preserve">Papel de Escritorio </t>
  </si>
  <si>
    <t>2.3.3.2</t>
  </si>
  <si>
    <t>Productos de Papel y Cartón</t>
  </si>
  <si>
    <t>2.3.3.3</t>
  </si>
  <si>
    <t>Productos de Artes Graficas</t>
  </si>
  <si>
    <t>2.3.3.4</t>
  </si>
  <si>
    <t>Libros,  Revistas y Periodicos</t>
  </si>
  <si>
    <t>2.3.3.5</t>
  </si>
  <si>
    <t>Texto de Enseñanza</t>
  </si>
  <si>
    <t>2.3.4</t>
  </si>
  <si>
    <t xml:space="preserve">Productos Farmaceuticos  </t>
  </si>
  <si>
    <t>2.3.4.1</t>
  </si>
  <si>
    <t xml:space="preserve">Productos Medicinales </t>
  </si>
  <si>
    <t>2.3.5</t>
  </si>
  <si>
    <t>Productos de Cuero, Caucho y Plasticos</t>
  </si>
  <si>
    <t>2.3.5.1</t>
  </si>
  <si>
    <t xml:space="preserve">Cueros y Pieles </t>
  </si>
  <si>
    <t>2.3.5.2</t>
  </si>
  <si>
    <t xml:space="preserve">Articulos de Cuero </t>
  </si>
  <si>
    <t>2.3.5.3</t>
  </si>
  <si>
    <t>Llantas y Neumaticos</t>
  </si>
  <si>
    <t>2.3.5.4</t>
  </si>
  <si>
    <t>Articulos de Caucho</t>
  </si>
  <si>
    <t>2.3.5.5</t>
  </si>
  <si>
    <t>Articulos de Plástico</t>
  </si>
  <si>
    <t>2.3.6</t>
  </si>
  <si>
    <t xml:space="preserve">Productos de Minerales Metalicos y No Metalicos </t>
  </si>
  <si>
    <t>2.3.6.1.01</t>
  </si>
  <si>
    <t xml:space="preserve">Productos de Cemento </t>
  </si>
  <si>
    <t>2.3.6.1.02</t>
  </si>
  <si>
    <t xml:space="preserve">Productos de Cal </t>
  </si>
  <si>
    <t>2.3.6.1.04</t>
  </si>
  <si>
    <t xml:space="preserve">Productos de Yeso </t>
  </si>
  <si>
    <t>2.3.6.2.01</t>
  </si>
  <si>
    <t xml:space="preserve">Productos de Vidrio </t>
  </si>
  <si>
    <t>2.3.6.2.02</t>
  </si>
  <si>
    <t xml:space="preserve">Productos de Loza </t>
  </si>
  <si>
    <t>2.3.6.2.03</t>
  </si>
  <si>
    <t xml:space="preserve">Productos de Porcelana </t>
  </si>
  <si>
    <t>2.3.6.3.01</t>
  </si>
  <si>
    <t xml:space="preserve">Productos Ferrosos </t>
  </si>
  <si>
    <t>2.3.6.3.06</t>
  </si>
  <si>
    <t xml:space="preserve">Accesorios de Metal </t>
  </si>
  <si>
    <t>2.3.6.4.01</t>
  </si>
  <si>
    <t xml:space="preserve">Minerales metaliferos </t>
  </si>
  <si>
    <t>2.3.6.4.04</t>
  </si>
  <si>
    <t xml:space="preserve">Piedra, Arcilla y Arena </t>
  </si>
  <si>
    <t>2.3.6.4.07</t>
  </si>
  <si>
    <t xml:space="preserve">Otros Minerales </t>
  </si>
  <si>
    <t>2.3.7</t>
  </si>
  <si>
    <t>Combustibles, Lubricantes</t>
  </si>
  <si>
    <t>2.3.7.1.01</t>
  </si>
  <si>
    <t xml:space="preserve">Gasolina </t>
  </si>
  <si>
    <t>2.3.7.1.02</t>
  </si>
  <si>
    <t>Gas-oil</t>
  </si>
  <si>
    <t>2.3.7.1.05</t>
  </si>
  <si>
    <t xml:space="preserve">Aceites y Grasas </t>
  </si>
  <si>
    <t>2.3.7.1.06</t>
  </si>
  <si>
    <t xml:space="preserve">Lubricantes </t>
  </si>
  <si>
    <t>2.3.9</t>
  </si>
  <si>
    <t xml:space="preserve">Productos quimicos y Conexos </t>
  </si>
  <si>
    <t>2.3.9.1</t>
  </si>
  <si>
    <t>Material de Limpieza</t>
  </si>
  <si>
    <t>2.3.9.2</t>
  </si>
  <si>
    <t xml:space="preserve">Utiles de escritorio, oficina, informatica y de enseñanza </t>
  </si>
  <si>
    <t>2.3.9.3</t>
  </si>
  <si>
    <t xml:space="preserve">Utiles menores medicos quirurgicos </t>
  </si>
  <si>
    <t>2.3.9.5</t>
  </si>
  <si>
    <t xml:space="preserve">Utiles de cocina y comedor </t>
  </si>
  <si>
    <t>2.3.9.6</t>
  </si>
  <si>
    <t xml:space="preserve">Productos Electricos y Afines </t>
  </si>
  <si>
    <t>2.3.9.9</t>
  </si>
  <si>
    <t>Proudustos y Utiles variso  N. I . P.</t>
  </si>
  <si>
    <t>4</t>
  </si>
  <si>
    <t>Transferencias Corrientes</t>
  </si>
  <si>
    <t>2.4.4.</t>
  </si>
  <si>
    <t xml:space="preserve">Transferencias Corrientes  a Empresas  Publlicas No Financieras </t>
  </si>
  <si>
    <t>2.4.4.1</t>
  </si>
  <si>
    <t xml:space="preserve">Transferencias corrientes a empresas publicas no financieras nacionales para servicios personales </t>
  </si>
  <si>
    <t xml:space="preserve">Bienes Muebles e Inmuebles e Intangibles </t>
  </si>
  <si>
    <t>2.6.1</t>
  </si>
  <si>
    <t>Maquinaria y Equipo</t>
  </si>
  <si>
    <t>2.6.1.1</t>
  </si>
  <si>
    <t xml:space="preserve">Muebles de Oficina y Estanteria </t>
  </si>
  <si>
    <t>2.6.1.3</t>
  </si>
  <si>
    <t xml:space="preserve">Muebles de alojamiento, excepto de oficina y estanteria </t>
  </si>
  <si>
    <t>2.6.1.4</t>
  </si>
  <si>
    <t xml:space="preserve">Equipos de Computos </t>
  </si>
  <si>
    <t>2.6.1.7</t>
  </si>
  <si>
    <t xml:space="preserve">Electrodomesticos </t>
  </si>
  <si>
    <t>2.6.1.9</t>
  </si>
  <si>
    <t>Otros Mobiliarios y Equipos No Identificados Precedentemente</t>
  </si>
  <si>
    <t>2.6.2</t>
  </si>
  <si>
    <t xml:space="preserve">Mobiliario y Equipo Educacional y Recreativo </t>
  </si>
  <si>
    <t>2.6.2.1</t>
  </si>
  <si>
    <t xml:space="preserve">Equipos y aparatos audiovisuales </t>
  </si>
  <si>
    <t>2.6.2.3</t>
  </si>
  <si>
    <t xml:space="preserve">Camaras y Videso </t>
  </si>
  <si>
    <t>2.6.4</t>
  </si>
  <si>
    <t xml:space="preserve">Vehiculos  y Equipo  de Transporte, Traccion y Elevacion </t>
  </si>
  <si>
    <t>2.6.4.1</t>
  </si>
  <si>
    <t>Automoviles y Camiones</t>
  </si>
  <si>
    <t>2.6.5</t>
  </si>
  <si>
    <t xml:space="preserve">Maquinarias, Otros Equipos y Herramientas </t>
  </si>
  <si>
    <t>2.6.5.2</t>
  </si>
  <si>
    <t xml:space="preserve">Maquinaria y Equipo Industrial </t>
  </si>
  <si>
    <t>2.6.5.6</t>
  </si>
  <si>
    <t xml:space="preserve">Equipo de generacion electrica, aparatos y Acesorios electricos </t>
  </si>
  <si>
    <t>2.6.8</t>
  </si>
  <si>
    <t xml:space="preserve">Bienes Intangibles </t>
  </si>
  <si>
    <t>2.6.8.3.1</t>
  </si>
  <si>
    <t>Programas de Computación</t>
  </si>
  <si>
    <t>2.3.8.3.2</t>
  </si>
  <si>
    <t xml:space="preserve">Base de Datos </t>
  </si>
  <si>
    <t xml:space="preserve">Total General </t>
  </si>
  <si>
    <t xml:space="preserve">Maquinaria, Otros Equipos  y Herramientas </t>
  </si>
  <si>
    <t>2.6.5.8</t>
  </si>
  <si>
    <t xml:space="preserve">Otros Equipos </t>
  </si>
  <si>
    <t>VICE-PRESIDENCIA DE LA REPUBLICA DOMINICANA</t>
  </si>
  <si>
    <t>Gabinete de Coodinacion de Politicas Sociales</t>
  </si>
  <si>
    <t>Programa Progresando Con Solidaridad</t>
  </si>
  <si>
    <t xml:space="preserve"> “Año de la Superación del Analfabetismo”</t>
  </si>
  <si>
    <t>SALDO ANTERIOR</t>
  </si>
  <si>
    <t>TRANSFERENCIA RECIBIDA DE PRESUPUESTO</t>
  </si>
  <si>
    <t>EJECUCION PRESUPUESTARIA MARZO  2014</t>
  </si>
  <si>
    <t>SALDO DISPONIBLE  MARZO 2014</t>
  </si>
  <si>
    <t>Apropiacion pendiente de ejecutar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</si>
</sst>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sz val="14"/>
      <name val="Arial Narrow"/>
      <family val="2"/>
    </font>
    <font>
      <b/>
      <sz val="12"/>
      <name val="Arial"/>
      <family val="2"/>
    </font>
    <font>
      <b/>
      <sz val="12"/>
      <color indexed="8"/>
      <name val="Arial Narrow"/>
      <family val="2"/>
    </font>
    <font>
      <b/>
      <sz val="10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4"/>
      <color indexed="8"/>
      <name val="Arial Narrow"/>
      <family val="2"/>
    </font>
    <font>
      <sz val="10"/>
      <color indexed="8"/>
      <name val="Calibri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 Black"/>
      <family val="2"/>
    </font>
    <font>
      <b/>
      <i/>
      <sz val="14"/>
      <name val="Arial"/>
      <family val="2"/>
    </font>
    <font>
      <b/>
      <sz val="24"/>
      <color theme="1"/>
      <name val="Calibri"/>
      <family val="2"/>
      <scheme val="minor"/>
    </font>
    <font>
      <b/>
      <sz val="18"/>
      <color indexed="8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double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9" fillId="2" borderId="9" xfId="0" applyNumberFormat="1" applyFont="1" applyFill="1" applyBorder="1" applyAlignment="1">
      <alignment horizontal="center"/>
    </xf>
    <xf numFmtId="0" fontId="9" fillId="2" borderId="9" xfId="0" applyFont="1" applyFill="1" applyBorder="1"/>
    <xf numFmtId="43" fontId="10" fillId="2" borderId="9" xfId="0" applyNumberFormat="1" applyFont="1" applyFill="1" applyBorder="1"/>
    <xf numFmtId="0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/>
    <xf numFmtId="43" fontId="10" fillId="3" borderId="10" xfId="0" applyNumberFormat="1" applyFont="1" applyFill="1" applyBorder="1"/>
    <xf numFmtId="43" fontId="10" fillId="3" borderId="10" xfId="1" applyFont="1" applyFill="1" applyBorder="1"/>
    <xf numFmtId="0" fontId="13" fillId="0" borderId="11" xfId="0" applyNumberFormat="1" applyFont="1" applyBorder="1" applyAlignment="1">
      <alignment horizontal="center"/>
    </xf>
    <xf numFmtId="0" fontId="13" fillId="0" borderId="11" xfId="0" applyFont="1" applyBorder="1"/>
    <xf numFmtId="43" fontId="6" fillId="0" borderId="11" xfId="1" applyFont="1" applyBorder="1"/>
    <xf numFmtId="0" fontId="6" fillId="0" borderId="11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/>
    </xf>
    <xf numFmtId="0" fontId="12" fillId="3" borderId="11" xfId="0" applyFont="1" applyFill="1" applyBorder="1"/>
    <xf numFmtId="43" fontId="10" fillId="3" borderId="11" xfId="1" applyFont="1" applyFill="1" applyBorder="1"/>
    <xf numFmtId="0" fontId="6" fillId="0" borderId="12" xfId="0" applyNumberFormat="1" applyFont="1" applyBorder="1" applyAlignment="1">
      <alignment horizontal="center"/>
    </xf>
    <xf numFmtId="0" fontId="13" fillId="0" borderId="12" xfId="0" applyFont="1" applyBorder="1"/>
    <xf numFmtId="43" fontId="6" fillId="0" borderId="12" xfId="1" applyFont="1" applyBorder="1"/>
    <xf numFmtId="43" fontId="6" fillId="0" borderId="11" xfId="1" applyFont="1" applyBorder="1" applyAlignment="1">
      <alignment horizontal="right"/>
    </xf>
    <xf numFmtId="49" fontId="13" fillId="0" borderId="11" xfId="0" applyNumberFormat="1" applyFont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43" fontId="6" fillId="3" borderId="11" xfId="1" applyFont="1" applyFill="1" applyBorder="1"/>
    <xf numFmtId="0" fontId="11" fillId="4" borderId="11" xfId="0" applyNumberFormat="1" applyFont="1" applyFill="1" applyBorder="1" applyAlignment="1">
      <alignment horizontal="center"/>
    </xf>
    <xf numFmtId="0" fontId="11" fillId="4" borderId="11" xfId="0" applyFont="1" applyFill="1" applyBorder="1"/>
    <xf numFmtId="0" fontId="11" fillId="5" borderId="11" xfId="0" applyNumberFormat="1" applyFont="1" applyFill="1" applyBorder="1" applyAlignment="1">
      <alignment horizontal="center"/>
    </xf>
    <xf numFmtId="0" fontId="12" fillId="5" borderId="11" xfId="0" applyFont="1" applyFill="1" applyBorder="1"/>
    <xf numFmtId="0" fontId="14" fillId="3" borderId="13" xfId="0" applyNumberFormat="1" applyFont="1" applyFill="1" applyBorder="1" applyAlignment="1">
      <alignment horizontal="center"/>
    </xf>
    <xf numFmtId="0" fontId="14" fillId="3" borderId="13" xfId="0" applyFont="1" applyFill="1" applyBorder="1"/>
    <xf numFmtId="43" fontId="4" fillId="3" borderId="13" xfId="1" applyFont="1" applyFill="1" applyBorder="1"/>
    <xf numFmtId="0" fontId="0" fillId="0" borderId="14" xfId="0" applyBorder="1"/>
    <xf numFmtId="0" fontId="0" fillId="0" borderId="15" xfId="0" applyBorder="1"/>
    <xf numFmtId="43" fontId="15" fillId="0" borderId="15" xfId="1" applyFont="1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43" fontId="15" fillId="0" borderId="0" xfId="1" applyFont="1" applyBorder="1"/>
    <xf numFmtId="0" fontId="0" fillId="0" borderId="18" xfId="0" applyBorder="1"/>
    <xf numFmtId="0" fontId="20" fillId="7" borderId="18" xfId="0" applyFont="1" applyFill="1" applyBorder="1" applyAlignment="1"/>
    <xf numFmtId="0" fontId="12" fillId="7" borderId="17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right" vertical="center" wrapText="1"/>
    </xf>
    <xf numFmtId="43" fontId="0" fillId="0" borderId="0" xfId="0" applyNumberFormat="1"/>
    <xf numFmtId="43" fontId="0" fillId="0" borderId="0" xfId="1" applyFont="1"/>
    <xf numFmtId="0" fontId="14" fillId="7" borderId="0" xfId="0" applyFont="1" applyFill="1" applyBorder="1" applyAlignment="1">
      <alignment horizontal="center" vertical="center" wrapText="1"/>
    </xf>
    <xf numFmtId="0" fontId="21" fillId="7" borderId="0" xfId="0" applyFont="1" applyFill="1" applyBorder="1" applyAlignment="1">
      <alignment horizontal="center" vertical="center" wrapText="1"/>
    </xf>
    <xf numFmtId="0" fontId="12" fillId="7" borderId="21" xfId="0" applyFont="1" applyFill="1" applyBorder="1" applyAlignment="1">
      <alignment horizontal="center" vertical="center" wrapText="1"/>
    </xf>
    <xf numFmtId="0" fontId="14" fillId="7" borderId="19" xfId="0" applyFont="1" applyFill="1" applyBorder="1" applyAlignment="1">
      <alignment horizontal="right" vertical="center" wrapText="1"/>
    </xf>
    <xf numFmtId="43" fontId="14" fillId="7" borderId="19" xfId="1" applyFont="1" applyFill="1" applyBorder="1" applyAlignment="1">
      <alignment horizontal="center" vertical="center" wrapText="1"/>
    </xf>
    <xf numFmtId="43" fontId="14" fillId="7" borderId="20" xfId="1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right" vertical="center" wrapText="1"/>
    </xf>
    <xf numFmtId="43" fontId="14" fillId="7" borderId="0" xfId="1" applyFont="1" applyFill="1" applyBorder="1" applyAlignment="1">
      <alignment horizontal="center" vertical="center" wrapText="1"/>
    </xf>
    <xf numFmtId="43" fontId="14" fillId="7" borderId="18" xfId="1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9" fillId="6" borderId="17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20" fillId="7" borderId="17" xfId="0" applyFont="1" applyFill="1" applyBorder="1" applyAlignment="1">
      <alignment horizontal="center"/>
    </xf>
    <xf numFmtId="0" fontId="20" fillId="7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6" xfId="0" applyFont="1" applyBorder="1"/>
    <xf numFmtId="0" fontId="2" fillId="0" borderId="2" xfId="0" applyFont="1" applyBorder="1" applyAlignment="1">
      <alignment horizontal="center" vertical="center" wrapText="1"/>
    </xf>
    <xf numFmtId="0" fontId="7" fillId="0" borderId="6" xfId="0" applyFont="1" applyBorder="1"/>
    <xf numFmtId="0" fontId="4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1152525</xdr:colOff>
      <xdr:row>9</xdr:row>
      <xdr:rowOff>52133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2409825" cy="1747583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9525</xdr:colOff>
      <xdr:row>0</xdr:row>
      <xdr:rowOff>57151</xdr:rowOff>
    </xdr:from>
    <xdr:to>
      <xdr:col>5</xdr:col>
      <xdr:colOff>638176</xdr:colOff>
      <xdr:row>9</xdr:row>
      <xdr:rowOff>119676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019925" y="57151"/>
          <a:ext cx="2638426" cy="1777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8"/>
  <sheetViews>
    <sheetView showGridLines="0" tabSelected="1" workbookViewId="0">
      <selection activeCell="C8" sqref="C8"/>
    </sheetView>
  </sheetViews>
  <sheetFormatPr baseColWidth="10" defaultRowHeight="15" x14ac:dyDescent="0.25"/>
  <cols>
    <col min="1" max="1" width="18.85546875" customWidth="1"/>
    <col min="2" max="2" width="69.140625" bestFit="1" customWidth="1"/>
    <col min="3" max="3" width="17.140625" customWidth="1"/>
    <col min="4" max="4" width="16.28515625" bestFit="1" customWidth="1"/>
    <col min="5" max="5" width="13.85546875" bestFit="1" customWidth="1"/>
    <col min="6" max="6" width="15" bestFit="1" customWidth="1"/>
    <col min="9" max="9" width="15.85546875" bestFit="1" customWidth="1"/>
  </cols>
  <sheetData>
    <row r="1" spans="1:9" x14ac:dyDescent="0.25">
      <c r="A1" s="29"/>
      <c r="B1" s="30"/>
      <c r="C1" s="30"/>
      <c r="D1" s="30"/>
      <c r="E1" s="31"/>
      <c r="F1" s="32"/>
    </row>
    <row r="2" spans="1:9" x14ac:dyDescent="0.25">
      <c r="A2" s="33"/>
      <c r="B2" s="34"/>
      <c r="C2" s="34"/>
      <c r="D2" s="34"/>
      <c r="E2" s="35"/>
      <c r="F2" s="36"/>
    </row>
    <row r="3" spans="1:9" x14ac:dyDescent="0.25">
      <c r="A3" s="33"/>
      <c r="B3" s="34"/>
      <c r="C3" s="34"/>
      <c r="D3" s="34"/>
      <c r="E3" s="35"/>
      <c r="F3" s="36"/>
    </row>
    <row r="4" spans="1:9" x14ac:dyDescent="0.25">
      <c r="A4" s="33"/>
      <c r="B4" s="34"/>
      <c r="C4" s="34"/>
      <c r="D4" s="34"/>
      <c r="E4" s="35"/>
      <c r="F4" s="36"/>
    </row>
    <row r="5" spans="1:9" x14ac:dyDescent="0.25">
      <c r="A5" s="33"/>
      <c r="B5" s="34"/>
      <c r="C5" s="34"/>
      <c r="D5" s="34"/>
      <c r="E5" s="35"/>
      <c r="F5" s="36"/>
    </row>
    <row r="6" spans="1:9" x14ac:dyDescent="0.25">
      <c r="A6" s="33"/>
      <c r="B6" s="34"/>
      <c r="C6" s="34"/>
      <c r="D6" s="34"/>
      <c r="E6" s="35"/>
      <c r="F6" s="36"/>
    </row>
    <row r="7" spans="1:9" x14ac:dyDescent="0.25">
      <c r="A7" s="33"/>
      <c r="B7" s="34"/>
      <c r="C7" s="34"/>
      <c r="D7" s="34"/>
      <c r="E7" s="35"/>
      <c r="F7" s="36"/>
    </row>
    <row r="8" spans="1:9" x14ac:dyDescent="0.25">
      <c r="A8" s="33"/>
      <c r="B8" s="34"/>
      <c r="C8" s="34"/>
      <c r="D8" s="34"/>
      <c r="E8" s="35"/>
      <c r="F8" s="36"/>
    </row>
    <row r="9" spans="1:9" x14ac:dyDescent="0.25">
      <c r="A9" s="33"/>
      <c r="B9" s="34"/>
      <c r="C9" s="34"/>
      <c r="D9" s="34"/>
      <c r="E9" s="35"/>
      <c r="F9" s="36"/>
    </row>
    <row r="10" spans="1:9" x14ac:dyDescent="0.25">
      <c r="A10" s="33"/>
      <c r="B10" s="34"/>
      <c r="C10" s="34"/>
      <c r="D10" s="34"/>
      <c r="E10" s="35"/>
      <c r="F10" s="36"/>
    </row>
    <row r="11" spans="1:9" ht="23.25" x14ac:dyDescent="0.35">
      <c r="A11" s="51" t="s">
        <v>266</v>
      </c>
      <c r="B11" s="52"/>
      <c r="C11" s="52"/>
      <c r="D11" s="52"/>
      <c r="E11" s="52"/>
      <c r="F11" s="36"/>
    </row>
    <row r="12" spans="1:9" ht="20.25" x14ac:dyDescent="0.3">
      <c r="A12" s="53" t="s">
        <v>267</v>
      </c>
      <c r="B12" s="54"/>
      <c r="C12" s="54"/>
      <c r="D12" s="54"/>
      <c r="E12" s="54"/>
      <c r="F12" s="36"/>
      <c r="I12" s="41"/>
    </row>
    <row r="13" spans="1:9" ht="22.5" x14ac:dyDescent="0.45">
      <c r="A13" s="55" t="s">
        <v>268</v>
      </c>
      <c r="B13" s="56"/>
      <c r="C13" s="56"/>
      <c r="D13" s="56"/>
      <c r="E13" s="56"/>
      <c r="F13" s="36"/>
      <c r="I13" s="40"/>
    </row>
    <row r="14" spans="1:9" ht="18.75" x14ac:dyDescent="0.25">
      <c r="A14" s="57" t="s">
        <v>269</v>
      </c>
      <c r="B14" s="58"/>
      <c r="C14" s="58"/>
      <c r="D14" s="58"/>
      <c r="E14" s="58"/>
      <c r="F14" s="36"/>
    </row>
    <row r="15" spans="1:9" ht="31.5" x14ac:dyDescent="0.5">
      <c r="A15" s="59" t="s">
        <v>272</v>
      </c>
      <c r="B15" s="60"/>
      <c r="C15" s="60"/>
      <c r="D15" s="60"/>
      <c r="E15" s="60"/>
      <c r="F15" s="37"/>
    </row>
    <row r="16" spans="1:9" ht="30" customHeight="1" x14ac:dyDescent="0.25">
      <c r="A16" s="38"/>
      <c r="B16" s="39"/>
      <c r="C16" s="48" t="s">
        <v>270</v>
      </c>
      <c r="D16" s="48"/>
      <c r="E16" s="49">
        <v>667724298.88999999</v>
      </c>
      <c r="F16" s="50"/>
    </row>
    <row r="17" spans="1:6" ht="18" x14ac:dyDescent="0.25">
      <c r="A17" s="38"/>
      <c r="B17" s="48" t="s">
        <v>271</v>
      </c>
      <c r="C17" s="48"/>
      <c r="D17" s="48"/>
      <c r="E17" s="49">
        <v>0</v>
      </c>
      <c r="F17" s="50"/>
    </row>
    <row r="18" spans="1:6" ht="18" x14ac:dyDescent="0.25">
      <c r="A18" s="38"/>
      <c r="B18" s="48" t="s">
        <v>273</v>
      </c>
      <c r="C18" s="48"/>
      <c r="D18" s="48"/>
      <c r="E18" s="49">
        <f>+E16+E17</f>
        <v>667724298.88999999</v>
      </c>
      <c r="F18" s="50"/>
    </row>
    <row r="19" spans="1:6" ht="15.75" thickBot="1" x14ac:dyDescent="0.3"/>
    <row r="20" spans="1:6" ht="15.75" thickTop="1" x14ac:dyDescent="0.25">
      <c r="A20" s="61" t="s">
        <v>0</v>
      </c>
      <c r="B20" s="63" t="s">
        <v>1</v>
      </c>
      <c r="C20" s="65" t="s">
        <v>2</v>
      </c>
      <c r="D20" s="67" t="s">
        <v>3</v>
      </c>
      <c r="E20" s="69" t="s">
        <v>4</v>
      </c>
      <c r="F20" s="71" t="s">
        <v>5</v>
      </c>
    </row>
    <row r="21" spans="1:6" ht="23.25" customHeight="1" thickBot="1" x14ac:dyDescent="0.3">
      <c r="A21" s="62"/>
      <c r="B21" s="64"/>
      <c r="C21" s="66"/>
      <c r="D21" s="68"/>
      <c r="E21" s="70" t="s">
        <v>4</v>
      </c>
      <c r="F21" s="72"/>
    </row>
    <row r="22" spans="1:6" ht="16.5" thickBot="1" x14ac:dyDescent="0.3">
      <c r="A22" s="1">
        <v>21</v>
      </c>
      <c r="B22" s="2" t="s">
        <v>6</v>
      </c>
      <c r="C22" s="3">
        <f>C23+C26+C38+C45</f>
        <v>20397434.359999999</v>
      </c>
      <c r="D22" s="3">
        <f>+D23+D26+D31+D34+D38+D45</f>
        <v>22239141.420000002</v>
      </c>
      <c r="E22" s="3">
        <f>+E23+E26+E31+E34+E38+E45</f>
        <v>2357708.66</v>
      </c>
      <c r="F22" s="3">
        <f>+E22+D22+C22</f>
        <v>44994284.439999998</v>
      </c>
    </row>
    <row r="23" spans="1:6" ht="16.5" x14ac:dyDescent="0.3">
      <c r="A23" s="4" t="s">
        <v>7</v>
      </c>
      <c r="B23" s="5" t="s">
        <v>8</v>
      </c>
      <c r="C23" s="6">
        <f t="shared" ref="C23" si="0">C24</f>
        <v>17590422.989999998</v>
      </c>
      <c r="D23" s="7">
        <f>D24</f>
        <v>17002864.920000002</v>
      </c>
      <c r="E23" s="6">
        <f>E24</f>
        <v>2357708.66</v>
      </c>
      <c r="F23" s="6">
        <f>F24</f>
        <v>36950996.569999993</v>
      </c>
    </row>
    <row r="24" spans="1:6" x14ac:dyDescent="0.25">
      <c r="A24" s="8" t="s">
        <v>9</v>
      </c>
      <c r="B24" s="9" t="s">
        <v>10</v>
      </c>
      <c r="C24" s="10">
        <v>17590422.989999998</v>
      </c>
      <c r="D24" s="10">
        <v>17002864.920000002</v>
      </c>
      <c r="E24" s="10">
        <v>2357708.66</v>
      </c>
      <c r="F24" s="10">
        <f>+C24+D24+E24</f>
        <v>36950996.569999993</v>
      </c>
    </row>
    <row r="25" spans="1:6" x14ac:dyDescent="0.25">
      <c r="A25" s="11"/>
      <c r="B25" s="9"/>
      <c r="C25" s="10"/>
      <c r="D25" s="10"/>
      <c r="E25" s="10"/>
      <c r="F25" s="10">
        <f t="shared" ref="F25:F88" si="1">+C25+D25+E25</f>
        <v>0</v>
      </c>
    </row>
    <row r="26" spans="1:6" ht="16.5" x14ac:dyDescent="0.3">
      <c r="A26" s="12" t="s">
        <v>11</v>
      </c>
      <c r="B26" s="13" t="s">
        <v>12</v>
      </c>
      <c r="C26" s="14">
        <f>SUM(C27:C30)</f>
        <v>93400</v>
      </c>
      <c r="D26" s="14">
        <f t="shared" ref="D26:F26" si="2">SUM(D27:D30)</f>
        <v>58952.81</v>
      </c>
      <c r="E26" s="14">
        <f t="shared" si="2"/>
        <v>0</v>
      </c>
      <c r="F26" s="14">
        <f t="shared" si="2"/>
        <v>152352.81</v>
      </c>
    </row>
    <row r="27" spans="1:6" x14ac:dyDescent="0.25">
      <c r="A27" s="8" t="s">
        <v>13</v>
      </c>
      <c r="B27" s="9" t="s">
        <v>14</v>
      </c>
      <c r="C27" s="10">
        <v>93400</v>
      </c>
      <c r="D27" s="10"/>
      <c r="E27" s="10"/>
      <c r="F27" s="10">
        <f t="shared" si="1"/>
        <v>93400</v>
      </c>
    </row>
    <row r="28" spans="1:6" x14ac:dyDescent="0.25">
      <c r="A28" s="8" t="s">
        <v>15</v>
      </c>
      <c r="B28" s="9" t="s">
        <v>16</v>
      </c>
      <c r="C28" s="10"/>
      <c r="D28" s="10">
        <v>58952.81</v>
      </c>
      <c r="E28" s="10"/>
      <c r="F28" s="10">
        <f t="shared" si="1"/>
        <v>58952.81</v>
      </c>
    </row>
    <row r="29" spans="1:6" x14ac:dyDescent="0.25">
      <c r="A29" s="8" t="s">
        <v>17</v>
      </c>
      <c r="B29" s="9" t="s">
        <v>18</v>
      </c>
      <c r="C29" s="10"/>
      <c r="D29" s="10"/>
      <c r="E29" s="10"/>
      <c r="F29" s="10">
        <f t="shared" si="1"/>
        <v>0</v>
      </c>
    </row>
    <row r="30" spans="1:6" x14ac:dyDescent="0.25">
      <c r="A30" s="8"/>
      <c r="B30" s="9"/>
      <c r="C30" s="10"/>
      <c r="D30" s="10"/>
      <c r="E30" s="10"/>
      <c r="F30" s="10">
        <f t="shared" si="1"/>
        <v>0</v>
      </c>
    </row>
    <row r="31" spans="1:6" ht="16.5" x14ac:dyDescent="0.3">
      <c r="A31" s="12" t="s">
        <v>19</v>
      </c>
      <c r="B31" s="13" t="s">
        <v>20</v>
      </c>
      <c r="C31" s="14">
        <f>SUM(C32:C33)</f>
        <v>0</v>
      </c>
      <c r="D31" s="14">
        <f t="shared" ref="D31:F31" si="3">SUM(D32:D33)</f>
        <v>0</v>
      </c>
      <c r="E31" s="14">
        <f t="shared" si="3"/>
        <v>0</v>
      </c>
      <c r="F31" s="14">
        <f t="shared" si="3"/>
        <v>0</v>
      </c>
    </row>
    <row r="32" spans="1:6" x14ac:dyDescent="0.25">
      <c r="A32" s="8" t="s">
        <v>21</v>
      </c>
      <c r="B32" s="9" t="s">
        <v>22</v>
      </c>
      <c r="C32" s="10"/>
      <c r="D32" s="10"/>
      <c r="E32" s="10"/>
      <c r="F32" s="10">
        <f t="shared" si="1"/>
        <v>0</v>
      </c>
    </row>
    <row r="33" spans="1:6" x14ac:dyDescent="0.25">
      <c r="A33" s="8"/>
      <c r="B33" s="9"/>
      <c r="C33" s="10"/>
      <c r="D33" s="10"/>
      <c r="E33" s="10"/>
      <c r="F33" s="10">
        <f t="shared" si="1"/>
        <v>0</v>
      </c>
    </row>
    <row r="34" spans="1:6" ht="16.5" x14ac:dyDescent="0.3">
      <c r="A34" s="12" t="s">
        <v>23</v>
      </c>
      <c r="B34" s="13" t="s">
        <v>24</v>
      </c>
      <c r="C34" s="14">
        <f>SUM(C35:C37)</f>
        <v>0</v>
      </c>
      <c r="D34" s="14">
        <f>SUM(D35:D37)</f>
        <v>234043.28</v>
      </c>
      <c r="E34" s="14">
        <f t="shared" ref="E34:F34" si="4">SUM(E35:E37)</f>
        <v>0</v>
      </c>
      <c r="F34" s="14">
        <f t="shared" si="4"/>
        <v>234043.28</v>
      </c>
    </row>
    <row r="35" spans="1:6" x14ac:dyDescent="0.25">
      <c r="A35" s="8" t="s">
        <v>25</v>
      </c>
      <c r="B35" s="9" t="s">
        <v>26</v>
      </c>
      <c r="C35" s="10"/>
      <c r="D35" s="10">
        <v>38351.32</v>
      </c>
      <c r="E35" s="10"/>
      <c r="F35" s="10">
        <f t="shared" si="1"/>
        <v>38351.32</v>
      </c>
    </row>
    <row r="36" spans="1:6" x14ac:dyDescent="0.25">
      <c r="A36" s="8" t="s">
        <v>27</v>
      </c>
      <c r="B36" s="9" t="s">
        <v>28</v>
      </c>
      <c r="C36" s="10"/>
      <c r="D36" s="10">
        <v>195691.96</v>
      </c>
      <c r="E36" s="10"/>
      <c r="F36" s="10">
        <f t="shared" si="1"/>
        <v>195691.96</v>
      </c>
    </row>
    <row r="37" spans="1:6" x14ac:dyDescent="0.25">
      <c r="A37" s="11"/>
      <c r="B37" s="9"/>
      <c r="C37" s="10"/>
      <c r="D37" s="10"/>
      <c r="E37" s="10"/>
      <c r="F37" s="10">
        <f t="shared" si="1"/>
        <v>0</v>
      </c>
    </row>
    <row r="38" spans="1:6" ht="16.5" x14ac:dyDescent="0.3">
      <c r="A38" s="12" t="s">
        <v>29</v>
      </c>
      <c r="B38" s="13" t="s">
        <v>30</v>
      </c>
      <c r="C38" s="14">
        <f t="shared" ref="C38" si="5">SUM(C39:C44)</f>
        <v>41500</v>
      </c>
      <c r="D38" s="14">
        <f>SUM(D39:D44)</f>
        <v>0</v>
      </c>
      <c r="E38" s="14">
        <f>SUM(E39:E44)</f>
        <v>0</v>
      </c>
      <c r="F38" s="14">
        <f>SUM(F39:F44)</f>
        <v>41500</v>
      </c>
    </row>
    <row r="39" spans="1:6" x14ac:dyDescent="0.25">
      <c r="A39" s="8" t="s">
        <v>31</v>
      </c>
      <c r="B39" s="9" t="s">
        <v>32</v>
      </c>
      <c r="C39" s="10"/>
      <c r="D39" s="10"/>
      <c r="E39" s="10"/>
      <c r="F39" s="10">
        <f t="shared" si="1"/>
        <v>0</v>
      </c>
    </row>
    <row r="40" spans="1:6" x14ac:dyDescent="0.25">
      <c r="A40" s="8" t="s">
        <v>33</v>
      </c>
      <c r="B40" s="9" t="s">
        <v>34</v>
      </c>
      <c r="C40" s="10"/>
      <c r="D40" s="10"/>
      <c r="E40" s="10"/>
      <c r="F40" s="10">
        <f t="shared" si="1"/>
        <v>0</v>
      </c>
    </row>
    <row r="41" spans="1:6" x14ac:dyDescent="0.25">
      <c r="A41" s="8" t="s">
        <v>35</v>
      </c>
      <c r="B41" s="9" t="s">
        <v>36</v>
      </c>
      <c r="C41" s="10">
        <v>41500</v>
      </c>
      <c r="D41" s="10"/>
      <c r="E41" s="10"/>
      <c r="F41" s="10">
        <f t="shared" si="1"/>
        <v>41500</v>
      </c>
    </row>
    <row r="42" spans="1:6" x14ac:dyDescent="0.25">
      <c r="A42" s="8" t="s">
        <v>37</v>
      </c>
      <c r="B42" s="9" t="s">
        <v>38</v>
      </c>
      <c r="C42" s="10"/>
      <c r="D42" s="10"/>
      <c r="E42" s="10"/>
      <c r="F42" s="10">
        <f t="shared" si="1"/>
        <v>0</v>
      </c>
    </row>
    <row r="43" spans="1:6" x14ac:dyDescent="0.25">
      <c r="A43" s="8" t="s">
        <v>39</v>
      </c>
      <c r="B43" s="9" t="s">
        <v>40</v>
      </c>
      <c r="C43" s="10"/>
      <c r="D43" s="10"/>
      <c r="E43" s="10"/>
      <c r="F43" s="10">
        <f t="shared" si="1"/>
        <v>0</v>
      </c>
    </row>
    <row r="44" spans="1:6" x14ac:dyDescent="0.25">
      <c r="A44" s="11"/>
      <c r="B44" s="9"/>
      <c r="C44" s="10"/>
      <c r="D44" s="10"/>
      <c r="E44" s="10"/>
      <c r="F44" s="10">
        <f t="shared" si="1"/>
        <v>0</v>
      </c>
    </row>
    <row r="45" spans="1:6" ht="16.5" x14ac:dyDescent="0.3">
      <c r="A45" s="12" t="s">
        <v>41</v>
      </c>
      <c r="B45" s="13" t="s">
        <v>42</v>
      </c>
      <c r="C45" s="14">
        <f>SUM(C46:C49)</f>
        <v>2672111.37</v>
      </c>
      <c r="D45" s="14">
        <f>+D46+D47+D48</f>
        <v>4943280.41</v>
      </c>
      <c r="E45" s="14">
        <f>SUM(E46:E49)</f>
        <v>0</v>
      </c>
      <c r="F45" s="14">
        <f>SUM(F46:F49)</f>
        <v>7615391.7800000003</v>
      </c>
    </row>
    <row r="46" spans="1:6" x14ac:dyDescent="0.25">
      <c r="A46" s="11" t="s">
        <v>43</v>
      </c>
      <c r="B46" s="9" t="s">
        <v>44</v>
      </c>
      <c r="C46" s="10">
        <v>1240165.72</v>
      </c>
      <c r="D46" s="10">
        <v>2094450.87</v>
      </c>
      <c r="E46" s="10"/>
      <c r="F46" s="10">
        <f t="shared" si="1"/>
        <v>3334616.59</v>
      </c>
    </row>
    <row r="47" spans="1:6" x14ac:dyDescent="0.25">
      <c r="A47" s="11" t="s">
        <v>45</v>
      </c>
      <c r="B47" s="9" t="s">
        <v>46</v>
      </c>
      <c r="C47" s="10">
        <v>1248308.06</v>
      </c>
      <c r="D47" s="10">
        <v>2324239.66</v>
      </c>
      <c r="E47" s="10"/>
      <c r="F47" s="10">
        <f t="shared" si="1"/>
        <v>3572547.72</v>
      </c>
    </row>
    <row r="48" spans="1:6" x14ac:dyDescent="0.25">
      <c r="A48" s="11" t="s">
        <v>47</v>
      </c>
      <c r="B48" s="9" t="s">
        <v>48</v>
      </c>
      <c r="C48" s="10">
        <v>183637.59</v>
      </c>
      <c r="D48" s="10">
        <v>524589.88</v>
      </c>
      <c r="E48" s="10"/>
      <c r="F48" s="10">
        <f t="shared" si="1"/>
        <v>708227.47</v>
      </c>
    </row>
    <row r="49" spans="1:6" ht="15.75" thickBot="1" x14ac:dyDescent="0.3">
      <c r="A49" s="15"/>
      <c r="B49" s="16"/>
      <c r="C49" s="17"/>
      <c r="D49" s="17"/>
      <c r="E49" s="17"/>
      <c r="F49" s="17">
        <f t="shared" si="1"/>
        <v>0</v>
      </c>
    </row>
    <row r="50" spans="1:6" ht="16.5" thickBot="1" x14ac:dyDescent="0.3">
      <c r="A50" s="1">
        <v>2.2000000000000002</v>
      </c>
      <c r="B50" s="2" t="s">
        <v>49</v>
      </c>
      <c r="C50" s="3">
        <f>+C51+C59+C63+C66+C71+C77+C82+C86+C94</f>
        <v>20948859.780000001</v>
      </c>
      <c r="D50" s="3">
        <f>D51+D59+D63+D66+D71+D77+D82+D86</f>
        <v>14501811.310000001</v>
      </c>
      <c r="E50" s="3">
        <f>+E51+E59+E63+E66+E71+E77+E82+E86+E94</f>
        <v>1077272</v>
      </c>
      <c r="F50" s="3">
        <f>+E50+D50+C50</f>
        <v>36527943.090000004</v>
      </c>
    </row>
    <row r="51" spans="1:6" ht="16.5" x14ac:dyDescent="0.3">
      <c r="A51" s="4" t="s">
        <v>50</v>
      </c>
      <c r="B51" s="5" t="s">
        <v>51</v>
      </c>
      <c r="C51" s="7">
        <f>SUM(C52:C57)</f>
        <v>4281468.0299999993</v>
      </c>
      <c r="D51" s="7">
        <f t="shared" ref="D51:F51" si="6">SUM(D52:D58)</f>
        <v>508878.64</v>
      </c>
      <c r="E51" s="7">
        <f t="shared" si="6"/>
        <v>0</v>
      </c>
      <c r="F51" s="7">
        <f t="shared" si="6"/>
        <v>4790346.67</v>
      </c>
    </row>
    <row r="52" spans="1:6" x14ac:dyDescent="0.25">
      <c r="A52" s="11" t="s">
        <v>52</v>
      </c>
      <c r="B52" s="9" t="s">
        <v>53</v>
      </c>
      <c r="C52" s="10">
        <v>3087762.73</v>
      </c>
      <c r="D52" s="10"/>
      <c r="E52" s="10"/>
      <c r="F52" s="10">
        <f t="shared" si="1"/>
        <v>3087762.73</v>
      </c>
    </row>
    <row r="53" spans="1:6" x14ac:dyDescent="0.25">
      <c r="A53" s="11" t="s">
        <v>54</v>
      </c>
      <c r="B53" s="9" t="s">
        <v>55</v>
      </c>
      <c r="C53" s="10"/>
      <c r="D53" s="10"/>
      <c r="E53" s="10"/>
      <c r="F53" s="10">
        <f t="shared" si="1"/>
        <v>0</v>
      </c>
    </row>
    <row r="54" spans="1:6" x14ac:dyDescent="0.25">
      <c r="A54" s="11" t="s">
        <v>56</v>
      </c>
      <c r="B54" s="9" t="s">
        <v>57</v>
      </c>
      <c r="C54" s="18">
        <v>640534.99</v>
      </c>
      <c r="D54" s="10"/>
      <c r="E54" s="10"/>
      <c r="F54" s="10">
        <f t="shared" si="1"/>
        <v>640534.99</v>
      </c>
    </row>
    <row r="55" spans="1:6" x14ac:dyDescent="0.25">
      <c r="A55" s="11" t="s">
        <v>58</v>
      </c>
      <c r="B55" s="9" t="s">
        <v>59</v>
      </c>
      <c r="C55" s="10">
        <v>553170.31000000006</v>
      </c>
      <c r="D55" s="10">
        <v>504478.64</v>
      </c>
      <c r="E55" s="10"/>
      <c r="F55" s="10">
        <f t="shared" si="1"/>
        <v>1057648.9500000002</v>
      </c>
    </row>
    <row r="56" spans="1:6" x14ac:dyDescent="0.25">
      <c r="A56" s="11" t="s">
        <v>60</v>
      </c>
      <c r="B56" s="9" t="s">
        <v>61</v>
      </c>
      <c r="C56" s="10"/>
      <c r="D56" s="10">
        <v>4400</v>
      </c>
      <c r="E56" s="10"/>
      <c r="F56" s="10">
        <f t="shared" si="1"/>
        <v>4400</v>
      </c>
    </row>
    <row r="57" spans="1:6" x14ac:dyDescent="0.25">
      <c r="A57" s="11" t="s">
        <v>62</v>
      </c>
      <c r="B57" s="9" t="s">
        <v>63</v>
      </c>
      <c r="C57" s="10"/>
      <c r="D57" s="10"/>
      <c r="E57" s="10"/>
      <c r="F57" s="10">
        <f t="shared" si="1"/>
        <v>0</v>
      </c>
    </row>
    <row r="58" spans="1:6" x14ac:dyDescent="0.25">
      <c r="A58" s="11"/>
      <c r="B58" s="9"/>
      <c r="C58" s="10"/>
      <c r="D58" s="10"/>
      <c r="E58" s="10"/>
      <c r="F58" s="10">
        <f t="shared" si="1"/>
        <v>0</v>
      </c>
    </row>
    <row r="59" spans="1:6" ht="16.5" x14ac:dyDescent="0.3">
      <c r="A59" s="12" t="s">
        <v>64</v>
      </c>
      <c r="B59" s="13" t="s">
        <v>65</v>
      </c>
      <c r="C59" s="14">
        <f>SUM(C60:C62)</f>
        <v>0</v>
      </c>
      <c r="D59" s="14">
        <f t="shared" ref="D59:E59" si="7">SUM(D60:D62)</f>
        <v>134196.16</v>
      </c>
      <c r="E59" s="14">
        <f t="shared" si="7"/>
        <v>0</v>
      </c>
      <c r="F59" s="14">
        <f>SUM(F60:F62)</f>
        <v>134196.16</v>
      </c>
    </row>
    <row r="60" spans="1:6" x14ac:dyDescent="0.25">
      <c r="A60" s="19" t="s">
        <v>66</v>
      </c>
      <c r="B60" s="9" t="s">
        <v>67</v>
      </c>
      <c r="C60" s="10"/>
      <c r="D60" s="10">
        <v>59132.160000000003</v>
      </c>
      <c r="E60" s="10"/>
      <c r="F60" s="10">
        <f t="shared" si="1"/>
        <v>59132.160000000003</v>
      </c>
    </row>
    <row r="61" spans="1:6" x14ac:dyDescent="0.25">
      <c r="A61" s="19" t="s">
        <v>68</v>
      </c>
      <c r="B61" s="9" t="s">
        <v>69</v>
      </c>
      <c r="C61" s="10"/>
      <c r="D61" s="10">
        <v>75064</v>
      </c>
      <c r="E61" s="10"/>
      <c r="F61" s="10">
        <f t="shared" si="1"/>
        <v>75064</v>
      </c>
    </row>
    <row r="62" spans="1:6" x14ac:dyDescent="0.25">
      <c r="A62" s="11"/>
      <c r="B62" s="9"/>
      <c r="C62" s="10"/>
      <c r="D62" s="10"/>
      <c r="E62" s="10"/>
      <c r="F62" s="10">
        <f t="shared" si="1"/>
        <v>0</v>
      </c>
    </row>
    <row r="63" spans="1:6" ht="16.5" x14ac:dyDescent="0.3">
      <c r="A63" s="12" t="s">
        <v>70</v>
      </c>
      <c r="B63" s="13" t="s">
        <v>71</v>
      </c>
      <c r="C63" s="14">
        <f>SUM(C64:C65)</f>
        <v>0</v>
      </c>
      <c r="D63" s="14">
        <f t="shared" ref="D63:F63" si="8">SUM(D64:D65)</f>
        <v>3631864.62</v>
      </c>
      <c r="E63" s="14">
        <f t="shared" si="8"/>
        <v>69180</v>
      </c>
      <c r="F63" s="14">
        <f t="shared" si="8"/>
        <v>3701044.62</v>
      </c>
    </row>
    <row r="64" spans="1:6" x14ac:dyDescent="0.25">
      <c r="A64" s="11" t="s">
        <v>72</v>
      </c>
      <c r="B64" s="9" t="s">
        <v>73</v>
      </c>
      <c r="C64" s="10"/>
      <c r="D64" s="10">
        <v>3631864.62</v>
      </c>
      <c r="E64" s="10">
        <v>69180</v>
      </c>
      <c r="F64" s="10">
        <f t="shared" si="1"/>
        <v>3701044.62</v>
      </c>
    </row>
    <row r="65" spans="1:6" x14ac:dyDescent="0.25">
      <c r="A65" s="11"/>
      <c r="B65" s="9"/>
      <c r="C65" s="10"/>
      <c r="D65" s="10"/>
      <c r="E65" s="10"/>
      <c r="F65" s="10">
        <f t="shared" si="1"/>
        <v>0</v>
      </c>
    </row>
    <row r="66" spans="1:6" ht="16.5" x14ac:dyDescent="0.3">
      <c r="A66" s="12" t="s">
        <v>74</v>
      </c>
      <c r="B66" s="13" t="s">
        <v>75</v>
      </c>
      <c r="C66" s="14">
        <f>SUM(C67:C70)</f>
        <v>0</v>
      </c>
      <c r="D66" s="14">
        <f>SUM(D67:D70)</f>
        <v>1214607.4099999999</v>
      </c>
      <c r="E66" s="14">
        <f>SUM(E67:E70)</f>
        <v>0</v>
      </c>
      <c r="F66" s="14">
        <f>SUM(F67:F70)</f>
        <v>1214607.4099999999</v>
      </c>
    </row>
    <row r="67" spans="1:6" x14ac:dyDescent="0.25">
      <c r="A67" s="19" t="s">
        <v>76</v>
      </c>
      <c r="B67" s="9" t="s">
        <v>77</v>
      </c>
      <c r="C67" s="10"/>
      <c r="D67" s="10">
        <v>1214607.4099999999</v>
      </c>
      <c r="E67" s="10"/>
      <c r="F67" s="10">
        <f t="shared" si="1"/>
        <v>1214607.4099999999</v>
      </c>
    </row>
    <row r="68" spans="1:6" x14ac:dyDescent="0.25">
      <c r="A68" s="19" t="s">
        <v>78</v>
      </c>
      <c r="B68" s="9" t="s">
        <v>79</v>
      </c>
      <c r="C68" s="10"/>
      <c r="D68" s="10"/>
      <c r="E68" s="10"/>
      <c r="F68" s="10">
        <f t="shared" si="1"/>
        <v>0</v>
      </c>
    </row>
    <row r="69" spans="1:6" x14ac:dyDescent="0.25">
      <c r="A69" s="19" t="s">
        <v>80</v>
      </c>
      <c r="B69" s="9" t="s">
        <v>81</v>
      </c>
      <c r="C69" s="10"/>
      <c r="D69" s="10"/>
      <c r="E69" s="10"/>
      <c r="F69" s="10">
        <f t="shared" si="1"/>
        <v>0</v>
      </c>
    </row>
    <row r="70" spans="1:6" x14ac:dyDescent="0.25">
      <c r="A70" s="11"/>
      <c r="B70" s="9"/>
      <c r="C70" s="10"/>
      <c r="D70" s="10"/>
      <c r="E70" s="10"/>
      <c r="F70" s="10">
        <f t="shared" si="1"/>
        <v>0</v>
      </c>
    </row>
    <row r="71" spans="1:6" ht="16.5" x14ac:dyDescent="0.3">
      <c r="A71" s="12" t="s">
        <v>82</v>
      </c>
      <c r="B71" s="13" t="s">
        <v>83</v>
      </c>
      <c r="C71" s="14">
        <f>SUM(C72:C76)</f>
        <v>647792.75</v>
      </c>
      <c r="D71" s="14">
        <f t="shared" ref="D71:F71" si="9">SUM(D72:D76)</f>
        <v>1551491.1600000001</v>
      </c>
      <c r="E71" s="14">
        <f t="shared" si="9"/>
        <v>0</v>
      </c>
      <c r="F71" s="14">
        <f t="shared" si="9"/>
        <v>2199283.91</v>
      </c>
    </row>
    <row r="72" spans="1:6" x14ac:dyDescent="0.25">
      <c r="A72" s="19" t="s">
        <v>84</v>
      </c>
      <c r="B72" s="9" t="s">
        <v>85</v>
      </c>
      <c r="C72" s="10">
        <v>647792.75</v>
      </c>
      <c r="D72" s="10">
        <v>459205.01</v>
      </c>
      <c r="E72" s="10"/>
      <c r="F72" s="10">
        <f t="shared" si="1"/>
        <v>1106997.76</v>
      </c>
    </row>
    <row r="73" spans="1:6" x14ac:dyDescent="0.25">
      <c r="A73" s="19" t="s">
        <v>86</v>
      </c>
      <c r="B73" s="9" t="s">
        <v>87</v>
      </c>
      <c r="C73" s="10"/>
      <c r="D73" s="10"/>
      <c r="E73" s="10"/>
      <c r="F73" s="10">
        <f t="shared" si="1"/>
        <v>0</v>
      </c>
    </row>
    <row r="74" spans="1:6" x14ac:dyDescent="0.25">
      <c r="A74" s="19" t="s">
        <v>88</v>
      </c>
      <c r="B74" s="9" t="s">
        <v>89</v>
      </c>
      <c r="C74" s="10"/>
      <c r="D74" s="10">
        <v>284741.78000000003</v>
      </c>
      <c r="E74" s="10"/>
      <c r="F74" s="10">
        <f t="shared" si="1"/>
        <v>284741.78000000003</v>
      </c>
    </row>
    <row r="75" spans="1:6" x14ac:dyDescent="0.25">
      <c r="A75" s="19" t="s">
        <v>90</v>
      </c>
      <c r="B75" s="9" t="s">
        <v>91</v>
      </c>
      <c r="C75" s="10"/>
      <c r="D75" s="10">
        <v>807544.37</v>
      </c>
      <c r="E75" s="10"/>
      <c r="F75" s="10">
        <f t="shared" si="1"/>
        <v>807544.37</v>
      </c>
    </row>
    <row r="76" spans="1:6" x14ac:dyDescent="0.25">
      <c r="A76" s="11"/>
      <c r="B76" s="9"/>
      <c r="C76" s="10"/>
      <c r="D76" s="10"/>
      <c r="E76" s="10"/>
      <c r="F76" s="10">
        <f t="shared" si="1"/>
        <v>0</v>
      </c>
    </row>
    <row r="77" spans="1:6" ht="16.5" x14ac:dyDescent="0.3">
      <c r="A77" s="12" t="s">
        <v>92</v>
      </c>
      <c r="B77" s="13" t="s">
        <v>93</v>
      </c>
      <c r="C77" s="14">
        <f>SUM(C78:C81)</f>
        <v>0</v>
      </c>
      <c r="D77" s="14">
        <f t="shared" ref="D77:E77" si="10">SUM(D78:D81)</f>
        <v>2273397.35</v>
      </c>
      <c r="E77" s="14">
        <f t="shared" si="10"/>
        <v>0</v>
      </c>
      <c r="F77" s="14">
        <f>+F78+F79+F80</f>
        <v>2273397.35</v>
      </c>
    </row>
    <row r="78" spans="1:6" x14ac:dyDescent="0.25">
      <c r="A78" s="19" t="s">
        <v>94</v>
      </c>
      <c r="B78" s="9" t="s">
        <v>95</v>
      </c>
      <c r="C78" s="10"/>
      <c r="D78" s="10">
        <v>2243181.35</v>
      </c>
      <c r="E78" s="10"/>
      <c r="F78" s="10">
        <f t="shared" si="1"/>
        <v>2243181.35</v>
      </c>
    </row>
    <row r="79" spans="1:6" x14ac:dyDescent="0.25">
      <c r="A79" s="19" t="s">
        <v>96</v>
      </c>
      <c r="B79" s="9" t="s">
        <v>97</v>
      </c>
      <c r="C79" s="10"/>
      <c r="D79" s="10"/>
      <c r="E79" s="10"/>
      <c r="F79" s="10">
        <f t="shared" si="1"/>
        <v>0</v>
      </c>
    </row>
    <row r="80" spans="1:6" x14ac:dyDescent="0.25">
      <c r="A80" s="19" t="s">
        <v>98</v>
      </c>
      <c r="B80" s="9" t="s">
        <v>99</v>
      </c>
      <c r="C80" s="10"/>
      <c r="D80" s="10">
        <v>30216</v>
      </c>
      <c r="E80" s="10"/>
      <c r="F80" s="10">
        <f t="shared" si="1"/>
        <v>30216</v>
      </c>
    </row>
    <row r="81" spans="1:6" x14ac:dyDescent="0.25">
      <c r="A81" s="11"/>
      <c r="B81" s="9"/>
      <c r="C81" s="10"/>
      <c r="D81" s="10"/>
      <c r="E81" s="10"/>
      <c r="F81" s="10">
        <f t="shared" si="1"/>
        <v>0</v>
      </c>
    </row>
    <row r="82" spans="1:6" ht="16.5" x14ac:dyDescent="0.3">
      <c r="A82" s="12" t="s">
        <v>100</v>
      </c>
      <c r="B82" s="13" t="s">
        <v>101</v>
      </c>
      <c r="C82" s="14">
        <f>SUM(C83:C85)</f>
        <v>19600</v>
      </c>
      <c r="D82" s="14">
        <f t="shared" ref="D82:F82" si="11">SUM(D83:D85)</f>
        <v>2252179.71</v>
      </c>
      <c r="E82" s="14">
        <f t="shared" si="11"/>
        <v>0</v>
      </c>
      <c r="F82" s="14">
        <f t="shared" si="11"/>
        <v>2271779.71</v>
      </c>
    </row>
    <row r="83" spans="1:6" x14ac:dyDescent="0.25">
      <c r="A83" s="19" t="s">
        <v>102</v>
      </c>
      <c r="B83" s="9" t="s">
        <v>103</v>
      </c>
      <c r="C83" s="10"/>
      <c r="D83" s="10">
        <v>752061.98</v>
      </c>
      <c r="E83" s="10"/>
      <c r="F83" s="10">
        <f t="shared" si="1"/>
        <v>752061.98</v>
      </c>
    </row>
    <row r="84" spans="1:6" x14ac:dyDescent="0.25">
      <c r="A84" s="19" t="s">
        <v>104</v>
      </c>
      <c r="B84" s="9" t="s">
        <v>105</v>
      </c>
      <c r="C84" s="10">
        <v>19600</v>
      </c>
      <c r="D84" s="10">
        <v>1500117.73</v>
      </c>
      <c r="E84" s="10"/>
      <c r="F84" s="10">
        <f t="shared" si="1"/>
        <v>1519717.73</v>
      </c>
    </row>
    <row r="85" spans="1:6" x14ac:dyDescent="0.25">
      <c r="A85" s="19"/>
      <c r="B85" s="9"/>
      <c r="C85" s="10"/>
      <c r="D85" s="10"/>
      <c r="E85" s="10"/>
      <c r="F85" s="10">
        <f t="shared" si="1"/>
        <v>0</v>
      </c>
    </row>
    <row r="86" spans="1:6" ht="16.5" x14ac:dyDescent="0.3">
      <c r="A86" s="12" t="s">
        <v>106</v>
      </c>
      <c r="B86" s="13" t="s">
        <v>107</v>
      </c>
      <c r="C86" s="14">
        <f>SUM(C87:C93)</f>
        <v>15999999</v>
      </c>
      <c r="D86" s="14">
        <f>+D90+D92</f>
        <v>2935196.26</v>
      </c>
      <c r="E86" s="14">
        <f t="shared" ref="E86:F86" si="12">SUM(E87:E93)</f>
        <v>884900</v>
      </c>
      <c r="F86" s="14">
        <f t="shared" si="12"/>
        <v>19820095.259999998</v>
      </c>
    </row>
    <row r="87" spans="1:6" x14ac:dyDescent="0.25">
      <c r="A87" s="19" t="s">
        <v>108</v>
      </c>
      <c r="B87" s="9" t="s">
        <v>109</v>
      </c>
      <c r="C87" s="10"/>
      <c r="D87" s="10"/>
      <c r="E87" s="10"/>
      <c r="F87" s="10">
        <f t="shared" si="1"/>
        <v>0</v>
      </c>
    </row>
    <row r="88" spans="1:6" x14ac:dyDescent="0.25">
      <c r="A88" s="19" t="s">
        <v>110</v>
      </c>
      <c r="B88" s="9" t="s">
        <v>111</v>
      </c>
      <c r="C88" s="10"/>
      <c r="D88" s="10"/>
      <c r="E88" s="10"/>
      <c r="F88" s="10">
        <f t="shared" si="1"/>
        <v>0</v>
      </c>
    </row>
    <row r="89" spans="1:6" x14ac:dyDescent="0.25">
      <c r="A89" s="19" t="s">
        <v>112</v>
      </c>
      <c r="B89" s="9" t="s">
        <v>113</v>
      </c>
      <c r="C89" s="10"/>
      <c r="D89" s="10"/>
      <c r="E89" s="10"/>
      <c r="F89" s="10">
        <f t="shared" ref="F89:F152" si="13">+C89+D89+E89</f>
        <v>0</v>
      </c>
    </row>
    <row r="90" spans="1:6" x14ac:dyDescent="0.25">
      <c r="A90" s="19" t="s">
        <v>114</v>
      </c>
      <c r="B90" s="9" t="s">
        <v>115</v>
      </c>
      <c r="C90" s="10"/>
      <c r="D90" s="10">
        <v>516080</v>
      </c>
      <c r="E90" s="10"/>
      <c r="F90" s="10">
        <f t="shared" si="13"/>
        <v>516080</v>
      </c>
    </row>
    <row r="91" spans="1:6" x14ac:dyDescent="0.25">
      <c r="A91" s="19" t="s">
        <v>116</v>
      </c>
      <c r="B91" s="9" t="s">
        <v>117</v>
      </c>
      <c r="C91" s="10"/>
      <c r="D91" s="10"/>
      <c r="E91" s="10"/>
      <c r="F91" s="10">
        <f t="shared" si="13"/>
        <v>0</v>
      </c>
    </row>
    <row r="92" spans="1:6" x14ac:dyDescent="0.25">
      <c r="A92" s="19" t="s">
        <v>118</v>
      </c>
      <c r="B92" s="9" t="s">
        <v>119</v>
      </c>
      <c r="C92" s="10">
        <v>15999999</v>
      </c>
      <c r="D92" s="10">
        <v>2419116.2599999998</v>
      </c>
      <c r="E92" s="10">
        <v>884900</v>
      </c>
      <c r="F92" s="10">
        <f t="shared" si="13"/>
        <v>19304015.259999998</v>
      </c>
    </row>
    <row r="93" spans="1:6" x14ac:dyDescent="0.25">
      <c r="A93" s="19"/>
      <c r="B93" s="9"/>
      <c r="C93" s="10"/>
      <c r="D93" s="10"/>
      <c r="E93" s="10"/>
      <c r="F93" s="10">
        <f t="shared" si="13"/>
        <v>0</v>
      </c>
    </row>
    <row r="94" spans="1:6" ht="16.5" x14ac:dyDescent="0.3">
      <c r="A94" s="12" t="s">
        <v>120</v>
      </c>
      <c r="B94" s="13" t="s">
        <v>121</v>
      </c>
      <c r="C94" s="14">
        <f>SUM(C95:C98)</f>
        <v>0</v>
      </c>
      <c r="D94" s="14">
        <f>SUM(D95:D98)</f>
        <v>0</v>
      </c>
      <c r="E94" s="14">
        <f t="shared" ref="E94" si="14">SUM(E95:E98)</f>
        <v>123192</v>
      </c>
      <c r="F94" s="14">
        <f>SUM(F95:F98)</f>
        <v>123192</v>
      </c>
    </row>
    <row r="95" spans="1:6" x14ac:dyDescent="0.25">
      <c r="A95" s="19" t="s">
        <v>122</v>
      </c>
      <c r="B95" s="9" t="s">
        <v>123</v>
      </c>
      <c r="C95" s="10"/>
      <c r="D95" s="10"/>
      <c r="E95" s="10">
        <v>123192</v>
      </c>
      <c r="F95" s="10">
        <f t="shared" si="13"/>
        <v>123192</v>
      </c>
    </row>
    <row r="96" spans="1:6" x14ac:dyDescent="0.25">
      <c r="A96" s="19" t="s">
        <v>124</v>
      </c>
      <c r="B96" s="9" t="s">
        <v>125</v>
      </c>
      <c r="C96" s="10"/>
      <c r="D96" s="10"/>
      <c r="E96" s="10"/>
      <c r="F96" s="10">
        <f t="shared" si="13"/>
        <v>0</v>
      </c>
    </row>
    <row r="97" spans="1:6" x14ac:dyDescent="0.25">
      <c r="A97" s="19" t="s">
        <v>126</v>
      </c>
      <c r="B97" s="9" t="s">
        <v>127</v>
      </c>
      <c r="C97" s="10"/>
      <c r="D97" s="10"/>
      <c r="E97" s="10"/>
      <c r="F97" s="10">
        <f t="shared" si="13"/>
        <v>0</v>
      </c>
    </row>
    <row r="98" spans="1:6" ht="15.75" thickBot="1" x14ac:dyDescent="0.3">
      <c r="A98" s="20"/>
      <c r="B98" s="16"/>
      <c r="C98" s="17"/>
      <c r="D98" s="17"/>
      <c r="E98" s="17"/>
      <c r="F98" s="17">
        <f t="shared" si="13"/>
        <v>0</v>
      </c>
    </row>
    <row r="99" spans="1:6" ht="16.5" thickBot="1" x14ac:dyDescent="0.3">
      <c r="A99" s="1">
        <v>2.2999999999999998</v>
      </c>
      <c r="B99" s="2" t="s">
        <v>128</v>
      </c>
      <c r="C99" s="3">
        <f>C100+C141</f>
        <v>1190000</v>
      </c>
      <c r="D99" s="3">
        <f>D100+D105+D111+D118+D121+D128+D141+D147</f>
        <v>5870161.2300000004</v>
      </c>
      <c r="E99" s="3">
        <f>+E100+E105+E111+E118+E121+E128+E141+E147</f>
        <v>2762856.44</v>
      </c>
      <c r="F99" s="3">
        <f>+E99+D99+C99</f>
        <v>9823017.6699999999</v>
      </c>
    </row>
    <row r="100" spans="1:6" ht="16.5" x14ac:dyDescent="0.3">
      <c r="A100" s="12" t="s">
        <v>129</v>
      </c>
      <c r="B100" s="13" t="s">
        <v>130</v>
      </c>
      <c r="C100" s="21">
        <f>SUM(C101:C104)</f>
        <v>30000</v>
      </c>
      <c r="D100" s="14">
        <f>SUM(D101:D104)</f>
        <v>626387.94000000006</v>
      </c>
      <c r="E100" s="14">
        <f t="shared" ref="E100:F100" si="15">SUM(E101:E104)</f>
        <v>0</v>
      </c>
      <c r="F100" s="14">
        <f t="shared" si="15"/>
        <v>656387.94000000006</v>
      </c>
    </row>
    <row r="101" spans="1:6" x14ac:dyDescent="0.25">
      <c r="A101" s="19" t="s">
        <v>131</v>
      </c>
      <c r="B101" s="9" t="s">
        <v>132</v>
      </c>
      <c r="C101" s="10">
        <v>30000</v>
      </c>
      <c r="D101" s="10">
        <v>617556.53</v>
      </c>
      <c r="E101" s="10"/>
      <c r="F101" s="10">
        <f>+C101+D101+E101</f>
        <v>647556.53</v>
      </c>
    </row>
    <row r="102" spans="1:6" x14ac:dyDescent="0.25">
      <c r="A102" s="19" t="s">
        <v>133</v>
      </c>
      <c r="B102" s="9" t="s">
        <v>134</v>
      </c>
      <c r="C102" s="10"/>
      <c r="D102" s="10">
        <v>849.6</v>
      </c>
      <c r="E102" s="10"/>
      <c r="F102" s="10">
        <f t="shared" si="13"/>
        <v>849.6</v>
      </c>
    </row>
    <row r="103" spans="1:6" x14ac:dyDescent="0.25">
      <c r="A103" s="19" t="s">
        <v>135</v>
      </c>
      <c r="B103" s="9" t="s">
        <v>136</v>
      </c>
      <c r="C103" s="10"/>
      <c r="D103" s="10">
        <v>7981.81</v>
      </c>
      <c r="E103" s="10"/>
      <c r="F103" s="10">
        <f t="shared" si="13"/>
        <v>7981.81</v>
      </c>
    </row>
    <row r="104" spans="1:6" x14ac:dyDescent="0.25">
      <c r="A104" s="11"/>
      <c r="B104" s="9"/>
      <c r="C104" s="10"/>
      <c r="D104" s="10"/>
      <c r="E104" s="10"/>
      <c r="F104" s="10">
        <f t="shared" si="13"/>
        <v>0</v>
      </c>
    </row>
    <row r="105" spans="1:6" ht="16.5" x14ac:dyDescent="0.3">
      <c r="A105" s="12" t="s">
        <v>137</v>
      </c>
      <c r="B105" s="13" t="s">
        <v>138</v>
      </c>
      <c r="C105" s="14">
        <f>SUM(C106:C110)</f>
        <v>0</v>
      </c>
      <c r="D105" s="14">
        <f>SUM(D106:D110)</f>
        <v>270</v>
      </c>
      <c r="E105" s="14">
        <f t="shared" ref="E105:F105" si="16">SUM(E106:E110)</f>
        <v>0</v>
      </c>
      <c r="F105" s="14">
        <f t="shared" si="16"/>
        <v>270</v>
      </c>
    </row>
    <row r="106" spans="1:6" x14ac:dyDescent="0.25">
      <c r="A106" s="19" t="s">
        <v>139</v>
      </c>
      <c r="B106" s="9" t="s">
        <v>140</v>
      </c>
      <c r="C106" s="10"/>
      <c r="D106" s="10">
        <v>270</v>
      </c>
      <c r="E106" s="10"/>
      <c r="F106" s="10">
        <f t="shared" si="13"/>
        <v>270</v>
      </c>
    </row>
    <row r="107" spans="1:6" x14ac:dyDescent="0.25">
      <c r="A107" s="19" t="s">
        <v>141</v>
      </c>
      <c r="B107" s="9" t="s">
        <v>142</v>
      </c>
      <c r="C107" s="10"/>
      <c r="D107" s="10"/>
      <c r="E107" s="10"/>
      <c r="F107" s="10">
        <f t="shared" si="13"/>
        <v>0</v>
      </c>
    </row>
    <row r="108" spans="1:6" x14ac:dyDescent="0.25">
      <c r="A108" s="19" t="s">
        <v>143</v>
      </c>
      <c r="B108" s="9" t="s">
        <v>144</v>
      </c>
      <c r="C108" s="10"/>
      <c r="D108" s="10"/>
      <c r="E108" s="10"/>
      <c r="F108" s="10">
        <f t="shared" si="13"/>
        <v>0</v>
      </c>
    </row>
    <row r="109" spans="1:6" x14ac:dyDescent="0.25">
      <c r="A109" s="19"/>
      <c r="B109" s="9"/>
      <c r="C109" s="10"/>
      <c r="D109" s="10"/>
      <c r="E109" s="10"/>
      <c r="F109" s="10">
        <f t="shared" si="13"/>
        <v>0</v>
      </c>
    </row>
    <row r="110" spans="1:6" x14ac:dyDescent="0.25">
      <c r="A110" s="11"/>
      <c r="B110" s="9"/>
      <c r="C110" s="10"/>
      <c r="D110" s="10"/>
      <c r="E110" s="10"/>
      <c r="F110" s="10">
        <f t="shared" si="13"/>
        <v>0</v>
      </c>
    </row>
    <row r="111" spans="1:6" ht="16.5" x14ac:dyDescent="0.3">
      <c r="A111" s="12" t="s">
        <v>145</v>
      </c>
      <c r="B111" s="13" t="s">
        <v>146</v>
      </c>
      <c r="C111" s="14">
        <f>SUM(C112:C117)</f>
        <v>0</v>
      </c>
      <c r="D111" s="14">
        <f>SUM(D112:D117)</f>
        <v>301992.64</v>
      </c>
      <c r="E111" s="14">
        <f t="shared" ref="E111:F111" si="17">SUM(E112:E117)</f>
        <v>0</v>
      </c>
      <c r="F111" s="14">
        <f t="shared" si="17"/>
        <v>301992.64</v>
      </c>
    </row>
    <row r="112" spans="1:6" x14ac:dyDescent="0.25">
      <c r="A112" s="19" t="s">
        <v>147</v>
      </c>
      <c r="B112" s="9" t="s">
        <v>148</v>
      </c>
      <c r="C112" s="10"/>
      <c r="D112" s="10">
        <v>7629.64</v>
      </c>
      <c r="E112" s="10"/>
      <c r="F112" s="10">
        <f t="shared" si="13"/>
        <v>7629.64</v>
      </c>
    </row>
    <row r="113" spans="1:6" x14ac:dyDescent="0.25">
      <c r="A113" s="19" t="s">
        <v>149</v>
      </c>
      <c r="B113" s="9" t="s">
        <v>150</v>
      </c>
      <c r="C113" s="10"/>
      <c r="D113" s="10">
        <v>529</v>
      </c>
      <c r="E113" s="10"/>
      <c r="F113" s="10">
        <f t="shared" si="13"/>
        <v>529</v>
      </c>
    </row>
    <row r="114" spans="1:6" x14ac:dyDescent="0.25">
      <c r="A114" s="19" t="s">
        <v>151</v>
      </c>
      <c r="B114" s="9" t="s">
        <v>152</v>
      </c>
      <c r="C114" s="10"/>
      <c r="D114" s="10">
        <v>293834</v>
      </c>
      <c r="E114" s="10"/>
      <c r="F114" s="10">
        <f t="shared" si="13"/>
        <v>293834</v>
      </c>
    </row>
    <row r="115" spans="1:6" x14ac:dyDescent="0.25">
      <c r="A115" s="19" t="s">
        <v>153</v>
      </c>
      <c r="B115" s="9" t="s">
        <v>154</v>
      </c>
      <c r="C115" s="10"/>
      <c r="D115" s="10"/>
      <c r="E115" s="10"/>
      <c r="F115" s="10">
        <f t="shared" si="13"/>
        <v>0</v>
      </c>
    </row>
    <row r="116" spans="1:6" x14ac:dyDescent="0.25">
      <c r="A116" s="19" t="s">
        <v>155</v>
      </c>
      <c r="B116" s="9" t="s">
        <v>156</v>
      </c>
      <c r="C116" s="10"/>
      <c r="D116" s="10"/>
      <c r="E116" s="10"/>
      <c r="F116" s="10">
        <f t="shared" si="13"/>
        <v>0</v>
      </c>
    </row>
    <row r="117" spans="1:6" x14ac:dyDescent="0.25">
      <c r="A117" s="11"/>
      <c r="B117" s="9"/>
      <c r="C117" s="10"/>
      <c r="D117" s="10"/>
      <c r="E117" s="10"/>
      <c r="F117" s="10">
        <f t="shared" si="13"/>
        <v>0</v>
      </c>
    </row>
    <row r="118" spans="1:6" ht="16.5" x14ac:dyDescent="0.3">
      <c r="A118" s="12" t="s">
        <v>157</v>
      </c>
      <c r="B118" s="13" t="s">
        <v>158</v>
      </c>
      <c r="C118" s="14">
        <f>SUM(C119:C120)</f>
        <v>0</v>
      </c>
      <c r="D118" s="14">
        <f t="shared" ref="D118:F118" si="18">SUM(D119:D120)</f>
        <v>2482.7600000000002</v>
      </c>
      <c r="E118" s="14">
        <f t="shared" si="18"/>
        <v>0</v>
      </c>
      <c r="F118" s="14">
        <f t="shared" si="18"/>
        <v>2482.7600000000002</v>
      </c>
    </row>
    <row r="119" spans="1:6" x14ac:dyDescent="0.25">
      <c r="A119" s="19" t="s">
        <v>159</v>
      </c>
      <c r="B119" s="9" t="s">
        <v>160</v>
      </c>
      <c r="C119" s="10"/>
      <c r="D119" s="10">
        <v>2482.7600000000002</v>
      </c>
      <c r="E119" s="10"/>
      <c r="F119" s="10">
        <f t="shared" si="13"/>
        <v>2482.7600000000002</v>
      </c>
    </row>
    <row r="120" spans="1:6" x14ac:dyDescent="0.25">
      <c r="A120" s="19"/>
      <c r="B120" s="9"/>
      <c r="C120" s="10"/>
      <c r="D120" s="10"/>
      <c r="E120" s="10"/>
      <c r="F120" s="10">
        <f t="shared" si="13"/>
        <v>0</v>
      </c>
    </row>
    <row r="121" spans="1:6" ht="16.5" x14ac:dyDescent="0.3">
      <c r="A121" s="12" t="s">
        <v>161</v>
      </c>
      <c r="B121" s="13" t="s">
        <v>162</v>
      </c>
      <c r="C121" s="14">
        <f>SUM(C122:C127)</f>
        <v>0</v>
      </c>
      <c r="D121" s="14">
        <f>SUM(D122:D127)</f>
        <v>12166.71</v>
      </c>
      <c r="E121" s="14">
        <f t="shared" ref="E121:F121" si="19">SUM(E122:E127)</f>
        <v>27567</v>
      </c>
      <c r="F121" s="14">
        <f t="shared" si="19"/>
        <v>39733.71</v>
      </c>
    </row>
    <row r="122" spans="1:6" x14ac:dyDescent="0.25">
      <c r="A122" s="19" t="s">
        <v>163</v>
      </c>
      <c r="B122" s="9" t="s">
        <v>164</v>
      </c>
      <c r="C122" s="10"/>
      <c r="D122" s="10"/>
      <c r="E122" s="10"/>
      <c r="F122" s="10">
        <f t="shared" si="13"/>
        <v>0</v>
      </c>
    </row>
    <row r="123" spans="1:6" x14ac:dyDescent="0.25">
      <c r="A123" s="19" t="s">
        <v>165</v>
      </c>
      <c r="B123" s="9" t="s">
        <v>166</v>
      </c>
      <c r="C123" s="10"/>
      <c r="D123" s="10">
        <v>699.99</v>
      </c>
      <c r="E123" s="10"/>
      <c r="F123" s="10">
        <f t="shared" si="13"/>
        <v>699.99</v>
      </c>
    </row>
    <row r="124" spans="1:6" x14ac:dyDescent="0.25">
      <c r="A124" s="19" t="s">
        <v>167</v>
      </c>
      <c r="B124" s="9" t="s">
        <v>168</v>
      </c>
      <c r="C124" s="10"/>
      <c r="D124" s="10"/>
      <c r="E124" s="10"/>
      <c r="F124" s="10">
        <f t="shared" si="13"/>
        <v>0</v>
      </c>
    </row>
    <row r="125" spans="1:6" x14ac:dyDescent="0.25">
      <c r="A125" s="19" t="s">
        <v>169</v>
      </c>
      <c r="B125" s="9" t="s">
        <v>170</v>
      </c>
      <c r="C125" s="10"/>
      <c r="D125" s="10"/>
      <c r="E125" s="10"/>
      <c r="F125" s="10">
        <f t="shared" si="13"/>
        <v>0</v>
      </c>
    </row>
    <row r="126" spans="1:6" x14ac:dyDescent="0.25">
      <c r="A126" s="19" t="s">
        <v>171</v>
      </c>
      <c r="B126" s="9" t="s">
        <v>172</v>
      </c>
      <c r="C126" s="10"/>
      <c r="D126" s="10">
        <v>11466.72</v>
      </c>
      <c r="E126" s="10">
        <v>27567</v>
      </c>
      <c r="F126" s="10">
        <f t="shared" si="13"/>
        <v>39033.72</v>
      </c>
    </row>
    <row r="127" spans="1:6" x14ac:dyDescent="0.25">
      <c r="A127" s="11"/>
      <c r="B127" s="9"/>
      <c r="C127" s="10"/>
      <c r="D127" s="10"/>
      <c r="E127" s="10"/>
      <c r="F127" s="10">
        <f t="shared" si="13"/>
        <v>0</v>
      </c>
    </row>
    <row r="128" spans="1:6" ht="16.5" x14ac:dyDescent="0.3">
      <c r="A128" s="12" t="s">
        <v>173</v>
      </c>
      <c r="B128" s="13" t="s">
        <v>174</v>
      </c>
      <c r="C128" s="14">
        <f>SUM(C129:C140)</f>
        <v>0</v>
      </c>
      <c r="D128" s="14">
        <f>SUM(D129:D140)</f>
        <v>2536.87</v>
      </c>
      <c r="E128" s="14">
        <f>SUM(E129:E140)</f>
        <v>0</v>
      </c>
      <c r="F128" s="14">
        <f>SUM(F129:F140)</f>
        <v>2536.87</v>
      </c>
    </row>
    <row r="129" spans="1:6" x14ac:dyDescent="0.25">
      <c r="A129" s="19" t="s">
        <v>175</v>
      </c>
      <c r="B129" s="9" t="s">
        <v>176</v>
      </c>
      <c r="C129" s="10"/>
      <c r="D129" s="10"/>
      <c r="E129" s="10"/>
      <c r="F129" s="10">
        <f t="shared" si="13"/>
        <v>0</v>
      </c>
    </row>
    <row r="130" spans="1:6" x14ac:dyDescent="0.25">
      <c r="A130" s="19" t="s">
        <v>177</v>
      </c>
      <c r="B130" s="9" t="s">
        <v>178</v>
      </c>
      <c r="C130" s="10"/>
      <c r="D130" s="10"/>
      <c r="E130" s="10"/>
      <c r="F130" s="10">
        <f t="shared" si="13"/>
        <v>0</v>
      </c>
    </row>
    <row r="131" spans="1:6" x14ac:dyDescent="0.25">
      <c r="A131" s="19" t="s">
        <v>179</v>
      </c>
      <c r="B131" s="9" t="s">
        <v>180</v>
      </c>
      <c r="C131" s="10"/>
      <c r="D131" s="10"/>
      <c r="E131" s="10"/>
      <c r="F131" s="10">
        <f t="shared" si="13"/>
        <v>0</v>
      </c>
    </row>
    <row r="132" spans="1:6" x14ac:dyDescent="0.25">
      <c r="A132" s="19" t="s">
        <v>181</v>
      </c>
      <c r="B132" s="9" t="s">
        <v>182</v>
      </c>
      <c r="C132" s="10"/>
      <c r="D132" s="10"/>
      <c r="E132" s="10"/>
      <c r="F132" s="10">
        <f t="shared" si="13"/>
        <v>0</v>
      </c>
    </row>
    <row r="133" spans="1:6" x14ac:dyDescent="0.25">
      <c r="A133" s="19" t="s">
        <v>183</v>
      </c>
      <c r="B133" s="9" t="s">
        <v>184</v>
      </c>
      <c r="C133" s="10"/>
      <c r="D133" s="10"/>
      <c r="E133" s="10"/>
      <c r="F133" s="10">
        <f t="shared" si="13"/>
        <v>0</v>
      </c>
    </row>
    <row r="134" spans="1:6" x14ac:dyDescent="0.25">
      <c r="A134" s="19" t="s">
        <v>185</v>
      </c>
      <c r="B134" s="9" t="s">
        <v>186</v>
      </c>
      <c r="C134" s="10"/>
      <c r="D134" s="10">
        <v>2536.87</v>
      </c>
      <c r="E134" s="10"/>
      <c r="F134" s="10">
        <f t="shared" si="13"/>
        <v>2536.87</v>
      </c>
    </row>
    <row r="135" spans="1:6" x14ac:dyDescent="0.25">
      <c r="A135" s="19" t="s">
        <v>187</v>
      </c>
      <c r="B135" s="9" t="s">
        <v>188</v>
      </c>
      <c r="C135" s="10"/>
      <c r="D135" s="10"/>
      <c r="E135" s="10"/>
      <c r="F135" s="10">
        <f t="shared" si="13"/>
        <v>0</v>
      </c>
    </row>
    <row r="136" spans="1:6" x14ac:dyDescent="0.25">
      <c r="A136" s="19" t="s">
        <v>189</v>
      </c>
      <c r="B136" s="9" t="s">
        <v>190</v>
      </c>
      <c r="C136" s="10"/>
      <c r="D136" s="10"/>
      <c r="E136" s="10"/>
      <c r="F136" s="10">
        <f t="shared" si="13"/>
        <v>0</v>
      </c>
    </row>
    <row r="137" spans="1:6" x14ac:dyDescent="0.25">
      <c r="A137" s="19" t="s">
        <v>191</v>
      </c>
      <c r="B137" s="9" t="s">
        <v>192</v>
      </c>
      <c r="C137" s="10"/>
      <c r="D137" s="10"/>
      <c r="E137" s="10"/>
      <c r="F137" s="10">
        <f t="shared" si="13"/>
        <v>0</v>
      </c>
    </row>
    <row r="138" spans="1:6" x14ac:dyDescent="0.25">
      <c r="A138" s="19" t="s">
        <v>193</v>
      </c>
      <c r="B138" s="9" t="s">
        <v>194</v>
      </c>
      <c r="C138" s="10"/>
      <c r="D138" s="10"/>
      <c r="E138" s="10"/>
      <c r="F138" s="10">
        <f t="shared" si="13"/>
        <v>0</v>
      </c>
    </row>
    <row r="139" spans="1:6" x14ac:dyDescent="0.25">
      <c r="A139" s="19" t="s">
        <v>195</v>
      </c>
      <c r="B139" s="9" t="s">
        <v>196</v>
      </c>
      <c r="C139" s="10"/>
      <c r="D139" s="10"/>
      <c r="E139" s="10"/>
      <c r="F139" s="10">
        <f t="shared" si="13"/>
        <v>0</v>
      </c>
    </row>
    <row r="140" spans="1:6" x14ac:dyDescent="0.25">
      <c r="A140" s="11"/>
      <c r="B140" s="9"/>
      <c r="C140" s="10"/>
      <c r="D140" s="10"/>
      <c r="E140" s="10"/>
      <c r="F140" s="10">
        <f t="shared" si="13"/>
        <v>0</v>
      </c>
    </row>
    <row r="141" spans="1:6" ht="16.5" x14ac:dyDescent="0.3">
      <c r="A141" s="12" t="s">
        <v>197</v>
      </c>
      <c r="B141" s="13" t="s">
        <v>198</v>
      </c>
      <c r="C141" s="14">
        <f>SUM(C142:C146)</f>
        <v>1160000</v>
      </c>
      <c r="D141" s="14">
        <f>SUM(D142:D146)</f>
        <v>2441706.65</v>
      </c>
      <c r="E141" s="14">
        <f t="shared" ref="E141:F141" si="20">SUM(E142:E146)</f>
        <v>0</v>
      </c>
      <c r="F141" s="14">
        <f t="shared" si="20"/>
        <v>3601706.65</v>
      </c>
    </row>
    <row r="142" spans="1:6" x14ac:dyDescent="0.25">
      <c r="A142" s="19" t="s">
        <v>199</v>
      </c>
      <c r="B142" s="9" t="s">
        <v>200</v>
      </c>
      <c r="C142" s="10">
        <v>580000</v>
      </c>
      <c r="D142" s="10">
        <v>1200000</v>
      </c>
      <c r="E142" s="10"/>
      <c r="F142" s="10">
        <f t="shared" si="13"/>
        <v>1780000</v>
      </c>
    </row>
    <row r="143" spans="1:6" x14ac:dyDescent="0.25">
      <c r="A143" s="19" t="s">
        <v>201</v>
      </c>
      <c r="B143" s="9" t="s">
        <v>202</v>
      </c>
      <c r="C143" s="10">
        <v>580000</v>
      </c>
      <c r="D143" s="10">
        <v>1241706.6499999999</v>
      </c>
      <c r="E143" s="10"/>
      <c r="F143" s="10">
        <f t="shared" si="13"/>
        <v>1821706.65</v>
      </c>
    </row>
    <row r="144" spans="1:6" x14ac:dyDescent="0.25">
      <c r="A144" s="19" t="s">
        <v>203</v>
      </c>
      <c r="B144" s="9" t="s">
        <v>204</v>
      </c>
      <c r="C144" s="10"/>
      <c r="D144" s="10"/>
      <c r="E144" s="10"/>
      <c r="F144" s="10">
        <f t="shared" si="13"/>
        <v>0</v>
      </c>
    </row>
    <row r="145" spans="1:6" x14ac:dyDescent="0.25">
      <c r="A145" s="19" t="s">
        <v>205</v>
      </c>
      <c r="B145" s="9" t="s">
        <v>206</v>
      </c>
      <c r="C145" s="10"/>
      <c r="D145" s="10"/>
      <c r="E145" s="10"/>
      <c r="F145" s="10">
        <f t="shared" si="13"/>
        <v>0</v>
      </c>
    </row>
    <row r="146" spans="1:6" x14ac:dyDescent="0.25">
      <c r="A146" s="19"/>
      <c r="B146" s="9"/>
      <c r="C146" s="10"/>
      <c r="D146" s="10"/>
      <c r="E146" s="10"/>
      <c r="F146" s="10">
        <f t="shared" si="13"/>
        <v>0</v>
      </c>
    </row>
    <row r="147" spans="1:6" ht="16.5" x14ac:dyDescent="0.3">
      <c r="A147" s="12" t="s">
        <v>207</v>
      </c>
      <c r="B147" s="13" t="s">
        <v>208</v>
      </c>
      <c r="C147" s="14">
        <f>SUM(C148:C153)</f>
        <v>0</v>
      </c>
      <c r="D147" s="14">
        <f>+D148+D149+D151+D152+D153</f>
        <v>2482617.66</v>
      </c>
      <c r="E147" s="14">
        <f t="shared" ref="E147" si="21">SUM(E148:E154)</f>
        <v>2735289.44</v>
      </c>
      <c r="F147" s="14">
        <f>+F148+F149+F151+F152+F153</f>
        <v>5217907.0999999996</v>
      </c>
    </row>
    <row r="148" spans="1:6" x14ac:dyDescent="0.25">
      <c r="A148" s="19" t="s">
        <v>209</v>
      </c>
      <c r="B148" s="9" t="s">
        <v>210</v>
      </c>
      <c r="C148" s="10"/>
      <c r="D148" s="10">
        <v>75445</v>
      </c>
      <c r="E148" s="10"/>
      <c r="F148" s="10">
        <f t="shared" si="13"/>
        <v>75445</v>
      </c>
    </row>
    <row r="149" spans="1:6" x14ac:dyDescent="0.25">
      <c r="A149" s="19" t="s">
        <v>211</v>
      </c>
      <c r="B149" s="9" t="s">
        <v>212</v>
      </c>
      <c r="C149" s="10"/>
      <c r="D149" s="10">
        <v>459723.54</v>
      </c>
      <c r="E149" s="10">
        <v>2735289.44</v>
      </c>
      <c r="F149" s="10">
        <f t="shared" si="13"/>
        <v>3195012.98</v>
      </c>
    </row>
    <row r="150" spans="1:6" x14ac:dyDescent="0.25">
      <c r="A150" s="19" t="s">
        <v>213</v>
      </c>
      <c r="B150" s="9" t="s">
        <v>214</v>
      </c>
      <c r="C150" s="10"/>
      <c r="D150" s="10"/>
      <c r="E150" s="10"/>
      <c r="F150" s="10">
        <f t="shared" si="13"/>
        <v>0</v>
      </c>
    </row>
    <row r="151" spans="1:6" x14ac:dyDescent="0.25">
      <c r="A151" s="19" t="s">
        <v>215</v>
      </c>
      <c r="B151" s="9" t="s">
        <v>216</v>
      </c>
      <c r="C151" s="10"/>
      <c r="D151" s="10"/>
      <c r="E151" s="10"/>
      <c r="F151" s="10">
        <f t="shared" si="13"/>
        <v>0</v>
      </c>
    </row>
    <row r="152" spans="1:6" x14ac:dyDescent="0.25">
      <c r="A152" s="19" t="s">
        <v>217</v>
      </c>
      <c r="B152" s="9" t="s">
        <v>218</v>
      </c>
      <c r="C152" s="10"/>
      <c r="D152" s="10">
        <v>660866.15</v>
      </c>
      <c r="E152" s="10"/>
      <c r="F152" s="10">
        <f t="shared" si="13"/>
        <v>660866.15</v>
      </c>
    </row>
    <row r="153" spans="1:6" x14ac:dyDescent="0.25">
      <c r="A153" s="19" t="s">
        <v>219</v>
      </c>
      <c r="B153" s="9" t="s">
        <v>220</v>
      </c>
      <c r="C153" s="10"/>
      <c r="D153" s="10">
        <v>1286582.97</v>
      </c>
      <c r="E153" s="10"/>
      <c r="F153" s="10">
        <f t="shared" ref="F153:F193" si="22">+C153+D153+E153</f>
        <v>1286582.97</v>
      </c>
    </row>
    <row r="154" spans="1:6" ht="15.75" thickBot="1" x14ac:dyDescent="0.3">
      <c r="A154" s="19"/>
      <c r="B154" s="9"/>
      <c r="C154" s="10"/>
      <c r="D154" s="10"/>
      <c r="E154" s="10"/>
      <c r="F154" s="10">
        <f t="shared" si="22"/>
        <v>0</v>
      </c>
    </row>
    <row r="155" spans="1:6" ht="16.5" thickBot="1" x14ac:dyDescent="0.3">
      <c r="A155" s="1" t="s">
        <v>221</v>
      </c>
      <c r="B155" s="2" t="s">
        <v>222</v>
      </c>
      <c r="C155" s="3">
        <f>C156</f>
        <v>0</v>
      </c>
      <c r="D155" s="3">
        <f>D156</f>
        <v>0</v>
      </c>
      <c r="E155" s="3">
        <f>E156</f>
        <v>4323136.17</v>
      </c>
      <c r="F155" s="3">
        <f>F156</f>
        <v>4323136.17</v>
      </c>
    </row>
    <row r="156" spans="1:6" ht="16.5" x14ac:dyDescent="0.3">
      <c r="A156" s="12" t="s">
        <v>223</v>
      </c>
      <c r="B156" s="13" t="s">
        <v>224</v>
      </c>
      <c r="C156" s="14">
        <f>SUM(C157:C159)</f>
        <v>0</v>
      </c>
      <c r="D156" s="14">
        <f t="shared" ref="D156:E156" si="23">SUM(D157:D159)</f>
        <v>0</v>
      </c>
      <c r="E156" s="14">
        <f t="shared" si="23"/>
        <v>4323136.17</v>
      </c>
      <c r="F156" s="14">
        <f>SUM(F157:F159)</f>
        <v>4323136.17</v>
      </c>
    </row>
    <row r="157" spans="1:6" x14ac:dyDescent="0.25">
      <c r="A157" s="19" t="s">
        <v>225</v>
      </c>
      <c r="B157" s="9" t="s">
        <v>226</v>
      </c>
      <c r="C157" s="10">
        <v>0</v>
      </c>
      <c r="D157" s="10">
        <v>0</v>
      </c>
      <c r="E157" s="10">
        <v>4323136.17</v>
      </c>
      <c r="F157" s="10">
        <f t="shared" si="22"/>
        <v>4323136.17</v>
      </c>
    </row>
    <row r="158" spans="1:6" x14ac:dyDescent="0.25">
      <c r="A158" s="19"/>
      <c r="B158" s="9"/>
      <c r="C158" s="10"/>
      <c r="D158" s="10"/>
      <c r="E158" s="10"/>
      <c r="F158" s="10">
        <f t="shared" si="22"/>
        <v>0</v>
      </c>
    </row>
    <row r="159" spans="1:6" ht="15.75" thickBot="1" x14ac:dyDescent="0.3">
      <c r="A159" s="11"/>
      <c r="B159" s="9"/>
      <c r="C159" s="10"/>
      <c r="D159" s="10"/>
      <c r="E159" s="10"/>
      <c r="F159" s="10">
        <f t="shared" si="22"/>
        <v>0</v>
      </c>
    </row>
    <row r="160" spans="1:6" ht="16.5" thickBot="1" x14ac:dyDescent="0.3">
      <c r="A160" s="1">
        <v>2.6</v>
      </c>
      <c r="B160" s="2" t="s">
        <v>227</v>
      </c>
      <c r="C160" s="3">
        <f>C161</f>
        <v>0</v>
      </c>
      <c r="D160" s="3">
        <f>+D161+D168+D172+D175+D180</f>
        <v>5127149.7699999996</v>
      </c>
      <c r="E160" s="3">
        <f t="shared" ref="E160:F160" si="24">+E161+E168+E172+E175+E180</f>
        <v>0</v>
      </c>
      <c r="F160" s="3">
        <f t="shared" si="24"/>
        <v>5127149.7699999996</v>
      </c>
    </row>
    <row r="161" spans="1:6" ht="16.5" x14ac:dyDescent="0.3">
      <c r="A161" s="4" t="s">
        <v>228</v>
      </c>
      <c r="B161" s="5" t="s">
        <v>229</v>
      </c>
      <c r="C161" s="7">
        <f>SUM(C162:C193)</f>
        <v>0</v>
      </c>
      <c r="D161" s="7">
        <f>+D162+D163+D164+D165+D166</f>
        <v>5127149.7699999996</v>
      </c>
      <c r="E161" s="7">
        <f t="shared" ref="E161" si="25">SUM(E162:E193)</f>
        <v>0</v>
      </c>
      <c r="F161" s="7">
        <f>+F162+F163+F164+F165+F166</f>
        <v>5127149.7699999996</v>
      </c>
    </row>
    <row r="162" spans="1:6" x14ac:dyDescent="0.25">
      <c r="A162" s="19" t="s">
        <v>230</v>
      </c>
      <c r="B162" s="9" t="s">
        <v>231</v>
      </c>
      <c r="C162" s="10"/>
      <c r="D162" s="10">
        <v>77409.77</v>
      </c>
      <c r="E162" s="10"/>
      <c r="F162" s="10">
        <f t="shared" si="22"/>
        <v>77409.77</v>
      </c>
    </row>
    <row r="163" spans="1:6" x14ac:dyDescent="0.25">
      <c r="A163" s="19" t="s">
        <v>232</v>
      </c>
      <c r="B163" s="9" t="s">
        <v>233</v>
      </c>
      <c r="C163" s="10"/>
      <c r="D163" s="10"/>
      <c r="E163" s="10"/>
      <c r="F163" s="10">
        <f t="shared" si="22"/>
        <v>0</v>
      </c>
    </row>
    <row r="164" spans="1:6" x14ac:dyDescent="0.25">
      <c r="A164" s="19" t="s">
        <v>234</v>
      </c>
      <c r="B164" s="9" t="s">
        <v>235</v>
      </c>
      <c r="C164" s="10"/>
      <c r="D164" s="10">
        <v>5036240</v>
      </c>
      <c r="E164" s="10"/>
      <c r="F164" s="10">
        <f t="shared" si="22"/>
        <v>5036240</v>
      </c>
    </row>
    <row r="165" spans="1:6" x14ac:dyDescent="0.25">
      <c r="A165" s="19" t="s">
        <v>236</v>
      </c>
      <c r="B165" s="9" t="s">
        <v>237</v>
      </c>
      <c r="C165" s="10"/>
      <c r="D165" s="10"/>
      <c r="E165" s="10"/>
      <c r="F165" s="10">
        <f t="shared" si="22"/>
        <v>0</v>
      </c>
    </row>
    <row r="166" spans="1:6" x14ac:dyDescent="0.25">
      <c r="A166" s="19" t="s">
        <v>238</v>
      </c>
      <c r="B166" s="9" t="s">
        <v>239</v>
      </c>
      <c r="C166" s="10">
        <v>0</v>
      </c>
      <c r="D166" s="10">
        <v>13500</v>
      </c>
      <c r="E166" s="10"/>
      <c r="F166" s="10">
        <f t="shared" si="22"/>
        <v>13500</v>
      </c>
    </row>
    <row r="167" spans="1:6" x14ac:dyDescent="0.25">
      <c r="A167" s="19"/>
      <c r="B167" s="9"/>
      <c r="C167" s="10"/>
      <c r="D167" s="10"/>
      <c r="E167" s="10"/>
      <c r="F167" s="10"/>
    </row>
    <row r="168" spans="1:6" ht="16.5" x14ac:dyDescent="0.3">
      <c r="A168" s="12" t="s">
        <v>240</v>
      </c>
      <c r="B168" s="13" t="s">
        <v>241</v>
      </c>
      <c r="C168" s="14"/>
      <c r="D168" s="14">
        <f>+D169+D170</f>
        <v>0</v>
      </c>
      <c r="E168" s="14"/>
      <c r="F168" s="14">
        <f>+F169+F170</f>
        <v>0</v>
      </c>
    </row>
    <row r="169" spans="1:6" x14ac:dyDescent="0.25">
      <c r="A169" s="19" t="s">
        <v>242</v>
      </c>
      <c r="B169" s="9" t="s">
        <v>243</v>
      </c>
      <c r="C169" s="10"/>
      <c r="D169" s="10"/>
      <c r="E169" s="10"/>
      <c r="F169" s="10">
        <f>+E169+D169+C169</f>
        <v>0</v>
      </c>
    </row>
    <row r="170" spans="1:6" x14ac:dyDescent="0.25">
      <c r="A170" s="19" t="s">
        <v>244</v>
      </c>
      <c r="B170" s="9" t="s">
        <v>245</v>
      </c>
      <c r="C170" s="10"/>
      <c r="D170" s="10"/>
      <c r="E170" s="10"/>
      <c r="F170" s="10">
        <f>+E170+D170+C170</f>
        <v>0</v>
      </c>
    </row>
    <row r="171" spans="1:6" x14ac:dyDescent="0.25">
      <c r="A171" s="19"/>
      <c r="B171" s="9"/>
      <c r="C171" s="10"/>
      <c r="D171" s="10"/>
      <c r="E171" s="10"/>
      <c r="F171" s="10"/>
    </row>
    <row r="172" spans="1:6" ht="16.5" x14ac:dyDescent="0.3">
      <c r="A172" s="12" t="s">
        <v>246</v>
      </c>
      <c r="B172" s="13" t="s">
        <v>247</v>
      </c>
      <c r="C172" s="14">
        <v>0</v>
      </c>
      <c r="D172" s="14"/>
      <c r="E172" s="14"/>
      <c r="F172" s="14"/>
    </row>
    <row r="173" spans="1:6" x14ac:dyDescent="0.25">
      <c r="A173" s="19" t="s">
        <v>248</v>
      </c>
      <c r="B173" s="9" t="s">
        <v>249</v>
      </c>
      <c r="C173" s="10"/>
      <c r="D173" s="10"/>
      <c r="E173" s="10"/>
      <c r="F173" s="10"/>
    </row>
    <row r="174" spans="1:6" x14ac:dyDescent="0.25">
      <c r="A174" s="19"/>
      <c r="B174" s="9"/>
      <c r="C174" s="10"/>
      <c r="D174" s="10"/>
      <c r="E174" s="10"/>
      <c r="F174" s="10"/>
    </row>
    <row r="175" spans="1:6" ht="16.5" x14ac:dyDescent="0.3">
      <c r="A175" s="12" t="s">
        <v>250</v>
      </c>
      <c r="B175" s="13" t="s">
        <v>251</v>
      </c>
      <c r="C175" s="14"/>
      <c r="D175" s="14">
        <f>+D176+D177</f>
        <v>0</v>
      </c>
      <c r="E175" s="14"/>
      <c r="F175" s="14">
        <f>+F176+F177</f>
        <v>0</v>
      </c>
    </row>
    <row r="176" spans="1:6" x14ac:dyDescent="0.25">
      <c r="A176" s="19" t="s">
        <v>252</v>
      </c>
      <c r="B176" s="9" t="s">
        <v>253</v>
      </c>
      <c r="C176" s="10"/>
      <c r="D176" s="10"/>
      <c r="E176" s="10"/>
      <c r="F176" s="10">
        <f>+E176+D176+C176</f>
        <v>0</v>
      </c>
    </row>
    <row r="177" spans="1:6" x14ac:dyDescent="0.25">
      <c r="A177" s="19" t="s">
        <v>254</v>
      </c>
      <c r="B177" s="9" t="s">
        <v>255</v>
      </c>
      <c r="C177" s="10">
        <v>0</v>
      </c>
      <c r="D177" s="10"/>
      <c r="E177" s="10"/>
      <c r="F177" s="10">
        <f>+E177+D177+C177</f>
        <v>0</v>
      </c>
    </row>
    <row r="178" spans="1:6" x14ac:dyDescent="0.25">
      <c r="A178" s="19"/>
      <c r="B178" s="9"/>
      <c r="C178" s="10"/>
      <c r="D178" s="10"/>
      <c r="E178" s="10"/>
      <c r="F178" s="10"/>
    </row>
    <row r="179" spans="1:6" x14ac:dyDescent="0.25">
      <c r="A179" s="11"/>
      <c r="B179" s="9"/>
      <c r="C179" s="10"/>
      <c r="D179" s="10"/>
      <c r="E179" s="10"/>
      <c r="F179" s="10"/>
    </row>
    <row r="180" spans="1:6" ht="16.5" x14ac:dyDescent="0.3">
      <c r="A180" s="12" t="s">
        <v>256</v>
      </c>
      <c r="B180" s="13" t="s">
        <v>257</v>
      </c>
      <c r="C180" s="14"/>
      <c r="D180" s="14"/>
      <c r="E180" s="14"/>
      <c r="F180" s="14"/>
    </row>
    <row r="181" spans="1:6" x14ac:dyDescent="0.25">
      <c r="A181" s="19" t="s">
        <v>258</v>
      </c>
      <c r="B181" s="9" t="s">
        <v>259</v>
      </c>
      <c r="C181" s="10"/>
      <c r="D181" s="10"/>
      <c r="E181" s="10"/>
      <c r="F181" s="10"/>
    </row>
    <row r="182" spans="1:6" x14ac:dyDescent="0.25">
      <c r="A182" s="19" t="s">
        <v>260</v>
      </c>
      <c r="B182" s="9" t="s">
        <v>261</v>
      </c>
      <c r="C182" s="10"/>
      <c r="D182" s="10"/>
      <c r="E182" s="10"/>
      <c r="F182" s="10"/>
    </row>
    <row r="183" spans="1:6" ht="16.5" x14ac:dyDescent="0.3">
      <c r="A183" s="22"/>
      <c r="B183" s="23" t="s">
        <v>262</v>
      </c>
      <c r="C183" s="10"/>
      <c r="D183" s="10"/>
      <c r="E183" s="10"/>
      <c r="F183" s="10">
        <f t="shared" si="22"/>
        <v>0</v>
      </c>
    </row>
    <row r="184" spans="1:6" x14ac:dyDescent="0.25">
      <c r="A184" s="19" t="s">
        <v>248</v>
      </c>
      <c r="B184" s="9" t="s">
        <v>249</v>
      </c>
      <c r="C184" s="10"/>
      <c r="D184" s="10"/>
      <c r="E184" s="10"/>
      <c r="F184" s="10">
        <f t="shared" si="22"/>
        <v>0</v>
      </c>
    </row>
    <row r="185" spans="1:6" x14ac:dyDescent="0.25">
      <c r="A185" s="19"/>
      <c r="B185" s="9"/>
      <c r="C185" s="10"/>
      <c r="D185" s="10"/>
      <c r="E185" s="10"/>
      <c r="F185" s="10">
        <f t="shared" si="22"/>
        <v>0</v>
      </c>
    </row>
    <row r="186" spans="1:6" ht="16.5" x14ac:dyDescent="0.3">
      <c r="A186" s="24" t="s">
        <v>250</v>
      </c>
      <c r="B186" s="25" t="s">
        <v>263</v>
      </c>
      <c r="C186" s="10"/>
      <c r="D186" s="10"/>
      <c r="E186" s="10"/>
      <c r="F186" s="10">
        <f t="shared" si="22"/>
        <v>0</v>
      </c>
    </row>
    <row r="187" spans="1:6" x14ac:dyDescent="0.25">
      <c r="A187" s="19" t="s">
        <v>264</v>
      </c>
      <c r="B187" s="9" t="s">
        <v>265</v>
      </c>
      <c r="C187" s="10"/>
      <c r="D187" s="10"/>
      <c r="E187" s="10"/>
      <c r="F187" s="10">
        <f t="shared" si="22"/>
        <v>0</v>
      </c>
    </row>
    <row r="188" spans="1:6" x14ac:dyDescent="0.25">
      <c r="A188" s="11"/>
      <c r="B188" s="9"/>
      <c r="C188" s="10"/>
      <c r="D188" s="10"/>
      <c r="E188" s="10"/>
      <c r="F188" s="10">
        <f t="shared" si="22"/>
        <v>0</v>
      </c>
    </row>
    <row r="189" spans="1:6" ht="16.5" x14ac:dyDescent="0.3">
      <c r="A189" s="24" t="s">
        <v>256</v>
      </c>
      <c r="B189" s="25" t="s">
        <v>257</v>
      </c>
      <c r="C189" s="10"/>
      <c r="D189" s="10"/>
      <c r="E189" s="10"/>
      <c r="F189" s="10">
        <f t="shared" si="22"/>
        <v>0</v>
      </c>
    </row>
    <row r="190" spans="1:6" x14ac:dyDescent="0.25">
      <c r="A190" s="19" t="s">
        <v>258</v>
      </c>
      <c r="B190" s="9" t="s">
        <v>259</v>
      </c>
      <c r="C190" s="10"/>
      <c r="D190" s="10"/>
      <c r="E190" s="10"/>
      <c r="F190" s="10">
        <f t="shared" si="22"/>
        <v>0</v>
      </c>
    </row>
    <row r="191" spans="1:6" x14ac:dyDescent="0.25">
      <c r="A191" s="19" t="s">
        <v>260</v>
      </c>
      <c r="B191" s="9" t="s">
        <v>261</v>
      </c>
      <c r="C191" s="10"/>
      <c r="D191" s="10"/>
      <c r="E191" s="10"/>
      <c r="F191" s="10">
        <f t="shared" si="22"/>
        <v>0</v>
      </c>
    </row>
    <row r="192" spans="1:6" x14ac:dyDescent="0.25">
      <c r="A192" s="19"/>
      <c r="B192" s="9"/>
      <c r="C192" s="10"/>
      <c r="D192" s="10"/>
      <c r="E192" s="10"/>
      <c r="F192" s="10">
        <f t="shared" si="22"/>
        <v>0</v>
      </c>
    </row>
    <row r="193" spans="1:6" ht="15.75" thickBot="1" x14ac:dyDescent="0.3">
      <c r="A193" s="15"/>
      <c r="B193" s="16"/>
      <c r="C193" s="17"/>
      <c r="D193" s="17"/>
      <c r="E193" s="17"/>
      <c r="F193" s="17">
        <f t="shared" si="22"/>
        <v>0</v>
      </c>
    </row>
    <row r="194" spans="1:6" ht="18.75" thickBot="1" x14ac:dyDescent="0.3">
      <c r="A194" s="26"/>
      <c r="B194" s="27" t="s">
        <v>262</v>
      </c>
      <c r="C194" s="28">
        <f>C160+C155+C99+C50+C22</f>
        <v>42536294.140000001</v>
      </c>
      <c r="D194" s="28">
        <f>D160+D155+D99+D50+D22</f>
        <v>47738263.730000004</v>
      </c>
      <c r="E194" s="28">
        <f t="shared" ref="E194" si="26">E160+E155+E99+E50+E22</f>
        <v>10520973.27</v>
      </c>
      <c r="F194" s="28">
        <f>+C194+D194+E194</f>
        <v>100795531.14</v>
      </c>
    </row>
    <row r="195" spans="1:6" ht="15.75" thickTop="1" x14ac:dyDescent="0.25"/>
    <row r="197" spans="1:6" ht="23.25" x14ac:dyDescent="0.25">
      <c r="A197" s="38"/>
      <c r="B197" s="39"/>
      <c r="C197" s="42"/>
      <c r="D197" s="43"/>
      <c r="E197" s="49"/>
      <c r="F197" s="50"/>
    </row>
    <row r="198" spans="1:6" ht="18.75" thickBot="1" x14ac:dyDescent="0.3">
      <c r="A198" s="44"/>
      <c r="B198" s="45" t="s">
        <v>274</v>
      </c>
      <c r="C198" s="45"/>
      <c r="D198" s="45"/>
      <c r="E198" s="46">
        <f>+E18-F194</f>
        <v>566928767.75</v>
      </c>
      <c r="F198" s="47" t="e">
        <f>+E18-#REF!</f>
        <v>#REF!</v>
      </c>
    </row>
  </sheetData>
  <mergeCells count="20">
    <mergeCell ref="C16:D16"/>
    <mergeCell ref="E16:F16"/>
    <mergeCell ref="A20:A21"/>
    <mergeCell ref="B20:B21"/>
    <mergeCell ref="C20:C21"/>
    <mergeCell ref="D20:D21"/>
    <mergeCell ref="E20:E21"/>
    <mergeCell ref="F20:F21"/>
    <mergeCell ref="A11:E11"/>
    <mergeCell ref="A12:E12"/>
    <mergeCell ref="A13:E13"/>
    <mergeCell ref="A14:E14"/>
    <mergeCell ref="A15:E15"/>
    <mergeCell ref="B198:D198"/>
    <mergeCell ref="E198:F198"/>
    <mergeCell ref="B17:D17"/>
    <mergeCell ref="E17:F17"/>
    <mergeCell ref="B18:D18"/>
    <mergeCell ref="E18:F18"/>
    <mergeCell ref="E197:F197"/>
  </mergeCells>
  <pageMargins left="0.7" right="0.7" top="0.75" bottom="0.75" header="0.3" footer="0.3"/>
  <ignoredErrors>
    <ignoredError sqref="E23:F75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fr.cardoza</dc:creator>
  <cp:lastModifiedBy>Alvaro Leandro Segura Sierra</cp:lastModifiedBy>
  <dcterms:created xsi:type="dcterms:W3CDTF">2014-04-24T16:51:29Z</dcterms:created>
  <dcterms:modified xsi:type="dcterms:W3CDTF">2019-03-29T14:36:09Z</dcterms:modified>
</cp:coreProperties>
</file>