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9440" windowHeight="99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187" i="1" l="1"/>
  <c r="F201" i="1"/>
  <c r="F200" i="1"/>
  <c r="F187" i="1" s="1"/>
  <c r="F199" i="1"/>
  <c r="F198" i="1"/>
  <c r="F197" i="1"/>
  <c r="F196" i="1"/>
  <c r="F195" i="1"/>
  <c r="F194" i="1"/>
  <c r="F193" i="1"/>
  <c r="F192" i="1"/>
  <c r="F191" i="1"/>
  <c r="F190" i="1"/>
  <c r="F184" i="1"/>
  <c r="F183" i="1"/>
  <c r="F182" i="1"/>
  <c r="D181" i="1"/>
  <c r="F179" i="1"/>
  <c r="F177" i="1" s="1"/>
  <c r="D177" i="1"/>
  <c r="F175" i="1"/>
  <c r="F174" i="1"/>
  <c r="F173" i="1"/>
  <c r="D172" i="1"/>
  <c r="F170" i="1"/>
  <c r="F169" i="1"/>
  <c r="F168" i="1"/>
  <c r="F167" i="1"/>
  <c r="F166" i="1"/>
  <c r="E165" i="1"/>
  <c r="E164" i="1" s="1"/>
  <c r="D165" i="1"/>
  <c r="C165" i="1"/>
  <c r="C164" i="1" s="1"/>
  <c r="F163" i="1"/>
  <c r="F162" i="1"/>
  <c r="F161" i="1"/>
  <c r="E160" i="1"/>
  <c r="E157" i="1" s="1"/>
  <c r="D160" i="1"/>
  <c r="D158" i="1" s="1"/>
  <c r="D157" i="1" s="1"/>
  <c r="C160" i="1"/>
  <c r="C158" i="1" s="1"/>
  <c r="F159" i="1"/>
  <c r="F158" i="1" s="1"/>
  <c r="E158" i="1"/>
  <c r="F156" i="1"/>
  <c r="F155" i="1"/>
  <c r="F154" i="1"/>
  <c r="F153" i="1"/>
  <c r="F152" i="1"/>
  <c r="F151" i="1"/>
  <c r="F150" i="1"/>
  <c r="F149" i="1"/>
  <c r="E148" i="1"/>
  <c r="D148" i="1"/>
  <c r="C148" i="1"/>
  <c r="F147" i="1"/>
  <c r="F146" i="1"/>
  <c r="F145" i="1"/>
  <c r="F144" i="1"/>
  <c r="F143" i="1"/>
  <c r="E142" i="1"/>
  <c r="D142" i="1"/>
  <c r="C142" i="1"/>
  <c r="C100" i="1" s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 s="1"/>
  <c r="E129" i="1"/>
  <c r="D129" i="1"/>
  <c r="C129" i="1"/>
  <c r="F128" i="1"/>
  <c r="F127" i="1"/>
  <c r="F126" i="1"/>
  <c r="F125" i="1"/>
  <c r="F124" i="1"/>
  <c r="F123" i="1"/>
  <c r="E122" i="1"/>
  <c r="D122" i="1"/>
  <c r="C122" i="1"/>
  <c r="F121" i="1"/>
  <c r="F120" i="1"/>
  <c r="F119" i="1" s="1"/>
  <c r="E119" i="1"/>
  <c r="D119" i="1"/>
  <c r="C119" i="1"/>
  <c r="F118" i="1"/>
  <c r="F117" i="1"/>
  <c r="F116" i="1"/>
  <c r="F115" i="1"/>
  <c r="F114" i="1"/>
  <c r="F113" i="1"/>
  <c r="E112" i="1"/>
  <c r="D112" i="1"/>
  <c r="C112" i="1"/>
  <c r="F111" i="1"/>
  <c r="F110" i="1"/>
  <c r="F109" i="1"/>
  <c r="F108" i="1"/>
  <c r="F107" i="1"/>
  <c r="E106" i="1"/>
  <c r="D106" i="1"/>
  <c r="C106" i="1"/>
  <c r="F105" i="1"/>
  <c r="F104" i="1"/>
  <c r="F103" i="1"/>
  <c r="F102" i="1"/>
  <c r="F101" i="1" s="1"/>
  <c r="E101" i="1"/>
  <c r="D101" i="1"/>
  <c r="C101" i="1"/>
  <c r="E100" i="1"/>
  <c r="F99" i="1"/>
  <c r="F98" i="1"/>
  <c r="F97" i="1"/>
  <c r="F96" i="1"/>
  <c r="E95" i="1"/>
  <c r="D95" i="1"/>
  <c r="C95" i="1"/>
  <c r="F94" i="1"/>
  <c r="F93" i="1"/>
  <c r="F92" i="1"/>
  <c r="F91" i="1"/>
  <c r="F90" i="1"/>
  <c r="F89" i="1"/>
  <c r="F88" i="1"/>
  <c r="F87" i="1"/>
  <c r="E86" i="1"/>
  <c r="D86" i="1"/>
  <c r="C86" i="1"/>
  <c r="F85" i="1"/>
  <c r="F84" i="1"/>
  <c r="F83" i="1"/>
  <c r="E82" i="1"/>
  <c r="D82" i="1"/>
  <c r="C82" i="1"/>
  <c r="F81" i="1"/>
  <c r="F80" i="1"/>
  <c r="F79" i="1"/>
  <c r="F78" i="1"/>
  <c r="F77" i="1" s="1"/>
  <c r="E77" i="1"/>
  <c r="D77" i="1"/>
  <c r="C77" i="1"/>
  <c r="F76" i="1"/>
  <c r="F75" i="1"/>
  <c r="F74" i="1"/>
  <c r="F73" i="1"/>
  <c r="F72" i="1"/>
  <c r="E71" i="1"/>
  <c r="D71" i="1"/>
  <c r="C71" i="1"/>
  <c r="F70" i="1"/>
  <c r="F69" i="1"/>
  <c r="F68" i="1"/>
  <c r="F67" i="1"/>
  <c r="E66" i="1"/>
  <c r="D66" i="1"/>
  <c r="C66" i="1"/>
  <c r="F65" i="1"/>
  <c r="F64" i="1"/>
  <c r="E63" i="1"/>
  <c r="D63" i="1"/>
  <c r="C63" i="1"/>
  <c r="F62" i="1"/>
  <c r="F61" i="1"/>
  <c r="F60" i="1"/>
  <c r="F59" i="1" s="1"/>
  <c r="E59" i="1"/>
  <c r="D59" i="1"/>
  <c r="C59" i="1"/>
  <c r="F58" i="1"/>
  <c r="F57" i="1"/>
  <c r="F56" i="1"/>
  <c r="F55" i="1"/>
  <c r="F54" i="1"/>
  <c r="F53" i="1"/>
  <c r="F52" i="1"/>
  <c r="E51" i="1"/>
  <c r="D51" i="1"/>
  <c r="C51" i="1"/>
  <c r="F49" i="1"/>
  <c r="F48" i="1"/>
  <c r="F47" i="1"/>
  <c r="F46" i="1"/>
  <c r="E45" i="1"/>
  <c r="D45" i="1"/>
  <c r="C45" i="1"/>
  <c r="F44" i="1"/>
  <c r="F43" i="1"/>
  <c r="F42" i="1"/>
  <c r="F41" i="1"/>
  <c r="F40" i="1"/>
  <c r="F39" i="1"/>
  <c r="E38" i="1"/>
  <c r="D38" i="1"/>
  <c r="C38" i="1"/>
  <c r="F37" i="1"/>
  <c r="F36" i="1"/>
  <c r="F35" i="1"/>
  <c r="E34" i="1"/>
  <c r="D34" i="1"/>
  <c r="C34" i="1"/>
  <c r="F33" i="1"/>
  <c r="F32" i="1"/>
  <c r="E31" i="1"/>
  <c r="D31" i="1"/>
  <c r="C31" i="1"/>
  <c r="F30" i="1"/>
  <c r="F29" i="1"/>
  <c r="F28" i="1"/>
  <c r="F27" i="1"/>
  <c r="F26" i="1" s="1"/>
  <c r="E26" i="1"/>
  <c r="D26" i="1"/>
  <c r="C26" i="1"/>
  <c r="F25" i="1"/>
  <c r="F24" i="1"/>
  <c r="F23" i="1" s="1"/>
  <c r="E23" i="1"/>
  <c r="D23" i="1"/>
  <c r="C23" i="1"/>
  <c r="E18" i="1"/>
  <c r="D22" i="1" l="1"/>
  <c r="E50" i="1"/>
  <c r="F160" i="1"/>
  <c r="F181" i="1"/>
  <c r="F38" i="1"/>
  <c r="F51" i="1"/>
  <c r="F66" i="1"/>
  <c r="F82" i="1"/>
  <c r="F112" i="1"/>
  <c r="F122" i="1"/>
  <c r="F142" i="1"/>
  <c r="F148" i="1"/>
  <c r="C157" i="1"/>
  <c r="F157" i="1"/>
  <c r="F172" i="1"/>
  <c r="F86" i="1"/>
  <c r="C50" i="1"/>
  <c r="F34" i="1"/>
  <c r="D50" i="1"/>
  <c r="F50" i="1" s="1"/>
  <c r="F31" i="1"/>
  <c r="C22" i="1"/>
  <c r="E22" i="1"/>
  <c r="E202" i="1" s="1"/>
  <c r="F45" i="1"/>
  <c r="F63" i="1"/>
  <c r="F71" i="1"/>
  <c r="F95" i="1"/>
  <c r="F106" i="1"/>
  <c r="D100" i="1"/>
  <c r="F165" i="1"/>
  <c r="F164" i="1" s="1"/>
  <c r="D164" i="1"/>
  <c r="F100" i="1"/>
  <c r="C202" i="1" l="1"/>
  <c r="F22" i="1"/>
  <c r="D202" i="1"/>
  <c r="F202" i="1"/>
  <c r="E205" i="1" s="1"/>
</calcChain>
</file>

<file path=xl/sharedStrings.xml><?xml version="1.0" encoding="utf-8"?>
<sst xmlns="http://schemas.openxmlformats.org/spreadsheetml/2006/main" count="299" uniqueCount="291">
  <si>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</si>
  <si>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</si>
  <si>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</si>
  <si>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</si>
  <si>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</si>
  <si>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</si>
  <si>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>Servicios  Personales</t>
  </si>
  <si>
    <t>2.1.1.1</t>
  </si>
  <si>
    <t xml:space="preserve">Remuneracion al personal fijo </t>
  </si>
  <si>
    <t>2.1.1.1.01</t>
  </si>
  <si>
    <t>Sueldos Fijos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</si>
  <si>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</si>
  <si>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</si>
  <si>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</si>
  <si>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</si>
  <si>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</si>
  <si>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</si>
  <si>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</si>
  <si>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</si>
  <si>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</si>
  <si>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</si>
  <si>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</si>
  <si>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</si>
  <si>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</si>
  <si>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</si>
  <si>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</si>
  <si>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</si>
  <si>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</si>
  <si>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</si>
  <si>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</si>
  <si>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</si>
  <si>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</si>
  <si>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</si>
  <si>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</si>
  <si>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</si>
  <si>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</si>
  <si>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</si>
  <si>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2.1.2.2.06</t>
  </si>
  <si>
    <t xml:space="preserve">Compensación por Resultados </t>
  </si>
  <si>
    <t>2.1.2.2.09</t>
  </si>
  <si>
    <t xml:space="preserve">Bonos por desempeños 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</si>
  <si>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</si>
  <si>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</si>
  <si>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</si>
  <si>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</si>
  <si>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</si>
  <si>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</si>
  <si>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</si>
  <si>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</si>
  <si>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</si>
  <si>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</si>
  <si>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</si>
  <si>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</si>
  <si>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</si>
  <si>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</si>
  <si>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</si>
  <si>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</si>
  <si>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</si>
  <si>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2.2.1.6.06</t>
  </si>
  <si>
    <t xml:space="preserve">Electricidad </t>
  </si>
  <si>
    <t>2.2.1.6..07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</si>
  <si>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</si>
  <si>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</si>
  <si>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</si>
  <si>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</si>
  <si>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</si>
  <si>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</si>
  <si>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</si>
  <si>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</si>
  <si>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</si>
  <si>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</si>
  <si>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</si>
  <si>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</si>
  <si>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</si>
  <si>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</si>
  <si>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</si>
  <si>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</si>
  <si>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</si>
  <si>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</si>
  <si>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</si>
  <si>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</si>
  <si>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</si>
  <si>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</si>
  <si>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</si>
  <si>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</si>
  <si>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</si>
  <si>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</si>
  <si>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</si>
  <si>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2.2.5.4</t>
  </si>
  <si>
    <t>Alquileres de Equipos de Transportel , Tracción y Elev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</si>
  <si>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</si>
  <si>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</si>
  <si>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</si>
  <si>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</si>
  <si>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</si>
  <si>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</si>
  <si>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</si>
  <si>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</si>
  <si>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</si>
  <si>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</si>
  <si>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</si>
  <si>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</si>
  <si>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</si>
  <si>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</si>
  <si>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2.2.7.2</t>
  </si>
  <si>
    <t xml:space="preserve">Reparaciones de Maquinarias y Equipos </t>
  </si>
  <si>
    <t>2.2.8</t>
  </si>
  <si>
    <t>Otros Servicios no Personales</t>
  </si>
  <si>
    <t>2.2.8.1</t>
  </si>
  <si>
    <t xml:space="preserve">Gastos Judiciales </t>
  </si>
  <si>
    <t>2.2.8.5.1</t>
  </si>
  <si>
    <t xml:space="preserve">Fumigacion </t>
  </si>
  <si>
    <t>2.2.8.5.3</t>
  </si>
  <si>
    <t xml:space="preserve">Limpieza e  Higiene </t>
  </si>
  <si>
    <t>2.2.8.6.1</t>
  </si>
  <si>
    <t>Eventos Generales</t>
  </si>
  <si>
    <t>2.2.8.6.2</t>
  </si>
  <si>
    <t xml:space="preserve">Festividades </t>
  </si>
  <si>
    <t>2.2.8.7</t>
  </si>
  <si>
    <t>Servicios Técnicos y Profesionales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</si>
  <si>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</si>
  <si>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</si>
  <si>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</si>
  <si>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</si>
  <si>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</si>
  <si>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</si>
  <si>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</si>
  <si>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</si>
  <si>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</si>
  <si>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</si>
  <si>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</si>
  <si>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</si>
  <si>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</si>
  <si>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2.3.1.3</t>
  </si>
  <si>
    <t xml:space="preserve">Alimentos para animales </t>
  </si>
  <si>
    <t>2.3.1.4</t>
  </si>
  <si>
    <t>Productos Agroforestales y Pecuarios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</si>
  <si>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</si>
  <si>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</si>
  <si>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</si>
  <si>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</si>
  <si>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</si>
  <si>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</si>
  <si>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</si>
  <si>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</si>
  <si>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</si>
  <si>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</si>
  <si>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</si>
  <si>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</si>
  <si>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</si>
  <si>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</si>
  <si>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</si>
  <si>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</si>
  <si>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</si>
  <si>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</si>
  <si>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</si>
  <si>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</si>
  <si>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</si>
  <si>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</si>
  <si>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</si>
  <si>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</si>
  <si>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</si>
  <si>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</si>
  <si>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</si>
  <si>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</si>
  <si>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</si>
  <si>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</si>
  <si>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</si>
  <si>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</si>
  <si>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</si>
  <si>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</si>
  <si>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</si>
  <si>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</si>
  <si>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</si>
  <si>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</si>
  <si>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</si>
  <si>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</si>
  <si>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</si>
  <si>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</si>
  <si>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</si>
  <si>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</si>
  <si>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</si>
  <si>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</si>
  <si>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</si>
  <si>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</si>
  <si>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</si>
  <si>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</si>
  <si>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</si>
  <si>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</si>
  <si>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</si>
  <si>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</si>
  <si>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</si>
  <si>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</si>
  <si>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</si>
  <si>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</si>
  <si>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</si>
  <si>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</si>
  <si>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</si>
  <si>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</si>
  <si>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</si>
  <si>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</si>
  <si>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</si>
  <si>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</si>
  <si>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2.3.7.1.05</t>
  </si>
  <si>
    <t xml:space="preserve">Aceites y Grasas </t>
  </si>
  <si>
    <t>2.3.7.1.06</t>
  </si>
  <si>
    <t xml:space="preserve">Lubricantes 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</si>
  <si>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</si>
  <si>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</si>
  <si>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</si>
  <si>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</si>
  <si>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</si>
  <si>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</si>
  <si>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</si>
  <si>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</si>
  <si>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2.3.9.5</t>
  </si>
  <si>
    <t xml:space="preserve">Utiles de cocina y comedor </t>
  </si>
  <si>
    <t>2.3.9.6</t>
  </si>
  <si>
    <t xml:space="preserve">Productos Electricos y Afines </t>
  </si>
  <si>
    <t>2.3.9.9</t>
  </si>
  <si>
    <t>Proudustos y Utiles variso  N. I . P.</t>
  </si>
  <si>
    <t>Transferencias Corrientes</t>
  </si>
  <si>
    <t>2.4.4.</t>
  </si>
  <si>
    <t xml:space="preserve">Transferencias Corrientes  a Empresas  Publlicas No Financieras </t>
  </si>
  <si>
    <t>2.4.4.1</t>
  </si>
  <si>
    <t xml:space="preserve">Transferencias corrientes a empresas publicas no financieras nacionales para servicios personales 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</si>
  <si>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</si>
  <si>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</si>
  <si>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</si>
  <si>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</si>
  <si>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</si>
  <si>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2.6.1.3</t>
  </si>
  <si>
    <t xml:space="preserve">Muebles de alojamiento, excepto de oficina y estanteria </t>
  </si>
  <si>
    <t>2.6.1.4</t>
  </si>
  <si>
    <t xml:space="preserve">Equipos de Computos </t>
  </si>
  <si>
    <t>2.6.1.7</t>
  </si>
  <si>
    <t xml:space="preserve">Electrodomesticos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</si>
  <si>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</si>
  <si>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</si>
  <si>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</si>
  <si>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</si>
  <si>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</si>
  <si>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</si>
  <si>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</si>
  <si>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Videso </t>
  </si>
  <si>
    <t>2.6.4</t>
  </si>
  <si>
    <t xml:space="preserve">Vehiculos  y Equipo  de Transporte, Traccion y Elevacion </t>
  </si>
  <si>
    <t>2.6.4.1</t>
  </si>
  <si>
    <t>Automoviles y Camiones</t>
  </si>
  <si>
    <t>2.6.5</t>
  </si>
  <si>
    <t xml:space="preserve">Maquinarias, Otros Equipos y Herramientas </t>
  </si>
  <si>
    <t>2.6.5.2</t>
  </si>
  <si>
    <t xml:space="preserve">Maquinaria y Equipo Industrial </t>
  </si>
  <si>
    <t>2.6.5.6</t>
  </si>
  <si>
    <t xml:space="preserve">Equipo de generacion electrica, aparatos y Acesorios electricos </t>
  </si>
  <si>
    <t>2.6.8</t>
  </si>
  <si>
    <t xml:space="preserve">Bienes Intangibles </t>
  </si>
  <si>
    <t>2.6.8.3.1</t>
  </si>
  <si>
    <t>Programas de Computación</t>
  </si>
  <si>
    <t>2.3.8.3.2</t>
  </si>
  <si>
    <t xml:space="preserve">Base de Datos </t>
  </si>
  <si>
    <t xml:space="preserve">Total General </t>
  </si>
  <si>
    <t xml:space="preserve">Maquinaria, Otros Equipos  y Herramientas </t>
  </si>
  <si>
    <t>2.6.5.8</t>
  </si>
  <si>
    <t xml:space="preserve">Otros Equipos </t>
  </si>
  <si>
    <t>VICE-PRESIDENCIA DE LA REPUBLICA DOMINICANA</t>
  </si>
  <si>
    <t>Gabinete de Coodinacion de Politicas Sociales</t>
  </si>
  <si>
    <t>Programa Progresando Con Solidaridad</t>
  </si>
  <si>
    <t xml:space="preserve"> “Año de la Superación del Analfabetismo”</t>
  </si>
  <si>
    <t>SALDO ANTERIOR</t>
  </si>
  <si>
    <t>TRANSFERENCIA RECIBIDA DE PRESUPUESTO</t>
  </si>
  <si>
    <t>Apropiacion pendiente de ejecutar</t>
  </si>
  <si>
    <t>2.2.8.3.1</t>
  </si>
  <si>
    <t xml:space="preserve">Servicios Medicos sanitarios </t>
  </si>
  <si>
    <t>2.3.9.4</t>
  </si>
  <si>
    <t xml:space="preserve">Utiles destinados a actividades recreativas y deportivas </t>
  </si>
  <si>
    <t>2.4.1</t>
  </si>
  <si>
    <t xml:space="preserve">Transferencias Corrientes al Sector Privado </t>
  </si>
  <si>
    <t>2.4.1.3</t>
  </si>
  <si>
    <t xml:space="preserve">Premios literarios, deportivos y artisticos </t>
  </si>
  <si>
    <t>2.6.2.4</t>
  </si>
  <si>
    <t xml:space="preserve">Equipos Recreativos </t>
  </si>
  <si>
    <t>2.6.4.8</t>
  </si>
  <si>
    <t xml:space="preserve">Otros Equipos de Transporte </t>
  </si>
  <si>
    <t>2.6.5.5</t>
  </si>
  <si>
    <t>Equipo de comunicación, telecomunicaciones y señalamiento</t>
  </si>
  <si>
    <t>2.6.8.3.2</t>
  </si>
  <si>
    <t>2.6.8.8</t>
  </si>
  <si>
    <t xml:space="preserve">Licencias Informaticas  e intelectuales,  industriales y comerciales </t>
  </si>
  <si>
    <t>EJECUCION PRESUPUESTARIA ABRIL  2014</t>
  </si>
  <si>
    <t>SALDO DISPONIBLE  ABRIL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</si>
</sst>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2"/>
      <color indexed="8"/>
      <name val="Arial Narrow"/>
      <family val="2"/>
    </font>
    <font>
      <b/>
      <sz val="10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4"/>
      <color indexed="8"/>
      <name val="Arial Narrow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24"/>
      <color theme="1"/>
      <name val="Calibri"/>
      <family val="2"/>
      <scheme val="minor"/>
    </font>
    <font>
      <b/>
      <sz val="18"/>
      <color indexed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6" fillId="2" borderId="6" xfId="0" applyNumberFormat="1" applyFont="1" applyFill="1" applyBorder="1" applyAlignment="1">
      <alignment horizontal="center"/>
    </xf>
    <xf numFmtId="0" fontId="6" fillId="2" borderId="6" xfId="0" applyFont="1" applyFill="1" applyBorder="1"/>
    <xf numFmtId="43" fontId="7" fillId="2" borderId="6" xfId="0" applyNumberFormat="1" applyFont="1" applyFill="1" applyBorder="1"/>
    <xf numFmtId="0" fontId="8" fillId="3" borderId="7" xfId="0" applyNumberFormat="1" applyFont="1" applyFill="1" applyBorder="1" applyAlignment="1">
      <alignment horizontal="center"/>
    </xf>
    <xf numFmtId="0" fontId="9" fillId="3" borderId="7" xfId="0" applyFont="1" applyFill="1" applyBorder="1"/>
    <xf numFmtId="43" fontId="7" fillId="3" borderId="7" xfId="0" applyNumberFormat="1" applyFont="1" applyFill="1" applyBorder="1"/>
    <xf numFmtId="43" fontId="7" fillId="3" borderId="7" xfId="1" applyFont="1" applyFill="1" applyBorder="1"/>
    <xf numFmtId="0" fontId="10" fillId="0" borderId="8" xfId="0" applyNumberFormat="1" applyFont="1" applyBorder="1" applyAlignment="1">
      <alignment horizontal="center"/>
    </xf>
    <xf numFmtId="0" fontId="10" fillId="0" borderId="8" xfId="0" applyFont="1" applyBorder="1"/>
    <xf numFmtId="43" fontId="5" fillId="0" borderId="8" xfId="1" applyFont="1" applyBorder="1"/>
    <xf numFmtId="0" fontId="5" fillId="0" borderId="8" xfId="0" applyNumberFormat="1" applyFont="1" applyBorder="1" applyAlignment="1">
      <alignment horizontal="center"/>
    </xf>
    <xf numFmtId="0" fontId="8" fillId="3" borderId="8" xfId="0" applyNumberFormat="1" applyFont="1" applyFill="1" applyBorder="1" applyAlignment="1">
      <alignment horizontal="center"/>
    </xf>
    <xf numFmtId="0" fontId="9" fillId="3" borderId="8" xfId="0" applyFont="1" applyFill="1" applyBorder="1"/>
    <xf numFmtId="43" fontId="7" fillId="3" borderId="8" xfId="1" applyFont="1" applyFill="1" applyBorder="1"/>
    <xf numFmtId="0" fontId="5" fillId="0" borderId="9" xfId="0" applyNumberFormat="1" applyFont="1" applyBorder="1" applyAlignment="1">
      <alignment horizontal="center"/>
    </xf>
    <xf numFmtId="0" fontId="10" fillId="0" borderId="9" xfId="0" applyFont="1" applyBorder="1"/>
    <xf numFmtId="43" fontId="5" fillId="0" borderId="9" xfId="1" applyFont="1" applyBorder="1"/>
    <xf numFmtId="43" fontId="5" fillId="0" borderId="8" xfId="1" applyFont="1" applyBorder="1" applyAlignment="1">
      <alignment horizontal="right"/>
    </xf>
    <xf numFmtId="49" fontId="10" fillId="0" borderId="8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0" fontId="8" fillId="4" borderId="8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5" borderId="8" xfId="0" applyNumberFormat="1" applyFont="1" applyFill="1" applyBorder="1" applyAlignment="1">
      <alignment horizontal="center"/>
    </xf>
    <xf numFmtId="0" fontId="9" fillId="5" borderId="8" xfId="0" applyFont="1" applyFill="1" applyBorder="1"/>
    <xf numFmtId="0" fontId="11" fillId="3" borderId="10" xfId="0" applyNumberFormat="1" applyFont="1" applyFill="1" applyBorder="1" applyAlignment="1">
      <alignment horizontal="center"/>
    </xf>
    <xf numFmtId="0" fontId="11" fillId="3" borderId="10" xfId="0" applyFont="1" applyFill="1" applyBorder="1"/>
    <xf numFmtId="43" fontId="4" fillId="3" borderId="10" xfId="1" applyFont="1" applyFill="1" applyBorder="1"/>
    <xf numFmtId="0" fontId="0" fillId="0" borderId="11" xfId="0" applyBorder="1"/>
    <xf numFmtId="0" fontId="0" fillId="0" borderId="12" xfId="0" applyBorder="1"/>
    <xf numFmtId="43" fontId="12" fillId="0" borderId="12" xfId="1" applyFont="1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43" fontId="12" fillId="0" borderId="0" xfId="1" applyFont="1" applyBorder="1"/>
    <xf numFmtId="0" fontId="0" fillId="0" borderId="15" xfId="0" applyBorder="1"/>
    <xf numFmtId="0" fontId="17" fillId="7" borderId="15" xfId="0" applyFont="1" applyFill="1" applyBorder="1" applyAlignment="1"/>
    <xf numFmtId="0" fontId="9" fillId="7" borderId="14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right" vertical="center" wrapText="1"/>
    </xf>
    <xf numFmtId="0" fontId="9" fillId="7" borderId="0" xfId="0" applyFont="1" applyFill="1" applyBorder="1" applyAlignment="1">
      <alignment horizontal="right" vertical="center" wrapText="1"/>
    </xf>
    <xf numFmtId="43" fontId="0" fillId="0" borderId="0" xfId="0" applyNumberFormat="1"/>
    <xf numFmtId="43" fontId="0" fillId="0" borderId="0" xfId="1" applyFont="1"/>
    <xf numFmtId="0" fontId="11" fillId="7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43" fontId="7" fillId="2" borderId="5" xfId="0" applyNumberFormat="1" applyFont="1" applyFill="1" applyBorder="1"/>
    <xf numFmtId="49" fontId="10" fillId="0" borderId="20" xfId="0" applyNumberFormat="1" applyFont="1" applyBorder="1" applyAlignment="1">
      <alignment horizontal="center"/>
    </xf>
    <xf numFmtId="0" fontId="10" fillId="0" borderId="20" xfId="0" applyFont="1" applyBorder="1"/>
    <xf numFmtId="43" fontId="5" fillId="0" borderId="20" xfId="1" applyFont="1" applyBorder="1"/>
    <xf numFmtId="0" fontId="9" fillId="7" borderId="0" xfId="0" applyFont="1" applyFill="1" applyBorder="1" applyAlignment="1">
      <alignment horizontal="right" vertical="center" wrapText="1"/>
    </xf>
    <xf numFmtId="43" fontId="11" fillId="7" borderId="0" xfId="1" applyFont="1" applyFill="1" applyBorder="1" applyAlignment="1">
      <alignment horizontal="center" vertical="center" wrapText="1"/>
    </xf>
    <xf numFmtId="43" fontId="11" fillId="7" borderId="15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4" xfId="0" applyFont="1" applyBorder="1"/>
    <xf numFmtId="0" fontId="7" fillId="0" borderId="1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6" borderId="14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/>
    </xf>
    <xf numFmtId="0" fontId="17" fillId="7" borderId="0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right" vertical="center" wrapText="1"/>
    </xf>
    <xf numFmtId="43" fontId="11" fillId="7" borderId="16" xfId="1" applyFont="1" applyFill="1" applyBorder="1" applyAlignment="1">
      <alignment horizontal="center" vertical="center" wrapText="1"/>
    </xf>
    <xf numFmtId="43" fontId="11" fillId="7" borderId="17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</xdr:col>
      <xdr:colOff>1857375</xdr:colOff>
      <xdr:row>9</xdr:row>
      <xdr:rowOff>52133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19050"/>
          <a:ext cx="3086100" cy="174758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885826</xdr:colOff>
      <xdr:row>0</xdr:row>
      <xdr:rowOff>57151</xdr:rowOff>
    </xdr:from>
    <xdr:to>
      <xdr:col>5</xdr:col>
      <xdr:colOff>923925</xdr:colOff>
      <xdr:row>9</xdr:row>
      <xdr:rowOff>119676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53226" y="57151"/>
          <a:ext cx="3190874" cy="1777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5"/>
  <sheetViews>
    <sheetView showGridLines="0" tabSelected="1" workbookViewId="0"/>
  </sheetViews>
  <sheetFormatPr baseColWidth="10" defaultRowHeight="15" x14ac:dyDescent="0.25"/>
  <cols>
    <col min="1" max="1" width="18.85546875" customWidth="1"/>
    <col min="2" max="2" width="69.140625" bestFit="1" customWidth="1"/>
    <col min="3" max="3" width="17.140625" customWidth="1"/>
    <col min="4" max="4" width="16.28515625" bestFit="1" customWidth="1"/>
    <col min="5" max="5" width="13.85546875" bestFit="1" customWidth="1"/>
    <col min="6" max="6" width="15" bestFit="1" customWidth="1"/>
    <col min="8" max="8" width="15.140625" bestFit="1" customWidth="1"/>
    <col min="9" max="9" width="15.85546875" bestFit="1" customWidth="1"/>
  </cols>
  <sheetData>
    <row r="1" spans="1:9" x14ac:dyDescent="0.25">
      <c r="A1" s="28"/>
      <c r="B1" s="29"/>
      <c r="C1" s="29"/>
      <c r="D1" s="29"/>
      <c r="E1" s="30"/>
      <c r="F1" s="31"/>
    </row>
    <row r="2" spans="1:9" x14ac:dyDescent="0.25">
      <c r="A2" s="32"/>
      <c r="B2" s="33"/>
      <c r="C2" s="33"/>
      <c r="D2" s="33"/>
      <c r="E2" s="34"/>
      <c r="F2" s="35"/>
    </row>
    <row r="3" spans="1:9" x14ac:dyDescent="0.25">
      <c r="A3" s="32"/>
      <c r="B3" s="33"/>
      <c r="C3" s="33"/>
      <c r="D3" s="33"/>
      <c r="E3" s="34"/>
      <c r="F3" s="35"/>
    </row>
    <row r="4" spans="1:9" x14ac:dyDescent="0.25">
      <c r="A4" s="32"/>
      <c r="B4" s="33"/>
      <c r="C4" s="33"/>
      <c r="D4" s="33"/>
      <c r="E4" s="34"/>
      <c r="F4" s="35"/>
    </row>
    <row r="5" spans="1:9" x14ac:dyDescent="0.25">
      <c r="A5" s="32"/>
      <c r="B5" s="33"/>
      <c r="C5" s="33"/>
      <c r="D5" s="33"/>
      <c r="E5" s="34"/>
      <c r="F5" s="35"/>
    </row>
    <row r="6" spans="1:9" x14ac:dyDescent="0.25">
      <c r="A6" s="32"/>
      <c r="B6" s="33"/>
      <c r="C6" s="33"/>
      <c r="D6" s="33"/>
      <c r="E6" s="34"/>
      <c r="F6" s="35"/>
    </row>
    <row r="7" spans="1:9" x14ac:dyDescent="0.25">
      <c r="A7" s="32"/>
      <c r="B7" s="33"/>
      <c r="C7" s="33"/>
      <c r="D7" s="33"/>
      <c r="E7" s="34"/>
      <c r="F7" s="35"/>
    </row>
    <row r="8" spans="1:9" x14ac:dyDescent="0.25">
      <c r="A8" s="32"/>
      <c r="B8" s="33"/>
      <c r="C8" s="33"/>
      <c r="D8" s="33"/>
      <c r="E8" s="34"/>
      <c r="F8" s="35"/>
    </row>
    <row r="9" spans="1:9" x14ac:dyDescent="0.25">
      <c r="A9" s="32"/>
      <c r="B9" s="33"/>
      <c r="C9" s="33"/>
      <c r="D9" s="33"/>
      <c r="E9" s="34"/>
      <c r="F9" s="35"/>
    </row>
    <row r="10" spans="1:9" x14ac:dyDescent="0.25">
      <c r="A10" s="32"/>
      <c r="B10" s="33"/>
      <c r="C10" s="33"/>
      <c r="D10" s="33"/>
      <c r="E10" s="34"/>
      <c r="F10" s="35"/>
    </row>
    <row r="11" spans="1:9" ht="23.25" x14ac:dyDescent="0.35">
      <c r="A11" s="57" t="s">
        <v>265</v>
      </c>
      <c r="B11" s="58"/>
      <c r="C11" s="58"/>
      <c r="D11" s="58"/>
      <c r="E11" s="58"/>
      <c r="F11" s="35"/>
    </row>
    <row r="12" spans="1:9" ht="20.25" x14ac:dyDescent="0.3">
      <c r="A12" s="59" t="s">
        <v>266</v>
      </c>
      <c r="B12" s="60"/>
      <c r="C12" s="60"/>
      <c r="D12" s="60"/>
      <c r="E12" s="60"/>
      <c r="F12" s="35"/>
      <c r="I12" s="41"/>
    </row>
    <row r="13" spans="1:9" ht="22.5" x14ac:dyDescent="0.45">
      <c r="A13" s="61" t="s">
        <v>267</v>
      </c>
      <c r="B13" s="62"/>
      <c r="C13" s="62"/>
      <c r="D13" s="62"/>
      <c r="E13" s="62"/>
      <c r="F13" s="35"/>
      <c r="I13" s="40"/>
    </row>
    <row r="14" spans="1:9" ht="18.75" x14ac:dyDescent="0.25">
      <c r="A14" s="63" t="s">
        <v>268</v>
      </c>
      <c r="B14" s="64"/>
      <c r="C14" s="64"/>
      <c r="D14" s="64"/>
      <c r="E14" s="64"/>
      <c r="F14" s="35"/>
      <c r="I14" s="41"/>
    </row>
    <row r="15" spans="1:9" ht="31.5" x14ac:dyDescent="0.5">
      <c r="A15" s="65" t="s">
        <v>289</v>
      </c>
      <c r="B15" s="66"/>
      <c r="C15" s="66"/>
      <c r="D15" s="66"/>
      <c r="E15" s="66"/>
      <c r="F15" s="36"/>
    </row>
    <row r="16" spans="1:9" ht="30" customHeight="1" x14ac:dyDescent="0.25">
      <c r="A16" s="37"/>
      <c r="B16" s="38"/>
      <c r="C16" s="49" t="s">
        <v>269</v>
      </c>
      <c r="D16" s="49"/>
      <c r="E16" s="50">
        <v>566928767.75</v>
      </c>
      <c r="F16" s="51"/>
    </row>
    <row r="17" spans="1:6" ht="18" x14ac:dyDescent="0.25">
      <c r="A17" s="37"/>
      <c r="B17" s="49" t="s">
        <v>270</v>
      </c>
      <c r="C17" s="49"/>
      <c r="D17" s="49"/>
      <c r="E17" s="50">
        <v>0</v>
      </c>
      <c r="F17" s="51"/>
    </row>
    <row r="18" spans="1:6" ht="18" x14ac:dyDescent="0.25">
      <c r="A18" s="37"/>
      <c r="B18" s="49" t="s">
        <v>290</v>
      </c>
      <c r="C18" s="49"/>
      <c r="D18" s="49"/>
      <c r="E18" s="50">
        <f>+E16+E17</f>
        <v>566928767.75</v>
      </c>
      <c r="F18" s="51"/>
    </row>
    <row r="19" spans="1:6" ht="15.75" thickBot="1" x14ac:dyDescent="0.3"/>
    <row r="20" spans="1:6" ht="15.75" customHeight="1" thickTop="1" x14ac:dyDescent="0.25">
      <c r="A20" s="52" t="s">
        <v>0</v>
      </c>
      <c r="B20" s="54" t="s">
        <v>1</v>
      </c>
      <c r="C20" s="56" t="s">
        <v>2</v>
      </c>
      <c r="D20" s="56" t="s">
        <v>3</v>
      </c>
      <c r="E20" s="56" t="s">
        <v>4</v>
      </c>
      <c r="F20" s="56" t="s">
        <v>5</v>
      </c>
    </row>
    <row r="21" spans="1:6" ht="23.25" customHeight="1" thickBot="1" x14ac:dyDescent="0.3">
      <c r="A21" s="53"/>
      <c r="B21" s="55"/>
      <c r="C21" s="56"/>
      <c r="D21" s="56"/>
      <c r="E21" s="56"/>
      <c r="F21" s="56"/>
    </row>
    <row r="22" spans="1:6" ht="16.5" thickBot="1" x14ac:dyDescent="0.3">
      <c r="A22" s="1">
        <v>21</v>
      </c>
      <c r="B22" s="2" t="s">
        <v>6</v>
      </c>
      <c r="C22" s="45">
        <f>C23+C26+C38+C45</f>
        <v>20903760.049999997</v>
      </c>
      <c r="D22" s="45">
        <f>+D23+D26+D31+D34+D38+D45</f>
        <v>15147019.52</v>
      </c>
      <c r="E22" s="45">
        <f>+E23+E26+E31+E34+E38+E45</f>
        <v>2073599.45</v>
      </c>
      <c r="F22" s="45">
        <f>+E22+D22+C22</f>
        <v>38124379.019999996</v>
      </c>
    </row>
    <row r="23" spans="1:6" ht="16.5" x14ac:dyDescent="0.3">
      <c r="A23" s="4" t="s">
        <v>7</v>
      </c>
      <c r="B23" s="5" t="s">
        <v>8</v>
      </c>
      <c r="C23" s="6">
        <f t="shared" ref="C23" si="0">C24</f>
        <v>18029359.649999999</v>
      </c>
      <c r="D23" s="7">
        <f>D24</f>
        <v>14474167.779999999</v>
      </c>
      <c r="E23" s="6">
        <f>E24</f>
        <v>2073599.45</v>
      </c>
      <c r="F23" s="6">
        <f>F24</f>
        <v>34577126.880000003</v>
      </c>
    </row>
    <row r="24" spans="1:6" x14ac:dyDescent="0.25">
      <c r="A24" s="8" t="s">
        <v>9</v>
      </c>
      <c r="B24" s="9" t="s">
        <v>10</v>
      </c>
      <c r="C24" s="10">
        <v>18029359.649999999</v>
      </c>
      <c r="D24" s="10">
        <v>14474167.779999999</v>
      </c>
      <c r="E24" s="10">
        <v>2073599.45</v>
      </c>
      <c r="F24" s="10">
        <f>+C24+D24+E24</f>
        <v>34577126.880000003</v>
      </c>
    </row>
    <row r="25" spans="1:6" ht="15" customHeight="1" x14ac:dyDescent="0.25">
      <c r="A25" s="11"/>
      <c r="B25" s="9"/>
      <c r="C25" s="10"/>
      <c r="D25" s="10"/>
      <c r="E25" s="10"/>
      <c r="F25" s="10">
        <f t="shared" ref="F25:F85" si="1">+C25+D25+E25</f>
        <v>0</v>
      </c>
    </row>
    <row r="26" spans="1:6" ht="16.5" x14ac:dyDescent="0.3">
      <c r="A26" s="12" t="s">
        <v>11</v>
      </c>
      <c r="B26" s="13" t="s">
        <v>12</v>
      </c>
      <c r="C26" s="14">
        <f>SUM(C27:C30)</f>
        <v>93400</v>
      </c>
      <c r="D26" s="14">
        <f t="shared" ref="D26:F26" si="2">SUM(D27:D30)</f>
        <v>44669.69</v>
      </c>
      <c r="E26" s="14">
        <f t="shared" si="2"/>
        <v>0</v>
      </c>
      <c r="F26" s="14">
        <f t="shared" si="2"/>
        <v>138069.69</v>
      </c>
    </row>
    <row r="27" spans="1:6" x14ac:dyDescent="0.25">
      <c r="A27" s="8" t="s">
        <v>13</v>
      </c>
      <c r="B27" s="9" t="s">
        <v>14</v>
      </c>
      <c r="C27" s="10">
        <v>93400</v>
      </c>
      <c r="D27" s="10"/>
      <c r="E27" s="10"/>
      <c r="F27" s="10">
        <f t="shared" si="1"/>
        <v>93400</v>
      </c>
    </row>
    <row r="28" spans="1:6" x14ac:dyDescent="0.25">
      <c r="A28" s="8" t="s">
        <v>15</v>
      </c>
      <c r="B28" s="9" t="s">
        <v>16</v>
      </c>
      <c r="C28" s="10"/>
      <c r="D28" s="10">
        <v>44669.69</v>
      </c>
      <c r="E28" s="10"/>
      <c r="F28" s="10">
        <f t="shared" si="1"/>
        <v>44669.69</v>
      </c>
    </row>
    <row r="29" spans="1:6" ht="15" customHeight="1" x14ac:dyDescent="0.25">
      <c r="A29" s="8" t="s">
        <v>17</v>
      </c>
      <c r="B29" s="9" t="s">
        <v>18</v>
      </c>
      <c r="C29" s="10"/>
      <c r="D29" s="10"/>
      <c r="E29" s="10"/>
      <c r="F29" s="10">
        <f t="shared" si="1"/>
        <v>0</v>
      </c>
    </row>
    <row r="30" spans="1:6" ht="15" customHeight="1" x14ac:dyDescent="0.25">
      <c r="A30" s="8"/>
      <c r="B30" s="9"/>
      <c r="C30" s="10"/>
      <c r="D30" s="10"/>
      <c r="E30" s="10"/>
      <c r="F30" s="10">
        <f t="shared" si="1"/>
        <v>0</v>
      </c>
    </row>
    <row r="31" spans="1:6" ht="16.5" x14ac:dyDescent="0.3">
      <c r="A31" s="12" t="s">
        <v>19</v>
      </c>
      <c r="B31" s="13" t="s">
        <v>20</v>
      </c>
      <c r="C31" s="14">
        <f>SUM(C32:C33)</f>
        <v>0</v>
      </c>
      <c r="D31" s="14">
        <f t="shared" ref="D31:F31" si="3">SUM(D32:D33)</f>
        <v>0</v>
      </c>
      <c r="E31" s="14">
        <f t="shared" si="3"/>
        <v>0</v>
      </c>
      <c r="F31" s="14">
        <f t="shared" si="3"/>
        <v>0</v>
      </c>
    </row>
    <row r="32" spans="1:6" ht="15" customHeight="1" x14ac:dyDescent="0.25">
      <c r="A32" s="8" t="s">
        <v>21</v>
      </c>
      <c r="B32" s="9" t="s">
        <v>22</v>
      </c>
      <c r="C32" s="10"/>
      <c r="D32" s="10"/>
      <c r="E32" s="10"/>
      <c r="F32" s="10">
        <f t="shared" si="1"/>
        <v>0</v>
      </c>
    </row>
    <row r="33" spans="1:6" ht="15" customHeight="1" x14ac:dyDescent="0.25">
      <c r="A33" s="8"/>
      <c r="B33" s="9"/>
      <c r="C33" s="10"/>
      <c r="D33" s="10"/>
      <c r="E33" s="10"/>
      <c r="F33" s="10">
        <f t="shared" si="1"/>
        <v>0</v>
      </c>
    </row>
    <row r="34" spans="1:6" ht="16.5" x14ac:dyDescent="0.3">
      <c r="A34" s="12" t="s">
        <v>23</v>
      </c>
      <c r="B34" s="13" t="s">
        <v>24</v>
      </c>
      <c r="C34" s="14">
        <f>SUM(C35:C37)</f>
        <v>0</v>
      </c>
      <c r="D34" s="14">
        <f>SUM(D35:D37)</f>
        <v>0</v>
      </c>
      <c r="E34" s="14">
        <f t="shared" ref="E34:F34" si="4">SUM(E35:E37)</f>
        <v>0</v>
      </c>
      <c r="F34" s="14">
        <f t="shared" si="4"/>
        <v>0</v>
      </c>
    </row>
    <row r="35" spans="1:6" x14ac:dyDescent="0.25">
      <c r="A35" s="8" t="s">
        <v>25</v>
      </c>
      <c r="B35" s="9" t="s">
        <v>26</v>
      </c>
      <c r="C35" s="10"/>
      <c r="D35" s="10"/>
      <c r="E35" s="10"/>
      <c r="F35" s="10">
        <f t="shared" si="1"/>
        <v>0</v>
      </c>
    </row>
    <row r="36" spans="1:6" x14ac:dyDescent="0.25">
      <c r="A36" s="8" t="s">
        <v>27</v>
      </c>
      <c r="B36" s="9" t="s">
        <v>28</v>
      </c>
      <c r="C36" s="10"/>
      <c r="D36" s="10"/>
      <c r="E36" s="10"/>
      <c r="F36" s="10">
        <f t="shared" si="1"/>
        <v>0</v>
      </c>
    </row>
    <row r="37" spans="1:6" ht="15" customHeight="1" x14ac:dyDescent="0.25">
      <c r="A37" s="11"/>
      <c r="B37" s="9"/>
      <c r="C37" s="10"/>
      <c r="D37" s="10"/>
      <c r="E37" s="10"/>
      <c r="F37" s="10">
        <f t="shared" si="1"/>
        <v>0</v>
      </c>
    </row>
    <row r="38" spans="1:6" ht="16.5" x14ac:dyDescent="0.3">
      <c r="A38" s="12" t="s">
        <v>29</v>
      </c>
      <c r="B38" s="13" t="s">
        <v>30</v>
      </c>
      <c r="C38" s="14">
        <f t="shared" ref="C38" si="5">SUM(C39:C44)</f>
        <v>41500</v>
      </c>
      <c r="D38" s="14">
        <f>SUM(D39:D44)</f>
        <v>628182.05000000005</v>
      </c>
      <c r="E38" s="14">
        <f>SUM(E39:E44)</f>
        <v>0</v>
      </c>
      <c r="F38" s="14">
        <f>SUM(F39:F44)</f>
        <v>669682.05000000005</v>
      </c>
    </row>
    <row r="39" spans="1:6" ht="15" customHeight="1" x14ac:dyDescent="0.25">
      <c r="A39" s="8" t="s">
        <v>31</v>
      </c>
      <c r="B39" s="9" t="s">
        <v>32</v>
      </c>
      <c r="C39" s="10"/>
      <c r="D39" s="10">
        <v>628182.05000000005</v>
      </c>
      <c r="E39" s="10"/>
      <c r="F39" s="10">
        <f t="shared" si="1"/>
        <v>628182.05000000005</v>
      </c>
    </row>
    <row r="40" spans="1:6" ht="15" customHeight="1" x14ac:dyDescent="0.25">
      <c r="A40" s="8" t="s">
        <v>33</v>
      </c>
      <c r="B40" s="9" t="s">
        <v>34</v>
      </c>
      <c r="C40" s="10"/>
      <c r="D40" s="10"/>
      <c r="E40" s="10"/>
      <c r="F40" s="10">
        <f t="shared" si="1"/>
        <v>0</v>
      </c>
    </row>
    <row r="41" spans="1:6" x14ac:dyDescent="0.25">
      <c r="A41" s="8" t="s">
        <v>35</v>
      </c>
      <c r="B41" s="9" t="s">
        <v>36</v>
      </c>
      <c r="C41" s="10">
        <v>41500</v>
      </c>
      <c r="D41" s="10"/>
      <c r="E41" s="10"/>
      <c r="F41" s="10">
        <f t="shared" si="1"/>
        <v>41500</v>
      </c>
    </row>
    <row r="42" spans="1:6" ht="15" hidden="1" customHeight="1" x14ac:dyDescent="0.25">
      <c r="A42" s="8" t="s">
        <v>37</v>
      </c>
      <c r="B42" s="9" t="s">
        <v>38</v>
      </c>
      <c r="C42" s="10"/>
      <c r="D42" s="10"/>
      <c r="E42" s="10"/>
      <c r="F42" s="10">
        <f t="shared" si="1"/>
        <v>0</v>
      </c>
    </row>
    <row r="43" spans="1:6" ht="15" hidden="1" customHeight="1" x14ac:dyDescent="0.25">
      <c r="A43" s="8" t="s">
        <v>39</v>
      </c>
      <c r="B43" s="9" t="s">
        <v>40</v>
      </c>
      <c r="C43" s="10"/>
      <c r="D43" s="10"/>
      <c r="E43" s="10"/>
      <c r="F43" s="10">
        <f t="shared" si="1"/>
        <v>0</v>
      </c>
    </row>
    <row r="44" spans="1:6" ht="15" hidden="1" customHeight="1" x14ac:dyDescent="0.25">
      <c r="A44" s="11"/>
      <c r="B44" s="9"/>
      <c r="C44" s="10"/>
      <c r="D44" s="10"/>
      <c r="E44" s="10"/>
      <c r="F44" s="10">
        <f t="shared" si="1"/>
        <v>0</v>
      </c>
    </row>
    <row r="45" spans="1:6" ht="16.5" x14ac:dyDescent="0.3">
      <c r="A45" s="12" t="s">
        <v>41</v>
      </c>
      <c r="B45" s="13" t="s">
        <v>42</v>
      </c>
      <c r="C45" s="14">
        <f>SUM(C46:C49)</f>
        <v>2739500.4</v>
      </c>
      <c r="D45" s="14">
        <f>+D46+D47+D48</f>
        <v>0</v>
      </c>
      <c r="E45" s="14">
        <f>SUM(E46:E49)</f>
        <v>0</v>
      </c>
      <c r="F45" s="14">
        <f>SUM(F46:F49)</f>
        <v>2739500.4</v>
      </c>
    </row>
    <row r="46" spans="1:6" x14ac:dyDescent="0.25">
      <c r="A46" s="11" t="s">
        <v>43</v>
      </c>
      <c r="B46" s="9" t="s">
        <v>44</v>
      </c>
      <c r="C46" s="10">
        <v>1271286.47</v>
      </c>
      <c r="D46" s="10"/>
      <c r="E46" s="10"/>
      <c r="F46" s="10">
        <f t="shared" si="1"/>
        <v>1271286.47</v>
      </c>
    </row>
    <row r="47" spans="1:6" x14ac:dyDescent="0.25">
      <c r="A47" s="11" t="s">
        <v>45</v>
      </c>
      <c r="B47" s="9" t="s">
        <v>46</v>
      </c>
      <c r="C47" s="10">
        <v>1279472.8</v>
      </c>
      <c r="D47" s="10"/>
      <c r="E47" s="10"/>
      <c r="F47" s="10">
        <f t="shared" si="1"/>
        <v>1279472.8</v>
      </c>
    </row>
    <row r="48" spans="1:6" x14ac:dyDescent="0.25">
      <c r="A48" s="11" t="s">
        <v>47</v>
      </c>
      <c r="B48" s="9" t="s">
        <v>48</v>
      </c>
      <c r="C48" s="10">
        <v>188741.13</v>
      </c>
      <c r="D48" s="10"/>
      <c r="E48" s="10"/>
      <c r="F48" s="10">
        <f t="shared" si="1"/>
        <v>188741.13</v>
      </c>
    </row>
    <row r="49" spans="1:6" ht="15.75" customHeight="1" thickBot="1" x14ac:dyDescent="0.3">
      <c r="A49" s="15"/>
      <c r="B49" s="16"/>
      <c r="C49" s="17"/>
      <c r="D49" s="17"/>
      <c r="E49" s="17"/>
      <c r="F49" s="17">
        <f t="shared" si="1"/>
        <v>0</v>
      </c>
    </row>
    <row r="50" spans="1:6" ht="16.5" thickBot="1" x14ac:dyDescent="0.3">
      <c r="A50" s="1">
        <v>2.2000000000000002</v>
      </c>
      <c r="B50" s="2" t="s">
        <v>49</v>
      </c>
      <c r="C50" s="3">
        <f>+C51+C59+C63+C66+C71+C77+C82+C86+C95</f>
        <v>8373853.9799999995</v>
      </c>
      <c r="D50" s="3">
        <f>+D51+D59+D63+D66+D71+D77+D82+D86+D95</f>
        <v>56085796.859999992</v>
      </c>
      <c r="E50" s="3">
        <f>+E51+E59+E63+E66+E71+E77+E82+E86+E95</f>
        <v>1194419.3999999999</v>
      </c>
      <c r="F50" s="3">
        <f>+E50+D50+C50</f>
        <v>65654070.239999987</v>
      </c>
    </row>
    <row r="51" spans="1:6" ht="16.5" x14ac:dyDescent="0.3">
      <c r="A51" s="4" t="s">
        <v>50</v>
      </c>
      <c r="B51" s="5" t="s">
        <v>51</v>
      </c>
      <c r="C51" s="7">
        <f>SUM(C52:C57)</f>
        <v>2871270.4699999997</v>
      </c>
      <c r="D51" s="7">
        <f t="shared" ref="D51:F51" si="6">SUM(D52:D58)</f>
        <v>35190</v>
      </c>
      <c r="E51" s="7">
        <f t="shared" si="6"/>
        <v>592463.4</v>
      </c>
      <c r="F51" s="7">
        <f t="shared" si="6"/>
        <v>3498923.87</v>
      </c>
    </row>
    <row r="52" spans="1:6" x14ac:dyDescent="0.25">
      <c r="A52" s="11" t="s">
        <v>52</v>
      </c>
      <c r="B52" s="9" t="s">
        <v>53</v>
      </c>
      <c r="C52" s="10">
        <v>1121285.76</v>
      </c>
      <c r="D52" s="10"/>
      <c r="E52" s="10"/>
      <c r="F52" s="10">
        <f t="shared" si="1"/>
        <v>1121285.76</v>
      </c>
    </row>
    <row r="53" spans="1:6" ht="15" customHeight="1" x14ac:dyDescent="0.25">
      <c r="A53" s="11" t="s">
        <v>54</v>
      </c>
      <c r="B53" s="9" t="s">
        <v>55</v>
      </c>
      <c r="C53" s="10"/>
      <c r="D53" s="10"/>
      <c r="E53" s="10">
        <v>7316</v>
      </c>
      <c r="F53" s="10">
        <f t="shared" si="1"/>
        <v>7316</v>
      </c>
    </row>
    <row r="54" spans="1:6" x14ac:dyDescent="0.25">
      <c r="A54" s="11" t="s">
        <v>56</v>
      </c>
      <c r="B54" s="9" t="s">
        <v>57</v>
      </c>
      <c r="C54" s="18">
        <v>470441.95</v>
      </c>
      <c r="D54" s="10">
        <v>35190</v>
      </c>
      <c r="E54" s="10">
        <v>585147.4</v>
      </c>
      <c r="F54" s="10">
        <f t="shared" si="1"/>
        <v>1090779.3500000001</v>
      </c>
    </row>
    <row r="55" spans="1:6" x14ac:dyDescent="0.25">
      <c r="A55" s="11" t="s">
        <v>58</v>
      </c>
      <c r="B55" s="9" t="s">
        <v>59</v>
      </c>
      <c r="C55" s="10">
        <v>1279542.76</v>
      </c>
      <c r="D55" s="10"/>
      <c r="E55" s="10"/>
      <c r="F55" s="10">
        <f t="shared" si="1"/>
        <v>1279542.76</v>
      </c>
    </row>
    <row r="56" spans="1:6" x14ac:dyDescent="0.25">
      <c r="A56" s="11" t="s">
        <v>60</v>
      </c>
      <c r="B56" s="9" t="s">
        <v>61</v>
      </c>
      <c r="C56" s="10"/>
      <c r="D56" s="10"/>
      <c r="E56" s="10"/>
      <c r="F56" s="10">
        <f t="shared" si="1"/>
        <v>0</v>
      </c>
    </row>
    <row r="57" spans="1:6" ht="15" customHeight="1" x14ac:dyDescent="0.25">
      <c r="A57" s="11" t="s">
        <v>62</v>
      </c>
      <c r="B57" s="9" t="s">
        <v>63</v>
      </c>
      <c r="C57" s="10"/>
      <c r="D57" s="10"/>
      <c r="E57" s="10"/>
      <c r="F57" s="10">
        <f t="shared" si="1"/>
        <v>0</v>
      </c>
    </row>
    <row r="58" spans="1:6" ht="15" customHeight="1" x14ac:dyDescent="0.25">
      <c r="A58" s="11"/>
      <c r="B58" s="9"/>
      <c r="C58" s="10"/>
      <c r="D58" s="10"/>
      <c r="E58" s="10"/>
      <c r="F58" s="10">
        <f t="shared" si="1"/>
        <v>0</v>
      </c>
    </row>
    <row r="59" spans="1:6" ht="16.5" x14ac:dyDescent="0.3">
      <c r="A59" s="12" t="s">
        <v>64</v>
      </c>
      <c r="B59" s="13" t="s">
        <v>65</v>
      </c>
      <c r="C59" s="14">
        <f>SUM(C60:C62)</f>
        <v>0</v>
      </c>
      <c r="D59" s="14">
        <f t="shared" ref="D59:F59" si="7">SUM(D60:D62)</f>
        <v>621584.43999999994</v>
      </c>
      <c r="E59" s="14">
        <f t="shared" si="7"/>
        <v>58410</v>
      </c>
      <c r="F59" s="14">
        <f t="shared" si="7"/>
        <v>679994.44000000006</v>
      </c>
    </row>
    <row r="60" spans="1:6" x14ac:dyDescent="0.25">
      <c r="A60" s="19" t="s">
        <v>66</v>
      </c>
      <c r="B60" s="9" t="s">
        <v>67</v>
      </c>
      <c r="C60" s="10"/>
      <c r="D60" s="10">
        <v>494450.3</v>
      </c>
      <c r="E60" s="10">
        <v>58410</v>
      </c>
      <c r="F60" s="10">
        <f t="shared" si="1"/>
        <v>552860.30000000005</v>
      </c>
    </row>
    <row r="61" spans="1:6" x14ac:dyDescent="0.25">
      <c r="A61" s="19" t="s">
        <v>68</v>
      </c>
      <c r="B61" s="9" t="s">
        <v>69</v>
      </c>
      <c r="C61" s="10"/>
      <c r="D61" s="10">
        <v>127134.14</v>
      </c>
      <c r="E61" s="10"/>
      <c r="F61" s="10">
        <f t="shared" si="1"/>
        <v>127134.14</v>
      </c>
    </row>
    <row r="62" spans="1:6" ht="15" customHeight="1" x14ac:dyDescent="0.25">
      <c r="A62" s="11"/>
      <c r="B62" s="9"/>
      <c r="C62" s="10"/>
      <c r="D62" s="10"/>
      <c r="E62" s="10"/>
      <c r="F62" s="10">
        <f t="shared" si="1"/>
        <v>0</v>
      </c>
    </row>
    <row r="63" spans="1:6" ht="16.5" x14ac:dyDescent="0.3">
      <c r="A63" s="12" t="s">
        <v>70</v>
      </c>
      <c r="B63" s="13" t="s">
        <v>71</v>
      </c>
      <c r="C63" s="14">
        <f>SUM(C64:C65)</f>
        <v>0</v>
      </c>
      <c r="D63" s="14">
        <f t="shared" ref="D63:F63" si="8">SUM(D64:D65)</f>
        <v>3231667.36</v>
      </c>
      <c r="E63" s="14">
        <f t="shared" si="8"/>
        <v>132000</v>
      </c>
      <c r="F63" s="14">
        <f t="shared" si="8"/>
        <v>3363667.36</v>
      </c>
    </row>
    <row r="64" spans="1:6" x14ac:dyDescent="0.25">
      <c r="A64" s="11" t="s">
        <v>72</v>
      </c>
      <c r="B64" s="9" t="s">
        <v>73</v>
      </c>
      <c r="C64" s="10"/>
      <c r="D64" s="10">
        <v>3231667.36</v>
      </c>
      <c r="E64" s="10">
        <v>132000</v>
      </c>
      <c r="F64" s="10">
        <f t="shared" si="1"/>
        <v>3363667.36</v>
      </c>
    </row>
    <row r="65" spans="1:6" ht="15" customHeight="1" x14ac:dyDescent="0.25">
      <c r="A65" s="11"/>
      <c r="B65" s="9"/>
      <c r="C65" s="10"/>
      <c r="D65" s="10"/>
      <c r="E65" s="10"/>
      <c r="F65" s="10">
        <f t="shared" si="1"/>
        <v>0</v>
      </c>
    </row>
    <row r="66" spans="1:6" ht="16.5" x14ac:dyDescent="0.3">
      <c r="A66" s="12" t="s">
        <v>74</v>
      </c>
      <c r="B66" s="13" t="s">
        <v>75</v>
      </c>
      <c r="C66" s="14">
        <f>SUM(C67:C69)</f>
        <v>0</v>
      </c>
      <c r="D66" s="14">
        <f t="shared" ref="D66:F66" si="9">SUM(D67:D69)</f>
        <v>37170733.850000001</v>
      </c>
      <c r="E66" s="14">
        <f t="shared" si="9"/>
        <v>252954</v>
      </c>
      <c r="F66" s="14">
        <f t="shared" si="9"/>
        <v>37423687.850000001</v>
      </c>
    </row>
    <row r="67" spans="1:6" x14ac:dyDescent="0.25">
      <c r="A67" s="19" t="s">
        <v>76</v>
      </c>
      <c r="B67" s="9" t="s">
        <v>77</v>
      </c>
      <c r="C67" s="10"/>
      <c r="D67" s="10">
        <v>37170733.850000001</v>
      </c>
      <c r="E67" s="10">
        <v>239954</v>
      </c>
      <c r="F67" s="10">
        <f>SUM(C67:E67)</f>
        <v>37410687.850000001</v>
      </c>
    </row>
    <row r="68" spans="1:6" ht="15" customHeight="1" x14ac:dyDescent="0.25">
      <c r="A68" s="19" t="s">
        <v>78</v>
      </c>
      <c r="B68" s="9" t="s">
        <v>79</v>
      </c>
      <c r="C68" s="10"/>
      <c r="D68" s="10"/>
      <c r="E68" s="10"/>
      <c r="F68" s="10">
        <f t="shared" ref="F68:F69" si="10">SUM(C68:E68)</f>
        <v>0</v>
      </c>
    </row>
    <row r="69" spans="1:6" ht="15" customHeight="1" x14ac:dyDescent="0.25">
      <c r="A69" s="19" t="s">
        <v>80</v>
      </c>
      <c r="B69" s="9" t="s">
        <v>81</v>
      </c>
      <c r="C69" s="10"/>
      <c r="D69" s="10"/>
      <c r="E69" s="10">
        <v>13000</v>
      </c>
      <c r="F69" s="10">
        <f t="shared" si="10"/>
        <v>13000</v>
      </c>
    </row>
    <row r="70" spans="1:6" ht="15" customHeight="1" x14ac:dyDescent="0.25">
      <c r="A70" s="11"/>
      <c r="B70" s="9"/>
      <c r="C70" s="10"/>
      <c r="D70" s="10"/>
      <c r="E70" s="10"/>
      <c r="F70" s="10">
        <f t="shared" si="1"/>
        <v>0</v>
      </c>
    </row>
    <row r="71" spans="1:6" ht="16.5" x14ac:dyDescent="0.3">
      <c r="A71" s="12" t="s">
        <v>82</v>
      </c>
      <c r="B71" s="13" t="s">
        <v>83</v>
      </c>
      <c r="C71" s="14">
        <f>SUM(C72:C75)</f>
        <v>169250.51</v>
      </c>
      <c r="D71" s="14">
        <f t="shared" ref="D71:F71" si="11">SUM(D72:D75)</f>
        <v>1636443.87</v>
      </c>
      <c r="E71" s="14">
        <f t="shared" si="11"/>
        <v>158592</v>
      </c>
      <c r="F71" s="14">
        <f t="shared" si="11"/>
        <v>1964286.3800000001</v>
      </c>
    </row>
    <row r="72" spans="1:6" x14ac:dyDescent="0.25">
      <c r="A72" s="19" t="s">
        <v>84</v>
      </c>
      <c r="B72" s="9" t="s">
        <v>85</v>
      </c>
      <c r="C72" s="10">
        <v>169250.51</v>
      </c>
      <c r="D72" s="10">
        <v>461468.58</v>
      </c>
      <c r="E72" s="10">
        <v>158592</v>
      </c>
      <c r="F72" s="10">
        <f>SUM(C72:E72)</f>
        <v>789311.09000000008</v>
      </c>
    </row>
    <row r="73" spans="1:6" ht="15" customHeight="1" x14ac:dyDescent="0.25">
      <c r="A73" s="19" t="s">
        <v>86</v>
      </c>
      <c r="B73" s="9" t="s">
        <v>87</v>
      </c>
      <c r="C73" s="10"/>
      <c r="D73" s="10"/>
      <c r="E73" s="10"/>
      <c r="F73" s="10">
        <f t="shared" ref="F73:F75" si="12">SUM(C73:E73)</f>
        <v>0</v>
      </c>
    </row>
    <row r="74" spans="1:6" x14ac:dyDescent="0.25">
      <c r="A74" s="19" t="s">
        <v>88</v>
      </c>
      <c r="B74" s="9" t="s">
        <v>89</v>
      </c>
      <c r="C74" s="10"/>
      <c r="D74" s="10"/>
      <c r="E74" s="10"/>
      <c r="F74" s="10">
        <f t="shared" si="12"/>
        <v>0</v>
      </c>
    </row>
    <row r="75" spans="1:6" x14ac:dyDescent="0.25">
      <c r="A75" s="19" t="s">
        <v>90</v>
      </c>
      <c r="B75" s="9" t="s">
        <v>91</v>
      </c>
      <c r="C75" s="10"/>
      <c r="D75" s="10">
        <v>1174975.29</v>
      </c>
      <c r="E75" s="10"/>
      <c r="F75" s="10">
        <f t="shared" si="12"/>
        <v>1174975.29</v>
      </c>
    </row>
    <row r="76" spans="1:6" ht="15" customHeight="1" x14ac:dyDescent="0.25">
      <c r="A76" s="11"/>
      <c r="B76" s="9"/>
      <c r="C76" s="10"/>
      <c r="D76" s="10"/>
      <c r="E76" s="10"/>
      <c r="F76" s="10">
        <f t="shared" si="1"/>
        <v>0</v>
      </c>
    </row>
    <row r="77" spans="1:6" ht="16.5" x14ac:dyDescent="0.3">
      <c r="A77" s="12" t="s">
        <v>92</v>
      </c>
      <c r="B77" s="13" t="s">
        <v>93</v>
      </c>
      <c r="C77" s="14">
        <f>SUM(C78:C81)</f>
        <v>0</v>
      </c>
      <c r="D77" s="14">
        <f t="shared" ref="D77:E77" si="13">SUM(D78:D81)</f>
        <v>25687.66</v>
      </c>
      <c r="E77" s="14">
        <f t="shared" si="13"/>
        <v>0</v>
      </c>
      <c r="F77" s="14">
        <f>+F78+F79+F80</f>
        <v>25687.66</v>
      </c>
    </row>
    <row r="78" spans="1:6" x14ac:dyDescent="0.25">
      <c r="A78" s="19" t="s">
        <v>94</v>
      </c>
      <c r="B78" s="9" t="s">
        <v>95</v>
      </c>
      <c r="C78" s="10"/>
      <c r="D78" s="10"/>
      <c r="E78" s="10"/>
      <c r="F78" s="10">
        <f t="shared" si="1"/>
        <v>0</v>
      </c>
    </row>
    <row r="79" spans="1:6" ht="15" customHeight="1" x14ac:dyDescent="0.25">
      <c r="A79" s="19" t="s">
        <v>96</v>
      </c>
      <c r="B79" s="9" t="s">
        <v>97</v>
      </c>
      <c r="C79" s="10"/>
      <c r="D79" s="10"/>
      <c r="E79" s="10"/>
      <c r="F79" s="10">
        <f t="shared" si="1"/>
        <v>0</v>
      </c>
    </row>
    <row r="80" spans="1:6" x14ac:dyDescent="0.25">
      <c r="A80" s="19" t="s">
        <v>98</v>
      </c>
      <c r="B80" s="9" t="s">
        <v>99</v>
      </c>
      <c r="C80" s="10"/>
      <c r="D80" s="10">
        <v>25687.66</v>
      </c>
      <c r="E80" s="10"/>
      <c r="F80" s="10">
        <f t="shared" si="1"/>
        <v>25687.66</v>
      </c>
    </row>
    <row r="81" spans="1:6" ht="15" customHeight="1" x14ac:dyDescent="0.25">
      <c r="A81" s="11"/>
      <c r="B81" s="9"/>
      <c r="C81" s="10"/>
      <c r="D81" s="10"/>
      <c r="E81" s="10"/>
      <c r="F81" s="10">
        <f t="shared" si="1"/>
        <v>0</v>
      </c>
    </row>
    <row r="82" spans="1:6" ht="16.5" x14ac:dyDescent="0.3">
      <c r="A82" s="12" t="s">
        <v>100</v>
      </c>
      <c r="B82" s="13" t="s">
        <v>101</v>
      </c>
      <c r="C82" s="14">
        <f>SUM(C83:C85)</f>
        <v>0</v>
      </c>
      <c r="D82" s="14">
        <f t="shared" ref="D82:F82" si="14">SUM(D83:D85)</f>
        <v>7036847.4900000002</v>
      </c>
      <c r="E82" s="14">
        <f t="shared" si="14"/>
        <v>0</v>
      </c>
      <c r="F82" s="14">
        <f t="shared" si="14"/>
        <v>7036847.4900000002</v>
      </c>
    </row>
    <row r="83" spans="1:6" x14ac:dyDescent="0.25">
      <c r="A83" s="19" t="s">
        <v>102</v>
      </c>
      <c r="B83" s="9" t="s">
        <v>103</v>
      </c>
      <c r="C83" s="10"/>
      <c r="D83" s="10">
        <v>4928357.59</v>
      </c>
      <c r="E83" s="10"/>
      <c r="F83" s="10">
        <f t="shared" si="1"/>
        <v>4928357.59</v>
      </c>
    </row>
    <row r="84" spans="1:6" x14ac:dyDescent="0.25">
      <c r="A84" s="19" t="s">
        <v>104</v>
      </c>
      <c r="B84" s="9" t="s">
        <v>105</v>
      </c>
      <c r="C84" s="10"/>
      <c r="D84" s="10">
        <v>2108489.9</v>
      </c>
      <c r="E84" s="10"/>
      <c r="F84" s="10">
        <f t="shared" si="1"/>
        <v>2108489.9</v>
      </c>
    </row>
    <row r="85" spans="1:6" ht="15" customHeight="1" x14ac:dyDescent="0.25">
      <c r="A85" s="19"/>
      <c r="B85" s="9"/>
      <c r="C85" s="10"/>
      <c r="D85" s="10"/>
      <c r="E85" s="10"/>
      <c r="F85" s="10">
        <f t="shared" si="1"/>
        <v>0</v>
      </c>
    </row>
    <row r="86" spans="1:6" ht="16.5" x14ac:dyDescent="0.3">
      <c r="A86" s="12" t="s">
        <v>106</v>
      </c>
      <c r="B86" s="13" t="s">
        <v>107</v>
      </c>
      <c r="C86" s="14">
        <f>SUM(C87:C94)</f>
        <v>5333333</v>
      </c>
      <c r="D86" s="14">
        <f t="shared" ref="D86:F86" si="15">SUM(D87:D94)</f>
        <v>6321956.0800000001</v>
      </c>
      <c r="E86" s="14">
        <f t="shared" si="15"/>
        <v>0</v>
      </c>
      <c r="F86" s="14">
        <f t="shared" si="15"/>
        <v>11655289.08</v>
      </c>
    </row>
    <row r="87" spans="1:6" ht="15" customHeight="1" x14ac:dyDescent="0.25">
      <c r="A87" s="19" t="s">
        <v>108</v>
      </c>
      <c r="B87" s="9" t="s">
        <v>109</v>
      </c>
      <c r="C87" s="10"/>
      <c r="D87" s="10"/>
      <c r="E87" s="10"/>
      <c r="F87" s="10">
        <f>SUM(C87:E87)</f>
        <v>0</v>
      </c>
    </row>
    <row r="88" spans="1:6" ht="15" customHeight="1" x14ac:dyDescent="0.25">
      <c r="A88" s="19" t="s">
        <v>272</v>
      </c>
      <c r="B88" s="9" t="s">
        <v>273</v>
      </c>
      <c r="C88" s="10"/>
      <c r="D88" s="10">
        <v>68000</v>
      </c>
      <c r="E88" s="10"/>
      <c r="F88" s="10">
        <f t="shared" ref="F88:F93" si="16">SUM(C88:E88)</f>
        <v>68000</v>
      </c>
    </row>
    <row r="89" spans="1:6" ht="15" customHeight="1" x14ac:dyDescent="0.25">
      <c r="A89" s="19" t="s">
        <v>110</v>
      </c>
      <c r="B89" s="9" t="s">
        <v>111</v>
      </c>
      <c r="C89" s="10"/>
      <c r="D89" s="10">
        <v>14160</v>
      </c>
      <c r="E89" s="10"/>
      <c r="F89" s="10">
        <f t="shared" si="16"/>
        <v>14160</v>
      </c>
    </row>
    <row r="90" spans="1:6" x14ac:dyDescent="0.25">
      <c r="A90" s="19" t="s">
        <v>112</v>
      </c>
      <c r="B90" s="9" t="s">
        <v>113</v>
      </c>
      <c r="C90" s="10"/>
      <c r="D90" s="10">
        <v>28844.75</v>
      </c>
      <c r="E90" s="10"/>
      <c r="F90" s="10">
        <f t="shared" si="16"/>
        <v>28844.75</v>
      </c>
    </row>
    <row r="91" spans="1:6" ht="15" customHeight="1" x14ac:dyDescent="0.25">
      <c r="A91" s="19" t="s">
        <v>114</v>
      </c>
      <c r="B91" s="9" t="s">
        <v>115</v>
      </c>
      <c r="C91" s="10"/>
      <c r="D91" s="10">
        <v>335834.6</v>
      </c>
      <c r="E91" s="10"/>
      <c r="F91" s="10">
        <f t="shared" si="16"/>
        <v>335834.6</v>
      </c>
    </row>
    <row r="92" spans="1:6" x14ac:dyDescent="0.25">
      <c r="A92" s="19" t="s">
        <v>116</v>
      </c>
      <c r="B92" s="9" t="s">
        <v>117</v>
      </c>
      <c r="C92" s="10"/>
      <c r="D92" s="10">
        <v>402380</v>
      </c>
      <c r="E92" s="10"/>
      <c r="F92" s="10">
        <f t="shared" si="16"/>
        <v>402380</v>
      </c>
    </row>
    <row r="93" spans="1:6" ht="15" customHeight="1" x14ac:dyDescent="0.25">
      <c r="A93" s="19" t="s">
        <v>118</v>
      </c>
      <c r="B93" s="9" t="s">
        <v>119</v>
      </c>
      <c r="C93" s="10">
        <v>5333333</v>
      </c>
      <c r="D93" s="10">
        <v>5472736.7300000004</v>
      </c>
      <c r="E93" s="10"/>
      <c r="F93" s="10">
        <f t="shared" si="16"/>
        <v>10806069.73</v>
      </c>
    </row>
    <row r="94" spans="1:6" x14ac:dyDescent="0.25">
      <c r="A94" s="19"/>
      <c r="B94" s="9"/>
      <c r="C94" s="10"/>
      <c r="D94" s="10"/>
      <c r="E94" s="10"/>
      <c r="F94" s="10">
        <f t="shared" ref="F94:F147" si="17">+C94+D94+E94</f>
        <v>0</v>
      </c>
    </row>
    <row r="95" spans="1:6" ht="16.5" x14ac:dyDescent="0.3">
      <c r="A95" s="12" t="s">
        <v>120</v>
      </c>
      <c r="B95" s="13" t="s">
        <v>121</v>
      </c>
      <c r="C95" s="14">
        <f>SUM(C96:C99)</f>
        <v>0</v>
      </c>
      <c r="D95" s="14">
        <f>SUM(D96:D99)</f>
        <v>5686.11</v>
      </c>
      <c r="E95" s="14">
        <f t="shared" ref="E95" si="18">SUM(E96:E99)</f>
        <v>0</v>
      </c>
      <c r="F95" s="14">
        <f>SUM(F96:F99)</f>
        <v>5686.11</v>
      </c>
    </row>
    <row r="96" spans="1:6" ht="15" customHeight="1" x14ac:dyDescent="0.25">
      <c r="A96" s="19" t="s">
        <v>122</v>
      </c>
      <c r="B96" s="9" t="s">
        <v>123</v>
      </c>
      <c r="C96" s="10"/>
      <c r="D96" s="10">
        <v>5686.11</v>
      </c>
      <c r="E96" s="10"/>
      <c r="F96" s="10">
        <f t="shared" si="17"/>
        <v>5686.11</v>
      </c>
    </row>
    <row r="97" spans="1:6" ht="15" customHeight="1" x14ac:dyDescent="0.25">
      <c r="A97" s="19" t="s">
        <v>124</v>
      </c>
      <c r="B97" s="9" t="s">
        <v>125</v>
      </c>
      <c r="C97" s="10"/>
      <c r="D97" s="10"/>
      <c r="E97" s="10"/>
      <c r="F97" s="10">
        <f t="shared" si="17"/>
        <v>0</v>
      </c>
    </row>
    <row r="98" spans="1:6" ht="15.75" customHeight="1" x14ac:dyDescent="0.25">
      <c r="A98" s="19" t="s">
        <v>126</v>
      </c>
      <c r="B98" s="9" t="s">
        <v>127</v>
      </c>
      <c r="C98" s="10"/>
      <c r="D98" s="10"/>
      <c r="E98" s="10"/>
      <c r="F98" s="10">
        <f t="shared" si="17"/>
        <v>0</v>
      </c>
    </row>
    <row r="99" spans="1:6" ht="15.75" thickBot="1" x14ac:dyDescent="0.3">
      <c r="A99" s="20"/>
      <c r="B99" s="16"/>
      <c r="C99" s="17"/>
      <c r="D99" s="17"/>
      <c r="E99" s="17"/>
      <c r="F99" s="17">
        <f t="shared" si="17"/>
        <v>0</v>
      </c>
    </row>
    <row r="100" spans="1:6" ht="16.5" thickBot="1" x14ac:dyDescent="0.3">
      <c r="A100" s="1">
        <v>2.2999999999999998</v>
      </c>
      <c r="B100" s="2" t="s">
        <v>128</v>
      </c>
      <c r="C100" s="3">
        <f>C101+C142</f>
        <v>658039</v>
      </c>
      <c r="D100" s="3">
        <f>D101+D106+D112+D119+D122+D129+D142+D148</f>
        <v>17001130.289999999</v>
      </c>
      <c r="E100" s="3">
        <f>+E101+E106+E112+E119+E122+E129+E142+E148</f>
        <v>748626.08</v>
      </c>
      <c r="F100" s="3">
        <f>+E100+D100+C100</f>
        <v>18407795.369999997</v>
      </c>
    </row>
    <row r="101" spans="1:6" ht="16.5" x14ac:dyDescent="0.3">
      <c r="A101" s="12" t="s">
        <v>129</v>
      </c>
      <c r="B101" s="13" t="s">
        <v>130</v>
      </c>
      <c r="C101" s="14">
        <f>SUM(C102:C104)</f>
        <v>13039</v>
      </c>
      <c r="D101" s="14">
        <f t="shared" ref="D101:E101" si="19">SUM(D102:D104)</f>
        <v>2420384.2400000002</v>
      </c>
      <c r="E101" s="14">
        <f t="shared" si="19"/>
        <v>0</v>
      </c>
      <c r="F101" s="14">
        <f>SUM(F102:F104)</f>
        <v>2433423.2400000002</v>
      </c>
    </row>
    <row r="102" spans="1:6" x14ac:dyDescent="0.25">
      <c r="A102" s="19" t="s">
        <v>131</v>
      </c>
      <c r="B102" s="9" t="s">
        <v>132</v>
      </c>
      <c r="C102" s="10">
        <v>13039</v>
      </c>
      <c r="D102" s="10">
        <v>2315755.25</v>
      </c>
      <c r="E102" s="10"/>
      <c r="F102" s="10">
        <f>SUM(C102:E102)</f>
        <v>2328794.25</v>
      </c>
    </row>
    <row r="103" spans="1:6" x14ac:dyDescent="0.25">
      <c r="A103" s="19" t="s">
        <v>133</v>
      </c>
      <c r="B103" s="9" t="s">
        <v>134</v>
      </c>
      <c r="C103" s="10"/>
      <c r="D103" s="10">
        <v>1740</v>
      </c>
      <c r="E103" s="10"/>
      <c r="F103" s="10">
        <f t="shared" ref="F103:F104" si="20">SUM(C103:E103)</f>
        <v>1740</v>
      </c>
    </row>
    <row r="104" spans="1:6" ht="15" customHeight="1" x14ac:dyDescent="0.25">
      <c r="A104" s="19" t="s">
        <v>135</v>
      </c>
      <c r="B104" s="9" t="s">
        <v>136</v>
      </c>
      <c r="C104" s="10"/>
      <c r="D104" s="10">
        <v>102888.99</v>
      </c>
      <c r="E104" s="10"/>
      <c r="F104" s="10">
        <f t="shared" si="20"/>
        <v>102888.99</v>
      </c>
    </row>
    <row r="105" spans="1:6" x14ac:dyDescent="0.25">
      <c r="A105" s="11"/>
      <c r="B105" s="9"/>
      <c r="C105" s="10"/>
      <c r="D105" s="10"/>
      <c r="E105" s="10"/>
      <c r="F105" s="10">
        <f t="shared" si="17"/>
        <v>0</v>
      </c>
    </row>
    <row r="106" spans="1:6" ht="16.5" x14ac:dyDescent="0.3">
      <c r="A106" s="12" t="s">
        <v>137</v>
      </c>
      <c r="B106" s="13" t="s">
        <v>138</v>
      </c>
      <c r="C106" s="14">
        <f>SUM(C107:C111)</f>
        <v>0</v>
      </c>
      <c r="D106" s="14">
        <f>SUM(D107:D111)</f>
        <v>6947898.6299999999</v>
      </c>
      <c r="E106" s="14">
        <f t="shared" ref="E106:F106" si="21">SUM(E107:E111)</f>
        <v>0</v>
      </c>
      <c r="F106" s="14">
        <f t="shared" si="21"/>
        <v>6947898.6299999999</v>
      </c>
    </row>
    <row r="107" spans="1:6" x14ac:dyDescent="0.25">
      <c r="A107" s="19" t="s">
        <v>139</v>
      </c>
      <c r="B107" s="9" t="s">
        <v>140</v>
      </c>
      <c r="C107" s="10"/>
      <c r="D107" s="10">
        <v>2105433.1</v>
      </c>
      <c r="E107" s="10"/>
      <c r="F107" s="10">
        <f t="shared" si="17"/>
        <v>2105433.1</v>
      </c>
    </row>
    <row r="108" spans="1:6" x14ac:dyDescent="0.25">
      <c r="A108" s="19" t="s">
        <v>141</v>
      </c>
      <c r="B108" s="9" t="s">
        <v>142</v>
      </c>
      <c r="C108" s="10"/>
      <c r="D108" s="10">
        <v>4803516.9800000004</v>
      </c>
      <c r="E108" s="10"/>
      <c r="F108" s="10">
        <f t="shared" si="17"/>
        <v>4803516.9800000004</v>
      </c>
    </row>
    <row r="109" spans="1:6" x14ac:dyDescent="0.25">
      <c r="A109" s="19" t="s">
        <v>143</v>
      </c>
      <c r="B109" s="9" t="s">
        <v>144</v>
      </c>
      <c r="C109" s="10"/>
      <c r="D109" s="10">
        <v>38948.550000000003</v>
      </c>
      <c r="E109" s="10"/>
      <c r="F109" s="10">
        <f t="shared" si="17"/>
        <v>38948.550000000003</v>
      </c>
    </row>
    <row r="110" spans="1:6" x14ac:dyDescent="0.25">
      <c r="A110" s="19"/>
      <c r="B110" s="9"/>
      <c r="C110" s="10"/>
      <c r="D110" s="10"/>
      <c r="E110" s="10"/>
      <c r="F110" s="10">
        <f t="shared" si="17"/>
        <v>0</v>
      </c>
    </row>
    <row r="111" spans="1:6" x14ac:dyDescent="0.25">
      <c r="A111" s="11"/>
      <c r="B111" s="9"/>
      <c r="C111" s="10"/>
      <c r="D111" s="10"/>
      <c r="E111" s="10"/>
      <c r="F111" s="10">
        <f t="shared" si="17"/>
        <v>0</v>
      </c>
    </row>
    <row r="112" spans="1:6" ht="16.5" x14ac:dyDescent="0.3">
      <c r="A112" s="12" t="s">
        <v>145</v>
      </c>
      <c r="B112" s="13" t="s">
        <v>146</v>
      </c>
      <c r="C112" s="14">
        <f>SUM(C113:C118)</f>
        <v>0</v>
      </c>
      <c r="D112" s="14">
        <f>SUM(D113:D118)</f>
        <v>41115.4</v>
      </c>
      <c r="E112" s="14">
        <f t="shared" ref="E112:F112" si="22">SUM(E113:E118)</f>
        <v>0</v>
      </c>
      <c r="F112" s="14">
        <f t="shared" si="22"/>
        <v>41115.4</v>
      </c>
    </row>
    <row r="113" spans="1:6" x14ac:dyDescent="0.25">
      <c r="A113" s="19" t="s">
        <v>147</v>
      </c>
      <c r="B113" s="9" t="s">
        <v>148</v>
      </c>
      <c r="C113" s="10"/>
      <c r="D113" s="10">
        <v>39565.4</v>
      </c>
      <c r="E113" s="10"/>
      <c r="F113" s="10">
        <f t="shared" si="17"/>
        <v>39565.4</v>
      </c>
    </row>
    <row r="114" spans="1:6" x14ac:dyDescent="0.25">
      <c r="A114" s="19" t="s">
        <v>149</v>
      </c>
      <c r="B114" s="9" t="s">
        <v>150</v>
      </c>
      <c r="C114" s="10"/>
      <c r="D114" s="10">
        <v>1550</v>
      </c>
      <c r="E114" s="10"/>
      <c r="F114" s="10">
        <f t="shared" si="17"/>
        <v>1550</v>
      </c>
    </row>
    <row r="115" spans="1:6" ht="15" customHeight="1" x14ac:dyDescent="0.25">
      <c r="A115" s="19" t="s">
        <v>151</v>
      </c>
      <c r="B115" s="9" t="s">
        <v>152</v>
      </c>
      <c r="C115" s="10"/>
      <c r="D115" s="10"/>
      <c r="E115" s="10"/>
      <c r="F115" s="10">
        <f t="shared" si="17"/>
        <v>0</v>
      </c>
    </row>
    <row r="116" spans="1:6" ht="15" customHeight="1" x14ac:dyDescent="0.25">
      <c r="A116" s="19" t="s">
        <v>153</v>
      </c>
      <c r="B116" s="9" t="s">
        <v>154</v>
      </c>
      <c r="C116" s="10"/>
      <c r="D116" s="10"/>
      <c r="E116" s="10"/>
      <c r="F116" s="10">
        <f t="shared" si="17"/>
        <v>0</v>
      </c>
    </row>
    <row r="117" spans="1:6" ht="15" customHeight="1" x14ac:dyDescent="0.25">
      <c r="A117" s="19" t="s">
        <v>155</v>
      </c>
      <c r="B117" s="9" t="s">
        <v>156</v>
      </c>
      <c r="C117" s="10"/>
      <c r="D117" s="10"/>
      <c r="E117" s="10"/>
      <c r="F117" s="10">
        <f t="shared" si="17"/>
        <v>0</v>
      </c>
    </row>
    <row r="118" spans="1:6" x14ac:dyDescent="0.25">
      <c r="A118" s="11"/>
      <c r="B118" s="9"/>
      <c r="C118" s="10"/>
      <c r="D118" s="10"/>
      <c r="E118" s="10"/>
      <c r="F118" s="10">
        <f t="shared" si="17"/>
        <v>0</v>
      </c>
    </row>
    <row r="119" spans="1:6" ht="16.5" x14ac:dyDescent="0.3">
      <c r="A119" s="12" t="s">
        <v>157</v>
      </c>
      <c r="B119" s="13" t="s">
        <v>158</v>
      </c>
      <c r="C119" s="14">
        <f>SUM(C120:C121)</f>
        <v>0</v>
      </c>
      <c r="D119" s="14">
        <f t="shared" ref="D119:F119" si="23">SUM(D120:D121)</f>
        <v>148536</v>
      </c>
      <c r="E119" s="14">
        <f t="shared" si="23"/>
        <v>0</v>
      </c>
      <c r="F119" s="14">
        <f t="shared" si="23"/>
        <v>148536</v>
      </c>
    </row>
    <row r="120" spans="1:6" ht="15" customHeight="1" x14ac:dyDescent="0.25">
      <c r="A120" s="19" t="s">
        <v>159</v>
      </c>
      <c r="B120" s="9" t="s">
        <v>160</v>
      </c>
      <c r="C120" s="10"/>
      <c r="D120" s="10">
        <v>148536</v>
      </c>
      <c r="E120" s="10"/>
      <c r="F120" s="10">
        <f t="shared" si="17"/>
        <v>148536</v>
      </c>
    </row>
    <row r="121" spans="1:6" x14ac:dyDescent="0.25">
      <c r="A121" s="19"/>
      <c r="B121" s="9"/>
      <c r="C121" s="10"/>
      <c r="D121" s="10"/>
      <c r="E121" s="10"/>
      <c r="F121" s="10">
        <f t="shared" si="17"/>
        <v>0</v>
      </c>
    </row>
    <row r="122" spans="1:6" ht="15" customHeight="1" x14ac:dyDescent="0.3">
      <c r="A122" s="12" t="s">
        <v>161</v>
      </c>
      <c r="B122" s="13" t="s">
        <v>162</v>
      </c>
      <c r="C122" s="14">
        <f>SUM(C123:C128)</f>
        <v>0</v>
      </c>
      <c r="D122" s="14">
        <f>SUM(D123:D127)</f>
        <v>325014.11</v>
      </c>
      <c r="E122" s="14">
        <f t="shared" ref="E122:F122" si="24">SUM(E123:E127)</f>
        <v>46051.31</v>
      </c>
      <c r="F122" s="14">
        <f t="shared" si="24"/>
        <v>371065.42000000004</v>
      </c>
    </row>
    <row r="123" spans="1:6" x14ac:dyDescent="0.25">
      <c r="A123" s="19" t="s">
        <v>163</v>
      </c>
      <c r="B123" s="9" t="s">
        <v>164</v>
      </c>
      <c r="C123" s="10"/>
      <c r="D123" s="10"/>
      <c r="E123" s="10"/>
      <c r="F123" s="10">
        <f>SUM(C123:E123)</f>
        <v>0</v>
      </c>
    </row>
    <row r="124" spans="1:6" ht="15" customHeight="1" x14ac:dyDescent="0.25">
      <c r="A124" s="19" t="s">
        <v>165</v>
      </c>
      <c r="B124" s="9" t="s">
        <v>166</v>
      </c>
      <c r="C124" s="10"/>
      <c r="D124" s="10">
        <v>6366.1</v>
      </c>
      <c r="E124" s="10">
        <v>1150.5</v>
      </c>
      <c r="F124" s="10">
        <f t="shared" ref="F124:F127" si="25">SUM(C124:E124)</f>
        <v>7516.6</v>
      </c>
    </row>
    <row r="125" spans="1:6" ht="15" customHeight="1" x14ac:dyDescent="0.25">
      <c r="A125" s="19" t="s">
        <v>167</v>
      </c>
      <c r="B125" s="9" t="s">
        <v>168</v>
      </c>
      <c r="C125" s="10"/>
      <c r="D125" s="10">
        <v>153183.14000000001</v>
      </c>
      <c r="E125" s="10"/>
      <c r="F125" s="10">
        <f t="shared" si="25"/>
        <v>153183.14000000001</v>
      </c>
    </row>
    <row r="126" spans="1:6" x14ac:dyDescent="0.25">
      <c r="A126" s="19" t="s">
        <v>169</v>
      </c>
      <c r="B126" s="9" t="s">
        <v>170</v>
      </c>
      <c r="C126" s="10"/>
      <c r="D126" s="10">
        <v>195</v>
      </c>
      <c r="E126" s="10"/>
      <c r="F126" s="10">
        <f t="shared" si="25"/>
        <v>195</v>
      </c>
    </row>
    <row r="127" spans="1:6" ht="15" customHeight="1" x14ac:dyDescent="0.25">
      <c r="A127" s="19" t="s">
        <v>171</v>
      </c>
      <c r="B127" s="9" t="s">
        <v>172</v>
      </c>
      <c r="C127" s="10"/>
      <c r="D127" s="10">
        <v>165269.87</v>
      </c>
      <c r="E127" s="10">
        <v>44900.81</v>
      </c>
      <c r="F127" s="10">
        <f t="shared" si="25"/>
        <v>210170.68</v>
      </c>
    </row>
    <row r="128" spans="1:6" x14ac:dyDescent="0.25">
      <c r="A128" s="11"/>
      <c r="B128" s="9"/>
      <c r="C128" s="10"/>
      <c r="D128" s="10"/>
      <c r="E128" s="10"/>
      <c r="F128" s="10">
        <f t="shared" si="17"/>
        <v>0</v>
      </c>
    </row>
    <row r="129" spans="1:6" ht="15" customHeight="1" x14ac:dyDescent="0.3">
      <c r="A129" s="12" t="s">
        <v>173</v>
      </c>
      <c r="B129" s="13" t="s">
        <v>174</v>
      </c>
      <c r="C129" s="14">
        <f>SUM(C130:C141)</f>
        <v>0</v>
      </c>
      <c r="D129" s="14">
        <f>SUM(D130:D140)</f>
        <v>371719.41</v>
      </c>
      <c r="E129" s="14">
        <f t="shared" ref="E129:F129" si="26">SUM(E130:E140)</f>
        <v>11509.220000000001</v>
      </c>
      <c r="F129" s="14">
        <f t="shared" si="26"/>
        <v>383228.63</v>
      </c>
    </row>
    <row r="130" spans="1:6" ht="15" customHeight="1" x14ac:dyDescent="0.25">
      <c r="A130" s="19" t="s">
        <v>175</v>
      </c>
      <c r="B130" s="9" t="s">
        <v>176</v>
      </c>
      <c r="C130" s="10"/>
      <c r="D130" s="10">
        <v>1773.4</v>
      </c>
      <c r="E130" s="10"/>
      <c r="F130" s="10">
        <f>SUM(C130:E130)</f>
        <v>1773.4</v>
      </c>
    </row>
    <row r="131" spans="1:6" ht="15" customHeight="1" x14ac:dyDescent="0.25">
      <c r="A131" s="19" t="s">
        <v>177</v>
      </c>
      <c r="B131" s="9" t="s">
        <v>178</v>
      </c>
      <c r="C131" s="10"/>
      <c r="D131" s="10"/>
      <c r="E131" s="10"/>
      <c r="F131" s="10">
        <f t="shared" ref="F131:F140" si="27">SUM(C131:E131)</f>
        <v>0</v>
      </c>
    </row>
    <row r="132" spans="1:6" ht="15" customHeight="1" x14ac:dyDescent="0.25">
      <c r="A132" s="19" t="s">
        <v>179</v>
      </c>
      <c r="B132" s="9" t="s">
        <v>180</v>
      </c>
      <c r="C132" s="10"/>
      <c r="D132" s="10">
        <v>281.01</v>
      </c>
      <c r="E132" s="10"/>
      <c r="F132" s="10">
        <f t="shared" si="27"/>
        <v>281.01</v>
      </c>
    </row>
    <row r="133" spans="1:6" ht="15" customHeight="1" x14ac:dyDescent="0.25">
      <c r="A133" s="19" t="s">
        <v>181</v>
      </c>
      <c r="B133" s="9" t="s">
        <v>182</v>
      </c>
      <c r="C133" s="10"/>
      <c r="D133" s="10"/>
      <c r="E133" s="10"/>
      <c r="F133" s="10">
        <f t="shared" si="27"/>
        <v>0</v>
      </c>
    </row>
    <row r="134" spans="1:6" x14ac:dyDescent="0.25">
      <c r="A134" s="19" t="s">
        <v>183</v>
      </c>
      <c r="B134" s="9" t="s">
        <v>184</v>
      </c>
      <c r="C134" s="10"/>
      <c r="D134" s="10"/>
      <c r="E134" s="10"/>
      <c r="F134" s="10">
        <f t="shared" si="27"/>
        <v>0</v>
      </c>
    </row>
    <row r="135" spans="1:6" ht="15" customHeight="1" x14ac:dyDescent="0.25">
      <c r="A135" s="19" t="s">
        <v>185</v>
      </c>
      <c r="B135" s="9" t="s">
        <v>186</v>
      </c>
      <c r="C135" s="10"/>
      <c r="D135" s="10"/>
      <c r="E135" s="10"/>
      <c r="F135" s="10">
        <f t="shared" si="27"/>
        <v>0</v>
      </c>
    </row>
    <row r="136" spans="1:6" ht="15" customHeight="1" x14ac:dyDescent="0.25">
      <c r="A136" s="19" t="s">
        <v>187</v>
      </c>
      <c r="B136" s="9" t="s">
        <v>188</v>
      </c>
      <c r="C136" s="10"/>
      <c r="D136" s="10">
        <v>360431</v>
      </c>
      <c r="E136" s="10">
        <v>10844.2</v>
      </c>
      <c r="F136" s="10">
        <f t="shared" si="27"/>
        <v>371275.2</v>
      </c>
    </row>
    <row r="137" spans="1:6" ht="15" customHeight="1" x14ac:dyDescent="0.25">
      <c r="A137" s="19" t="s">
        <v>189</v>
      </c>
      <c r="B137" s="9" t="s">
        <v>190</v>
      </c>
      <c r="C137" s="10"/>
      <c r="D137" s="10">
        <v>9234</v>
      </c>
      <c r="E137" s="10">
        <v>665.02</v>
      </c>
      <c r="F137" s="10">
        <f t="shared" si="27"/>
        <v>9899.02</v>
      </c>
    </row>
    <row r="138" spans="1:6" ht="15" customHeight="1" x14ac:dyDescent="0.25">
      <c r="A138" s="19" t="s">
        <v>191</v>
      </c>
      <c r="B138" s="9" t="s">
        <v>192</v>
      </c>
      <c r="C138" s="10"/>
      <c r="D138" s="10"/>
      <c r="E138" s="10"/>
      <c r="F138" s="10">
        <f t="shared" si="27"/>
        <v>0</v>
      </c>
    </row>
    <row r="139" spans="1:6" ht="15" customHeight="1" x14ac:dyDescent="0.25">
      <c r="A139" s="19" t="s">
        <v>193</v>
      </c>
      <c r="B139" s="9" t="s">
        <v>194</v>
      </c>
      <c r="C139" s="10"/>
      <c r="D139" s="10"/>
      <c r="E139" s="10"/>
      <c r="F139" s="10">
        <f t="shared" si="27"/>
        <v>0</v>
      </c>
    </row>
    <row r="140" spans="1:6" ht="15" customHeight="1" x14ac:dyDescent="0.25">
      <c r="A140" s="19" t="s">
        <v>195</v>
      </c>
      <c r="B140" s="9" t="s">
        <v>196</v>
      </c>
      <c r="C140" s="10"/>
      <c r="D140" s="10"/>
      <c r="E140" s="10"/>
      <c r="F140" s="10">
        <f t="shared" si="27"/>
        <v>0</v>
      </c>
    </row>
    <row r="141" spans="1:6" x14ac:dyDescent="0.25">
      <c r="A141" s="11"/>
      <c r="B141" s="9"/>
      <c r="C141" s="10"/>
      <c r="D141" s="10"/>
      <c r="E141" s="10"/>
      <c r="F141" s="10">
        <f t="shared" si="17"/>
        <v>0</v>
      </c>
    </row>
    <row r="142" spans="1:6" ht="16.5" x14ac:dyDescent="0.3">
      <c r="A142" s="12" t="s">
        <v>197</v>
      </c>
      <c r="B142" s="13" t="s">
        <v>198</v>
      </c>
      <c r="C142" s="14">
        <f>SUM(C143:C147)</f>
        <v>645000</v>
      </c>
      <c r="D142" s="14">
        <f>SUM(D143:D147)</f>
        <v>434496.98</v>
      </c>
      <c r="E142" s="14">
        <f t="shared" ref="E142:F142" si="28">SUM(E143:E147)</f>
        <v>8900</v>
      </c>
      <c r="F142" s="14">
        <f t="shared" si="28"/>
        <v>1088396.98</v>
      </c>
    </row>
    <row r="143" spans="1:6" x14ac:dyDescent="0.25">
      <c r="A143" s="19" t="s">
        <v>199</v>
      </c>
      <c r="B143" s="9" t="s">
        <v>200</v>
      </c>
      <c r="C143" s="10">
        <v>645000</v>
      </c>
      <c r="D143" s="10">
        <v>91786.98</v>
      </c>
      <c r="E143" s="10">
        <v>8900</v>
      </c>
      <c r="F143" s="10">
        <f t="shared" si="17"/>
        <v>745686.98</v>
      </c>
    </row>
    <row r="144" spans="1:6" ht="15" customHeight="1" x14ac:dyDescent="0.25">
      <c r="A144" s="19" t="s">
        <v>201</v>
      </c>
      <c r="B144" s="9" t="s">
        <v>202</v>
      </c>
      <c r="C144" s="10"/>
      <c r="D144" s="10">
        <v>342710</v>
      </c>
      <c r="E144" s="10"/>
      <c r="F144" s="10">
        <f t="shared" si="17"/>
        <v>342710</v>
      </c>
    </row>
    <row r="145" spans="1:6" ht="15" customHeight="1" x14ac:dyDescent="0.25">
      <c r="A145" s="19" t="s">
        <v>203</v>
      </c>
      <c r="B145" s="9" t="s">
        <v>204</v>
      </c>
      <c r="C145" s="10"/>
      <c r="D145" s="10"/>
      <c r="E145" s="10"/>
      <c r="F145" s="10">
        <f t="shared" si="17"/>
        <v>0</v>
      </c>
    </row>
    <row r="146" spans="1:6" ht="15" customHeight="1" x14ac:dyDescent="0.25">
      <c r="A146" s="19" t="s">
        <v>205</v>
      </c>
      <c r="B146" s="9" t="s">
        <v>206</v>
      </c>
      <c r="C146" s="10"/>
      <c r="D146" s="10"/>
      <c r="E146" s="10"/>
      <c r="F146" s="10">
        <f t="shared" si="17"/>
        <v>0</v>
      </c>
    </row>
    <row r="147" spans="1:6" x14ac:dyDescent="0.25">
      <c r="A147" s="19"/>
      <c r="B147" s="9"/>
      <c r="C147" s="10"/>
      <c r="D147" s="10"/>
      <c r="E147" s="10"/>
      <c r="F147" s="10">
        <f t="shared" si="17"/>
        <v>0</v>
      </c>
    </row>
    <row r="148" spans="1:6" ht="16.5" x14ac:dyDescent="0.3">
      <c r="A148" s="12" t="s">
        <v>207</v>
      </c>
      <c r="B148" s="13" t="s">
        <v>208</v>
      </c>
      <c r="C148" s="14">
        <f>SUM(C149:C155)</f>
        <v>0</v>
      </c>
      <c r="D148" s="14">
        <f>+D149+D150+D151+D153+D154+D155</f>
        <v>6311965.5199999996</v>
      </c>
      <c r="E148" s="14">
        <f>SUM(E149:E155)</f>
        <v>682165.54999999993</v>
      </c>
      <c r="F148" s="14">
        <f>SUM(F149:F155)</f>
        <v>6994131.0700000003</v>
      </c>
    </row>
    <row r="149" spans="1:6" x14ac:dyDescent="0.25">
      <c r="A149" s="19" t="s">
        <v>209</v>
      </c>
      <c r="B149" s="9" t="s">
        <v>210</v>
      </c>
      <c r="C149" s="10"/>
      <c r="D149" s="10">
        <v>9619</v>
      </c>
      <c r="E149" s="10">
        <v>5239.2</v>
      </c>
      <c r="F149" s="10">
        <f>+E149+D149</f>
        <v>14858.2</v>
      </c>
    </row>
    <row r="150" spans="1:6" ht="15" customHeight="1" x14ac:dyDescent="0.25">
      <c r="A150" s="19" t="s">
        <v>211</v>
      </c>
      <c r="B150" s="9" t="s">
        <v>212</v>
      </c>
      <c r="C150" s="10"/>
      <c r="D150" s="10">
        <v>5218199.29</v>
      </c>
      <c r="E150" s="10">
        <v>119885.37</v>
      </c>
      <c r="F150" s="10">
        <f t="shared" ref="F150:F155" si="29">+E150+D150</f>
        <v>5338084.66</v>
      </c>
    </row>
    <row r="151" spans="1:6" ht="15" customHeight="1" x14ac:dyDescent="0.25">
      <c r="A151" s="19" t="s">
        <v>213</v>
      </c>
      <c r="B151" s="9" t="s">
        <v>214</v>
      </c>
      <c r="C151" s="10"/>
      <c r="D151" s="10">
        <v>12662.06</v>
      </c>
      <c r="E151" s="10"/>
      <c r="F151" s="10">
        <f t="shared" si="29"/>
        <v>12662.06</v>
      </c>
    </row>
    <row r="152" spans="1:6" x14ac:dyDescent="0.25">
      <c r="A152" s="19" t="s">
        <v>274</v>
      </c>
      <c r="B152" s="9" t="s">
        <v>275</v>
      </c>
      <c r="C152" s="10"/>
      <c r="D152" s="10"/>
      <c r="E152" s="10">
        <v>2478</v>
      </c>
      <c r="F152" s="10">
        <f t="shared" si="29"/>
        <v>2478</v>
      </c>
    </row>
    <row r="153" spans="1:6" x14ac:dyDescent="0.25">
      <c r="A153" s="19" t="s">
        <v>215</v>
      </c>
      <c r="B153" s="9" t="s">
        <v>216</v>
      </c>
      <c r="C153" s="10"/>
      <c r="D153" s="10"/>
      <c r="E153" s="10">
        <v>39847.31</v>
      </c>
      <c r="F153" s="10">
        <f t="shared" si="29"/>
        <v>39847.31</v>
      </c>
    </row>
    <row r="154" spans="1:6" ht="15.75" customHeight="1" x14ac:dyDescent="0.25">
      <c r="A154" s="19" t="s">
        <v>217</v>
      </c>
      <c r="B154" s="9" t="s">
        <v>218</v>
      </c>
      <c r="C154" s="10"/>
      <c r="D154" s="10">
        <v>798712.43</v>
      </c>
      <c r="E154" s="10">
        <v>436961.09</v>
      </c>
      <c r="F154" s="10">
        <f t="shared" si="29"/>
        <v>1235673.52</v>
      </c>
    </row>
    <row r="155" spans="1:6" x14ac:dyDescent="0.25">
      <c r="A155" s="19" t="s">
        <v>219</v>
      </c>
      <c r="B155" s="9" t="s">
        <v>220</v>
      </c>
      <c r="C155" s="10"/>
      <c r="D155" s="10">
        <v>272772.74</v>
      </c>
      <c r="E155" s="10">
        <v>77754.58</v>
      </c>
      <c r="F155" s="10">
        <f t="shared" si="29"/>
        <v>350527.32</v>
      </c>
    </row>
    <row r="156" spans="1:6" ht="15.75" thickBot="1" x14ac:dyDescent="0.3">
      <c r="A156" s="19"/>
      <c r="B156" s="9"/>
      <c r="C156" s="10"/>
      <c r="D156" s="10"/>
      <c r="E156" s="10"/>
      <c r="F156" s="10">
        <f t="shared" ref="F156:F201" si="30">+C156+D156+E156</f>
        <v>0</v>
      </c>
    </row>
    <row r="157" spans="1:6" ht="16.5" thickBot="1" x14ac:dyDescent="0.3">
      <c r="A157" s="1">
        <v>2.4</v>
      </c>
      <c r="B157" s="2" t="s">
        <v>221</v>
      </c>
      <c r="C157" s="3">
        <f>C160</f>
        <v>0</v>
      </c>
      <c r="D157" s="3">
        <f>+D158+D160</f>
        <v>260000</v>
      </c>
      <c r="E157" s="3">
        <f>E160</f>
        <v>4350692.38</v>
      </c>
      <c r="F157" s="3">
        <f>+F158+F160</f>
        <v>4610692.38</v>
      </c>
    </row>
    <row r="158" spans="1:6" ht="15" customHeight="1" x14ac:dyDescent="0.3">
      <c r="A158" s="12" t="s">
        <v>276</v>
      </c>
      <c r="B158" s="13" t="s">
        <v>277</v>
      </c>
      <c r="C158" s="14">
        <f>SUM(C159:C161)</f>
        <v>0</v>
      </c>
      <c r="D158" s="14">
        <f t="shared" ref="D158" si="31">SUM(D159:D161)</f>
        <v>260000</v>
      </c>
      <c r="E158" s="14">
        <f>+E159</f>
        <v>0</v>
      </c>
      <c r="F158" s="14">
        <f>+F159</f>
        <v>260000</v>
      </c>
    </row>
    <row r="159" spans="1:6" ht="15.75" customHeight="1" x14ac:dyDescent="0.25">
      <c r="A159" s="19" t="s">
        <v>278</v>
      </c>
      <c r="B159" s="9" t="s">
        <v>279</v>
      </c>
      <c r="C159" s="10">
        <v>0</v>
      </c>
      <c r="D159" s="10">
        <v>260000</v>
      </c>
      <c r="E159" s="10"/>
      <c r="F159" s="10">
        <f t="shared" ref="F159" si="32">+C159+D159+E159</f>
        <v>260000</v>
      </c>
    </row>
    <row r="160" spans="1:6" ht="16.5" x14ac:dyDescent="0.3">
      <c r="A160" s="12" t="s">
        <v>222</v>
      </c>
      <c r="B160" s="13" t="s">
        <v>223</v>
      </c>
      <c r="C160" s="14">
        <f>SUM(C161:C163)</f>
        <v>0</v>
      </c>
      <c r="D160" s="14">
        <f t="shared" ref="D160:E160" si="33">SUM(D161:D163)</f>
        <v>0</v>
      </c>
      <c r="E160" s="14">
        <f t="shared" si="33"/>
        <v>4350692.38</v>
      </c>
      <c r="F160" s="14">
        <f>SUM(F161:F163)</f>
        <v>4350692.38</v>
      </c>
    </row>
    <row r="161" spans="1:6" x14ac:dyDescent="0.25">
      <c r="A161" s="19" t="s">
        <v>224</v>
      </c>
      <c r="B161" s="9" t="s">
        <v>225</v>
      </c>
      <c r="C161" s="10">
        <v>0</v>
      </c>
      <c r="D161" s="10"/>
      <c r="E161" s="10">
        <v>4350692.38</v>
      </c>
      <c r="F161" s="10">
        <f t="shared" si="30"/>
        <v>4350692.38</v>
      </c>
    </row>
    <row r="162" spans="1:6" x14ac:dyDescent="0.25">
      <c r="A162" s="19"/>
      <c r="B162" s="9"/>
      <c r="C162" s="10"/>
      <c r="D162" s="10"/>
      <c r="E162" s="10"/>
      <c r="F162" s="10">
        <f t="shared" si="30"/>
        <v>0</v>
      </c>
    </row>
    <row r="163" spans="1:6" ht="15" customHeight="1" thickBot="1" x14ac:dyDescent="0.3">
      <c r="A163" s="11"/>
      <c r="B163" s="9"/>
      <c r="C163" s="10"/>
      <c r="D163" s="10"/>
      <c r="E163" s="10"/>
      <c r="F163" s="10">
        <f t="shared" si="30"/>
        <v>0</v>
      </c>
    </row>
    <row r="164" spans="1:6" ht="16.5" thickBot="1" x14ac:dyDescent="0.3">
      <c r="A164" s="1">
        <v>2.6</v>
      </c>
      <c r="B164" s="2" t="s">
        <v>226</v>
      </c>
      <c r="C164" s="3">
        <f>C165</f>
        <v>0</v>
      </c>
      <c r="D164" s="3">
        <f>+D165+D172+D177+D181+D187</f>
        <v>9947511.709999999</v>
      </c>
      <c r="E164" s="3">
        <f t="shared" ref="E164" si="34">+E165+E172+E177+E181+E187</f>
        <v>238749.40000000002</v>
      </c>
      <c r="F164" s="3">
        <f>+F165+F172+F177+F181+F187</f>
        <v>10186261.109999999</v>
      </c>
    </row>
    <row r="165" spans="1:6" ht="15" customHeight="1" x14ac:dyDescent="0.3">
      <c r="A165" s="4" t="s">
        <v>227</v>
      </c>
      <c r="B165" s="5" t="s">
        <v>228</v>
      </c>
      <c r="C165" s="7">
        <f>SUM(C166:C201)</f>
        <v>0</v>
      </c>
      <c r="D165" s="7">
        <f>+D166+D167+D168+D169+D170</f>
        <v>1974733.6</v>
      </c>
      <c r="E165" s="7">
        <f t="shared" ref="E165" si="35">SUM(E166:E201)</f>
        <v>238749.40000000002</v>
      </c>
      <c r="F165" s="7">
        <f>+F166+F167+F168+F169+F170</f>
        <v>2213483</v>
      </c>
    </row>
    <row r="166" spans="1:6" x14ac:dyDescent="0.25">
      <c r="A166" s="19" t="s">
        <v>229</v>
      </c>
      <c r="B166" s="9" t="s">
        <v>230</v>
      </c>
      <c r="C166" s="10"/>
      <c r="D166" s="10">
        <v>1256779.1200000001</v>
      </c>
      <c r="E166" s="10">
        <v>99344.2</v>
      </c>
      <c r="F166" s="10">
        <f t="shared" si="30"/>
        <v>1356123.32</v>
      </c>
    </row>
    <row r="167" spans="1:6" ht="15" customHeight="1" x14ac:dyDescent="0.25">
      <c r="A167" s="19" t="s">
        <v>231</v>
      </c>
      <c r="B167" s="9" t="s">
        <v>232</v>
      </c>
      <c r="C167" s="10"/>
      <c r="D167" s="10">
        <v>158063.35999999999</v>
      </c>
      <c r="E167" s="10">
        <v>139405.20000000001</v>
      </c>
      <c r="F167" s="10">
        <f t="shared" si="30"/>
        <v>297468.56</v>
      </c>
    </row>
    <row r="168" spans="1:6" hidden="1" x14ac:dyDescent="0.25">
      <c r="A168" s="19" t="s">
        <v>233</v>
      </c>
      <c r="B168" s="9" t="s">
        <v>234</v>
      </c>
      <c r="C168" s="10"/>
      <c r="D168" s="10"/>
      <c r="E168" s="10"/>
      <c r="F168" s="10">
        <f t="shared" si="30"/>
        <v>0</v>
      </c>
    </row>
    <row r="169" spans="1:6" ht="15" hidden="1" customHeight="1" x14ac:dyDescent="0.25">
      <c r="A169" s="19" t="s">
        <v>235</v>
      </c>
      <c r="B169" s="9" t="s">
        <v>236</v>
      </c>
      <c r="C169" s="10"/>
      <c r="D169" s="10"/>
      <c r="E169" s="10"/>
      <c r="F169" s="10">
        <f t="shared" si="30"/>
        <v>0</v>
      </c>
    </row>
    <row r="170" spans="1:6" ht="15" customHeight="1" x14ac:dyDescent="0.25">
      <c r="A170" s="19" t="s">
        <v>237</v>
      </c>
      <c r="B170" s="9" t="s">
        <v>238</v>
      </c>
      <c r="C170" s="10"/>
      <c r="D170" s="10">
        <v>559891.12</v>
      </c>
      <c r="E170" s="10"/>
      <c r="F170" s="10">
        <f t="shared" si="30"/>
        <v>559891.12</v>
      </c>
    </row>
    <row r="171" spans="1:6" ht="15" customHeight="1" x14ac:dyDescent="0.25">
      <c r="A171" s="19"/>
      <c r="B171" s="9"/>
      <c r="C171" s="10"/>
      <c r="D171" s="10"/>
      <c r="E171" s="10"/>
      <c r="F171" s="10"/>
    </row>
    <row r="172" spans="1:6" ht="16.5" x14ac:dyDescent="0.3">
      <c r="A172" s="12" t="s">
        <v>239</v>
      </c>
      <c r="B172" s="13" t="s">
        <v>240</v>
      </c>
      <c r="C172" s="14"/>
      <c r="D172" s="14">
        <f>+D173+D174+D175</f>
        <v>274987.2</v>
      </c>
      <c r="E172" s="14"/>
      <c r="F172" s="14">
        <f>+F173+F174+F175</f>
        <v>274987.2</v>
      </c>
    </row>
    <row r="173" spans="1:6" ht="15" customHeight="1" x14ac:dyDescent="0.25">
      <c r="A173" s="19" t="s">
        <v>241</v>
      </c>
      <c r="B173" s="9" t="s">
        <v>242</v>
      </c>
      <c r="C173" s="10"/>
      <c r="D173" s="10">
        <v>33925</v>
      </c>
      <c r="E173" s="10"/>
      <c r="F173" s="10">
        <f>+E173+D173+C173</f>
        <v>33925</v>
      </c>
    </row>
    <row r="174" spans="1:6" ht="15" customHeight="1" x14ac:dyDescent="0.25">
      <c r="A174" s="19" t="s">
        <v>243</v>
      </c>
      <c r="B174" s="9" t="s">
        <v>244</v>
      </c>
      <c r="C174" s="10"/>
      <c r="D174" s="10">
        <v>237770</v>
      </c>
      <c r="E174" s="10"/>
      <c r="F174" s="10">
        <f>+E174+D174+C174</f>
        <v>237770</v>
      </c>
    </row>
    <row r="175" spans="1:6" x14ac:dyDescent="0.25">
      <c r="A175" s="19" t="s">
        <v>280</v>
      </c>
      <c r="B175" s="9" t="s">
        <v>281</v>
      </c>
      <c r="C175" s="10"/>
      <c r="D175" s="10">
        <v>3292.2</v>
      </c>
      <c r="E175" s="10"/>
      <c r="F175" s="10">
        <f>+E175+D175+C175</f>
        <v>3292.2</v>
      </c>
    </row>
    <row r="176" spans="1:6" ht="15" hidden="1" customHeight="1" x14ac:dyDescent="0.25">
      <c r="A176" s="19"/>
      <c r="B176" s="9"/>
      <c r="C176" s="10"/>
      <c r="D176" s="10"/>
      <c r="E176" s="10"/>
      <c r="F176" s="10"/>
    </row>
    <row r="177" spans="1:6" ht="15" customHeight="1" x14ac:dyDescent="0.3">
      <c r="A177" s="12" t="s">
        <v>245</v>
      </c>
      <c r="B177" s="13" t="s">
        <v>246</v>
      </c>
      <c r="C177" s="14">
        <v>0</v>
      </c>
      <c r="D177" s="14">
        <f>+D178+D179</f>
        <v>295505.40000000002</v>
      </c>
      <c r="E177" s="14"/>
      <c r="F177" s="14">
        <f>+F179</f>
        <v>295505.40000000002</v>
      </c>
    </row>
    <row r="178" spans="1:6" ht="15" customHeight="1" x14ac:dyDescent="0.25">
      <c r="A178" s="19" t="s">
        <v>247</v>
      </c>
      <c r="B178" s="9" t="s">
        <v>248</v>
      </c>
      <c r="C178" s="10"/>
      <c r="D178" s="10"/>
      <c r="E178" s="10"/>
      <c r="F178" s="10"/>
    </row>
    <row r="179" spans="1:6" ht="15" customHeight="1" x14ac:dyDescent="0.25">
      <c r="A179" s="19" t="s">
        <v>282</v>
      </c>
      <c r="B179" s="9" t="s">
        <v>283</v>
      </c>
      <c r="C179" s="10"/>
      <c r="D179" s="10">
        <v>295505.40000000002</v>
      </c>
      <c r="E179" s="10"/>
      <c r="F179" s="10">
        <f>SUM(C179:E179)</f>
        <v>295505.40000000002</v>
      </c>
    </row>
    <row r="180" spans="1:6" hidden="1" x14ac:dyDescent="0.25">
      <c r="A180" s="19"/>
      <c r="B180" s="9"/>
      <c r="C180" s="10"/>
      <c r="D180" s="10"/>
      <c r="E180" s="10"/>
      <c r="F180" s="10"/>
    </row>
    <row r="181" spans="1:6" ht="15" customHeight="1" x14ac:dyDescent="0.3">
      <c r="A181" s="12" t="s">
        <v>249</v>
      </c>
      <c r="B181" s="13" t="s">
        <v>250</v>
      </c>
      <c r="C181" s="14"/>
      <c r="D181" s="14">
        <f>+D182+D183+D184</f>
        <v>7128016.3099999996</v>
      </c>
      <c r="E181" s="14"/>
      <c r="F181" s="14">
        <f>+F182+F183+F184</f>
        <v>7128016.3099999996</v>
      </c>
    </row>
    <row r="182" spans="1:6" ht="15" customHeight="1" x14ac:dyDescent="0.25">
      <c r="A182" s="19" t="s">
        <v>251</v>
      </c>
      <c r="B182" s="9" t="s">
        <v>252</v>
      </c>
      <c r="C182" s="10"/>
      <c r="D182" s="10"/>
      <c r="E182" s="10"/>
      <c r="F182" s="10">
        <f>+E182+D182+C182</f>
        <v>0</v>
      </c>
    </row>
    <row r="183" spans="1:6" ht="16.5" customHeight="1" x14ac:dyDescent="0.25">
      <c r="A183" s="19" t="s">
        <v>284</v>
      </c>
      <c r="B183" s="9" t="s">
        <v>285</v>
      </c>
      <c r="C183" s="10"/>
      <c r="D183" s="10">
        <v>423516.31</v>
      </c>
      <c r="E183" s="10"/>
      <c r="F183" s="10">
        <f>SUM(C183:E183)</f>
        <v>423516.31</v>
      </c>
    </row>
    <row r="184" spans="1:6" ht="15" customHeight="1" x14ac:dyDescent="0.25">
      <c r="A184" s="19" t="s">
        <v>253</v>
      </c>
      <c r="B184" s="9" t="s">
        <v>254</v>
      </c>
      <c r="C184" s="10">
        <v>0</v>
      </c>
      <c r="D184" s="10">
        <v>6704500</v>
      </c>
      <c r="E184" s="10"/>
      <c r="F184" s="10">
        <f>+E184+D184+C184</f>
        <v>6704500</v>
      </c>
    </row>
    <row r="185" spans="1:6" ht="15" hidden="1" customHeight="1" x14ac:dyDescent="0.25">
      <c r="A185" s="19"/>
      <c r="B185" s="9"/>
      <c r="C185" s="10"/>
      <c r="D185" s="10"/>
      <c r="E185" s="10"/>
      <c r="F185" s="10"/>
    </row>
    <row r="186" spans="1:6" ht="16.5" hidden="1" customHeight="1" x14ac:dyDescent="0.25">
      <c r="A186" s="11"/>
      <c r="B186" s="9"/>
      <c r="C186" s="10"/>
      <c r="D186" s="10"/>
      <c r="E186" s="10"/>
      <c r="F186" s="10"/>
    </row>
    <row r="187" spans="1:6" ht="15" customHeight="1" x14ac:dyDescent="0.3">
      <c r="A187" s="12" t="s">
        <v>255</v>
      </c>
      <c r="B187" s="13" t="s">
        <v>256</v>
      </c>
      <c r="C187" s="14"/>
      <c r="D187" s="14">
        <f>+D188+D189+D200</f>
        <v>274269.2</v>
      </c>
      <c r="E187" s="14"/>
      <c r="F187" s="14">
        <f>+F200</f>
        <v>274269.2</v>
      </c>
    </row>
    <row r="188" spans="1:6" ht="15" hidden="1" customHeight="1" x14ac:dyDescent="0.25">
      <c r="A188" s="19" t="s">
        <v>257</v>
      </c>
      <c r="B188" s="9" t="s">
        <v>258</v>
      </c>
      <c r="C188" s="10"/>
      <c r="D188" s="10"/>
      <c r="E188" s="10"/>
      <c r="F188" s="10"/>
    </row>
    <row r="189" spans="1:6" ht="16.5" hidden="1" customHeight="1" x14ac:dyDescent="0.25">
      <c r="A189" s="19" t="s">
        <v>286</v>
      </c>
      <c r="B189" s="9" t="s">
        <v>260</v>
      </c>
      <c r="C189" s="10"/>
      <c r="D189" s="10"/>
      <c r="E189" s="10"/>
      <c r="F189" s="10"/>
    </row>
    <row r="190" spans="1:6" ht="15" hidden="1" customHeight="1" x14ac:dyDescent="0.3">
      <c r="A190" s="21"/>
      <c r="B190" s="22"/>
      <c r="C190" s="10"/>
      <c r="D190" s="10"/>
      <c r="E190" s="10"/>
      <c r="F190" s="10">
        <f t="shared" si="30"/>
        <v>0</v>
      </c>
    </row>
    <row r="191" spans="1:6" ht="15" hidden="1" customHeight="1" x14ac:dyDescent="0.25">
      <c r="A191" s="19" t="s">
        <v>247</v>
      </c>
      <c r="B191" s="9" t="s">
        <v>248</v>
      </c>
      <c r="C191" s="10"/>
      <c r="D191" s="10"/>
      <c r="E191" s="10"/>
      <c r="F191" s="10">
        <f t="shared" si="30"/>
        <v>0</v>
      </c>
    </row>
    <row r="192" spans="1:6" ht="15" hidden="1" customHeight="1" x14ac:dyDescent="0.25">
      <c r="A192" s="19"/>
      <c r="B192" s="9"/>
      <c r="C192" s="10"/>
      <c r="D192" s="10"/>
      <c r="E192" s="10"/>
      <c r="F192" s="10">
        <f t="shared" si="30"/>
        <v>0</v>
      </c>
    </row>
    <row r="193" spans="1:8" ht="15.75" hidden="1" customHeight="1" x14ac:dyDescent="0.3">
      <c r="A193" s="23" t="s">
        <v>249</v>
      </c>
      <c r="B193" s="24" t="s">
        <v>262</v>
      </c>
      <c r="C193" s="10"/>
      <c r="D193" s="10"/>
      <c r="E193" s="10"/>
      <c r="F193" s="10">
        <f t="shared" si="30"/>
        <v>0</v>
      </c>
    </row>
    <row r="194" spans="1:8" hidden="1" x14ac:dyDescent="0.25">
      <c r="A194" s="19" t="s">
        <v>263</v>
      </c>
      <c r="B194" s="9" t="s">
        <v>264</v>
      </c>
      <c r="C194" s="10"/>
      <c r="D194" s="10"/>
      <c r="E194" s="10"/>
      <c r="F194" s="10">
        <f t="shared" si="30"/>
        <v>0</v>
      </c>
    </row>
    <row r="195" spans="1:8" hidden="1" x14ac:dyDescent="0.25">
      <c r="A195" s="11"/>
      <c r="B195" s="9"/>
      <c r="C195" s="10"/>
      <c r="D195" s="10"/>
      <c r="E195" s="10"/>
      <c r="F195" s="10">
        <f t="shared" si="30"/>
        <v>0</v>
      </c>
    </row>
    <row r="196" spans="1:8" ht="16.5" hidden="1" x14ac:dyDescent="0.3">
      <c r="A196" s="23" t="s">
        <v>255</v>
      </c>
      <c r="B196" s="24" t="s">
        <v>256</v>
      </c>
      <c r="C196" s="10"/>
      <c r="D196" s="10"/>
      <c r="E196" s="10"/>
      <c r="F196" s="10">
        <f t="shared" si="30"/>
        <v>0</v>
      </c>
    </row>
    <row r="197" spans="1:8" hidden="1" x14ac:dyDescent="0.25">
      <c r="A197" s="19" t="s">
        <v>257</v>
      </c>
      <c r="B197" s="9" t="s">
        <v>258</v>
      </c>
      <c r="C197" s="10"/>
      <c r="D197" s="10"/>
      <c r="E197" s="10"/>
      <c r="F197" s="10">
        <f t="shared" si="30"/>
        <v>0</v>
      </c>
    </row>
    <row r="198" spans="1:8" hidden="1" x14ac:dyDescent="0.25">
      <c r="A198" s="19" t="s">
        <v>259</v>
      </c>
      <c r="B198" s="9" t="s">
        <v>260</v>
      </c>
      <c r="C198" s="10"/>
      <c r="D198" s="10"/>
      <c r="E198" s="10"/>
      <c r="F198" s="10">
        <f t="shared" si="30"/>
        <v>0</v>
      </c>
    </row>
    <row r="199" spans="1:8" hidden="1" x14ac:dyDescent="0.25">
      <c r="A199" s="19"/>
      <c r="B199" s="9"/>
      <c r="C199" s="10"/>
      <c r="D199" s="10"/>
      <c r="E199" s="10"/>
      <c r="F199" s="10">
        <f t="shared" si="30"/>
        <v>0</v>
      </c>
    </row>
    <row r="200" spans="1:8" x14ac:dyDescent="0.25">
      <c r="A200" s="46" t="s">
        <v>287</v>
      </c>
      <c r="B200" s="47" t="s">
        <v>288</v>
      </c>
      <c r="C200" s="48">
        <v>0</v>
      </c>
      <c r="D200" s="48">
        <v>274269.2</v>
      </c>
      <c r="E200" s="48"/>
      <c r="F200" s="48">
        <f>SUM(C200:E200)</f>
        <v>274269.2</v>
      </c>
    </row>
    <row r="201" spans="1:8" ht="15.75" thickBot="1" x14ac:dyDescent="0.3">
      <c r="A201" s="15"/>
      <c r="B201" s="16"/>
      <c r="C201" s="17"/>
      <c r="D201" s="17"/>
      <c r="E201" s="17"/>
      <c r="F201" s="17">
        <f t="shared" si="30"/>
        <v>0</v>
      </c>
    </row>
    <row r="202" spans="1:8" ht="18.75" thickBot="1" x14ac:dyDescent="0.3">
      <c r="A202" s="25"/>
      <c r="B202" s="26" t="s">
        <v>261</v>
      </c>
      <c r="C202" s="27">
        <f>C164+C157+C100+C50+C22</f>
        <v>29935653.029999997</v>
      </c>
      <c r="D202" s="27">
        <f>D164+D157+D100+D50+D22</f>
        <v>98441458.37999998</v>
      </c>
      <c r="E202" s="27">
        <f>E164+E157+E100+E50+E22</f>
        <v>8606086.709999999</v>
      </c>
      <c r="F202" s="27">
        <f>+F164+F157+F100+F50+F22</f>
        <v>136983198.11999997</v>
      </c>
      <c r="H202" s="40"/>
    </row>
    <row r="203" spans="1:8" ht="15.75" thickTop="1" x14ac:dyDescent="0.25"/>
    <row r="204" spans="1:8" ht="23.25" x14ac:dyDescent="0.25">
      <c r="A204" s="37"/>
      <c r="B204" s="39"/>
      <c r="C204" s="42"/>
      <c r="D204" s="43"/>
      <c r="E204" s="50"/>
      <c r="F204" s="51"/>
    </row>
    <row r="205" spans="1:8" ht="18.75" thickBot="1" x14ac:dyDescent="0.3">
      <c r="A205" s="44"/>
      <c r="B205" s="67" t="s">
        <v>271</v>
      </c>
      <c r="C205" s="67"/>
      <c r="D205" s="67"/>
      <c r="E205" s="68">
        <f>+E18-F202</f>
        <v>429945569.63</v>
      </c>
      <c r="F205" s="69"/>
    </row>
  </sheetData>
  <mergeCells count="20">
    <mergeCell ref="B205:D205"/>
    <mergeCell ref="E205:F205"/>
    <mergeCell ref="B17:D17"/>
    <mergeCell ref="E17:F17"/>
    <mergeCell ref="B18:D18"/>
    <mergeCell ref="E18:F18"/>
    <mergeCell ref="E204:F204"/>
    <mergeCell ref="A11:E11"/>
    <mergeCell ref="A12:E12"/>
    <mergeCell ref="A13:E13"/>
    <mergeCell ref="A14:E14"/>
    <mergeCell ref="A15:E15"/>
    <mergeCell ref="C16:D16"/>
    <mergeCell ref="E16:F16"/>
    <mergeCell ref="A20:A21"/>
    <mergeCell ref="B20:B21"/>
    <mergeCell ref="C20:C21"/>
    <mergeCell ref="D20:D21"/>
    <mergeCell ref="E20:E21"/>
    <mergeCell ref="F20:F21"/>
  </mergeCells>
  <pageMargins left="0.7" right="0.7" top="0.75" bottom="0.75" header="0.3" footer="0.3"/>
  <ignoredErrors>
    <ignoredError sqref="E210:F762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dcterms:created xsi:type="dcterms:W3CDTF">2014-04-24T16:51:29Z</dcterms:created>
  <dcterms:modified xsi:type="dcterms:W3CDTF">2019-03-29T14:35:22Z</dcterms:modified>
</cp:coreProperties>
</file>