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40" windowHeight="99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184" i="1" l="1"/>
  <c r="F213" i="1" l="1"/>
  <c r="F212" i="1"/>
  <c r="F199" i="1" s="1"/>
  <c r="F211" i="1"/>
  <c r="F210" i="1"/>
  <c r="F209" i="1"/>
  <c r="F208" i="1"/>
  <c r="F207" i="1"/>
  <c r="F206" i="1"/>
  <c r="F205" i="1"/>
  <c r="F204" i="1"/>
  <c r="F203" i="1"/>
  <c r="F202" i="1"/>
  <c r="D199" i="1"/>
  <c r="F196" i="1"/>
  <c r="F195" i="1"/>
  <c r="E194" i="1"/>
  <c r="D194" i="1"/>
  <c r="F192" i="1"/>
  <c r="F191" i="1"/>
  <c r="F190" i="1"/>
  <c r="F189" i="1"/>
  <c r="D188" i="1"/>
  <c r="F188" i="1" s="1"/>
  <c r="F186" i="1"/>
  <c r="F184" i="1" s="1"/>
  <c r="F182" i="1"/>
  <c r="F181" i="1"/>
  <c r="F180" i="1"/>
  <c r="F179" i="1" s="1"/>
  <c r="D179" i="1"/>
  <c r="F177" i="1"/>
  <c r="F176" i="1"/>
  <c r="F175" i="1"/>
  <c r="F174" i="1"/>
  <c r="F173" i="1"/>
  <c r="D172" i="1"/>
  <c r="D171" i="1" s="1"/>
  <c r="C172" i="1"/>
  <c r="C171" i="1" s="1"/>
  <c r="E171" i="1"/>
  <c r="F170" i="1"/>
  <c r="F169" i="1"/>
  <c r="F168" i="1"/>
  <c r="F167" i="1" s="1"/>
  <c r="E167" i="1"/>
  <c r="D167" i="1"/>
  <c r="D165" i="1" s="1"/>
  <c r="D164" i="1" s="1"/>
  <c r="C167" i="1"/>
  <c r="C165" i="1" s="1"/>
  <c r="F166" i="1"/>
  <c r="F165" i="1" s="1"/>
  <c r="E165" i="1"/>
  <c r="E164" i="1"/>
  <c r="C164" i="1"/>
  <c r="F163" i="1"/>
  <c r="F162" i="1"/>
  <c r="F161" i="1"/>
  <c r="F160" i="1"/>
  <c r="F159" i="1"/>
  <c r="F158" i="1"/>
  <c r="F157" i="1"/>
  <c r="F156" i="1"/>
  <c r="F155" i="1"/>
  <c r="E154" i="1"/>
  <c r="D154" i="1"/>
  <c r="C154" i="1"/>
  <c r="F153" i="1"/>
  <c r="F152" i="1"/>
  <c r="F151" i="1"/>
  <c r="F150" i="1"/>
  <c r="F149" i="1"/>
  <c r="F148" i="1"/>
  <c r="E147" i="1"/>
  <c r="D147" i="1"/>
  <c r="C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 s="1"/>
  <c r="E134" i="1"/>
  <c r="D134" i="1"/>
  <c r="C134" i="1"/>
  <c r="F133" i="1"/>
  <c r="F132" i="1"/>
  <c r="F131" i="1"/>
  <c r="F130" i="1"/>
  <c r="F129" i="1"/>
  <c r="F128" i="1"/>
  <c r="E127" i="1"/>
  <c r="D127" i="1"/>
  <c r="C127" i="1"/>
  <c r="F127" i="1" s="1"/>
  <c r="F126" i="1"/>
  <c r="F125" i="1"/>
  <c r="E124" i="1"/>
  <c r="D124" i="1"/>
  <c r="C124" i="1"/>
  <c r="F123" i="1"/>
  <c r="F122" i="1"/>
  <c r="F121" i="1"/>
  <c r="F120" i="1"/>
  <c r="F119" i="1"/>
  <c r="F118" i="1"/>
  <c r="E117" i="1"/>
  <c r="D117" i="1"/>
  <c r="C117" i="1"/>
  <c r="F117" i="1" s="1"/>
  <c r="F116" i="1"/>
  <c r="F115" i="1"/>
  <c r="F114" i="1"/>
  <c r="F113" i="1"/>
  <c r="F112" i="1"/>
  <c r="E111" i="1"/>
  <c r="D111" i="1"/>
  <c r="C111" i="1"/>
  <c r="F111" i="1" s="1"/>
  <c r="F110" i="1"/>
  <c r="F108" i="1"/>
  <c r="F107" i="1"/>
  <c r="F106" i="1"/>
  <c r="E105" i="1"/>
  <c r="D105" i="1"/>
  <c r="D104" i="1" s="1"/>
  <c r="C105" i="1"/>
  <c r="E104" i="1"/>
  <c r="C104" i="1"/>
  <c r="F103" i="1"/>
  <c r="F102" i="1"/>
  <c r="F101" i="1"/>
  <c r="F100" i="1"/>
  <c r="E99" i="1"/>
  <c r="D99" i="1"/>
  <c r="C99" i="1"/>
  <c r="F98" i="1"/>
  <c r="F97" i="1"/>
  <c r="F96" i="1"/>
  <c r="F95" i="1"/>
  <c r="F94" i="1"/>
  <c r="F93" i="1"/>
  <c r="F92" i="1"/>
  <c r="F91" i="1"/>
  <c r="E90" i="1"/>
  <c r="D90" i="1"/>
  <c r="C90" i="1"/>
  <c r="F89" i="1"/>
  <c r="F88" i="1"/>
  <c r="F87" i="1"/>
  <c r="E86" i="1"/>
  <c r="D86" i="1"/>
  <c r="C86" i="1"/>
  <c r="F85" i="1"/>
  <c r="F84" i="1"/>
  <c r="F83" i="1"/>
  <c r="F82" i="1"/>
  <c r="E81" i="1"/>
  <c r="D81" i="1"/>
  <c r="C81" i="1"/>
  <c r="F80" i="1"/>
  <c r="F79" i="1"/>
  <c r="F78" i="1"/>
  <c r="F77" i="1"/>
  <c r="F76" i="1"/>
  <c r="E75" i="1"/>
  <c r="D75" i="1"/>
  <c r="C75" i="1"/>
  <c r="F75" i="1" s="1"/>
  <c r="F74" i="1"/>
  <c r="F73" i="1"/>
  <c r="F72" i="1"/>
  <c r="F71" i="1"/>
  <c r="E70" i="1"/>
  <c r="D70" i="1"/>
  <c r="C70" i="1"/>
  <c r="F69" i="1"/>
  <c r="F68" i="1"/>
  <c r="E67" i="1"/>
  <c r="D67" i="1"/>
  <c r="C67" i="1"/>
  <c r="F67" i="1" s="1"/>
  <c r="F66" i="1"/>
  <c r="F65" i="1"/>
  <c r="F64" i="1"/>
  <c r="E63" i="1"/>
  <c r="D63" i="1"/>
  <c r="C63" i="1"/>
  <c r="F63" i="1" s="1"/>
  <c r="F62" i="1"/>
  <c r="F61" i="1"/>
  <c r="F60" i="1"/>
  <c r="F59" i="1"/>
  <c r="F58" i="1"/>
  <c r="F57" i="1"/>
  <c r="F56" i="1"/>
  <c r="E55" i="1"/>
  <c r="E54" i="1" s="1"/>
  <c r="D55" i="1"/>
  <c r="C55" i="1"/>
  <c r="F55" i="1" s="1"/>
  <c r="D54" i="1"/>
  <c r="F53" i="1"/>
  <c r="F52" i="1"/>
  <c r="F51" i="1"/>
  <c r="F50" i="1"/>
  <c r="E49" i="1"/>
  <c r="D49" i="1"/>
  <c r="C49" i="1"/>
  <c r="F49" i="1" s="1"/>
  <c r="F46" i="1"/>
  <c r="E45" i="1"/>
  <c r="D45" i="1"/>
  <c r="C45" i="1"/>
  <c r="F45" i="1" s="1"/>
  <c r="F44" i="1"/>
  <c r="F43" i="1"/>
  <c r="F42" i="1"/>
  <c r="F41" i="1"/>
  <c r="F40" i="1"/>
  <c r="F39" i="1"/>
  <c r="E38" i="1"/>
  <c r="D38" i="1"/>
  <c r="C38" i="1"/>
  <c r="F37" i="1"/>
  <c r="F36" i="1"/>
  <c r="F35" i="1"/>
  <c r="F34" i="1" s="1"/>
  <c r="E34" i="1"/>
  <c r="D34" i="1"/>
  <c r="C34" i="1"/>
  <c r="F33" i="1"/>
  <c r="F32" i="1"/>
  <c r="E31" i="1"/>
  <c r="D31" i="1"/>
  <c r="C31" i="1"/>
  <c r="F29" i="1"/>
  <c r="F28" i="1"/>
  <c r="F27" i="1"/>
  <c r="E26" i="1"/>
  <c r="D26" i="1"/>
  <c r="C26" i="1"/>
  <c r="F26" i="1" s="1"/>
  <c r="F25" i="1"/>
  <c r="F24" i="1"/>
  <c r="E23" i="1"/>
  <c r="E22" i="1" s="1"/>
  <c r="D23" i="1"/>
  <c r="D22" i="1" s="1"/>
  <c r="C23" i="1"/>
  <c r="C22" i="1" s="1"/>
  <c r="E18" i="1"/>
  <c r="F99" i="1" l="1"/>
  <c r="F154" i="1"/>
  <c r="F22" i="1"/>
  <c r="F104" i="1"/>
  <c r="F164" i="1"/>
  <c r="E214" i="1"/>
  <c r="F23" i="1"/>
  <c r="F31" i="1"/>
  <c r="F38" i="1"/>
  <c r="C54" i="1"/>
  <c r="F54" i="1" s="1"/>
  <c r="F70" i="1"/>
  <c r="F81" i="1"/>
  <c r="F86" i="1"/>
  <c r="F90" i="1"/>
  <c r="F105" i="1"/>
  <c r="F124" i="1"/>
  <c r="F147" i="1"/>
  <c r="C214" i="1"/>
  <c r="F172" i="1"/>
  <c r="F194" i="1"/>
  <c r="F171" i="1"/>
  <c r="D214" i="1"/>
  <c r="F214" i="1" s="1"/>
  <c r="E217" i="1" s="1"/>
</calcChain>
</file>

<file path=xl/sharedStrings.xml><?xml version="1.0" encoding="utf-8"?>
<sst xmlns="http://schemas.openxmlformats.org/spreadsheetml/2006/main" count="318" uniqueCount="308">
  <si>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</si>
  <si>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</si>
  <si>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</si>
  <si>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</si>
  <si>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</si>
  <si>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</si>
  <si>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>Servicios  Personales</t>
  </si>
  <si>
    <t>2.1.1.1</t>
  </si>
  <si>
    <t xml:space="preserve">Remuneracion al personal fijo </t>
  </si>
  <si>
    <t>2.1.1.1.01</t>
  </si>
  <si>
    <t>Sueldos Fijos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</si>
  <si>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</si>
  <si>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</si>
  <si>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</si>
  <si>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</si>
  <si>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</si>
  <si>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</si>
  <si>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</si>
  <si>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</si>
  <si>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</si>
  <si>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</si>
  <si>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</si>
  <si>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</si>
  <si>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</si>
  <si>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</si>
  <si>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</si>
  <si>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</si>
  <si>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</si>
  <si>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</si>
  <si>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</si>
  <si>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</si>
  <si>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</si>
  <si>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</si>
  <si>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</si>
  <si>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</si>
  <si>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</si>
  <si>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</si>
  <si>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2.1.2.2.06</t>
  </si>
  <si>
    <t xml:space="preserve">Compensación por Resultados </t>
  </si>
  <si>
    <t>2.1.2.2.09</t>
  </si>
  <si>
    <t xml:space="preserve">Bonos por desempeños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</si>
  <si>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</si>
  <si>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</si>
  <si>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</si>
  <si>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</si>
  <si>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</si>
  <si>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</si>
  <si>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</si>
  <si>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</si>
  <si>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</si>
  <si>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</si>
  <si>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</si>
  <si>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</si>
  <si>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</si>
  <si>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</si>
  <si>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</si>
  <si>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</si>
  <si>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</si>
  <si>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</si>
  <si>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</si>
  <si>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2.2.1.6..07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</si>
  <si>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</si>
  <si>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</si>
  <si>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</si>
  <si>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</si>
  <si>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</si>
  <si>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</si>
  <si>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</si>
  <si>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</si>
  <si>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</si>
  <si>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</si>
  <si>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</si>
  <si>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</si>
  <si>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</si>
  <si>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</si>
  <si>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</si>
  <si>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</si>
  <si>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</si>
  <si>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</si>
  <si>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</si>
  <si>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</si>
  <si>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</si>
  <si>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</si>
  <si>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</si>
  <si>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</si>
  <si>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</si>
  <si>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</si>
  <si>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</si>
  <si>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</si>
  <si>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</si>
  <si>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</si>
  <si>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</si>
  <si>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</si>
  <si>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</si>
  <si>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</si>
  <si>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</si>
  <si>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</si>
  <si>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</si>
  <si>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</si>
  <si>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</si>
  <si>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</si>
  <si>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</si>
  <si>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</si>
  <si>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</si>
  <si>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</si>
  <si>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</si>
  <si>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</si>
  <si>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Otros Servicios no Personales</t>
  </si>
  <si>
    <t>2.2.8.1</t>
  </si>
  <si>
    <t xml:space="preserve">Gastos Judiciales </t>
  </si>
  <si>
    <t>2.2.8.5.1</t>
  </si>
  <si>
    <t xml:space="preserve">Fumigacion </t>
  </si>
  <si>
    <t>2.2.8.5.3</t>
  </si>
  <si>
    <t xml:space="preserve">Limpieza e  Higiene </t>
  </si>
  <si>
    <t>2.2.8.6.1</t>
  </si>
  <si>
    <t>Eventos Generales</t>
  </si>
  <si>
    <t>2.2.8.6.2</t>
  </si>
  <si>
    <t xml:space="preserve">Festividades </t>
  </si>
  <si>
    <t>2.2.8.7</t>
  </si>
  <si>
    <t>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</si>
  <si>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</si>
  <si>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</si>
  <si>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</si>
  <si>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</si>
  <si>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</si>
  <si>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</si>
  <si>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</si>
  <si>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</si>
  <si>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</si>
  <si>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</si>
  <si>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</si>
  <si>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</si>
  <si>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</si>
  <si>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2.3.1.3</t>
  </si>
  <si>
    <t xml:space="preserve">Alimentos para animales </t>
  </si>
  <si>
    <t>2.3.1.4</t>
  </si>
  <si>
    <t>Productos Agroforestales y Pecuarios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</si>
  <si>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</si>
  <si>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</si>
  <si>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</si>
  <si>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</si>
  <si>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</si>
  <si>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</si>
  <si>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</si>
  <si>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</si>
  <si>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</si>
  <si>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</si>
  <si>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</si>
  <si>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</si>
  <si>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</si>
  <si>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</si>
  <si>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</si>
  <si>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</si>
  <si>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</si>
  <si>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</si>
  <si>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</si>
  <si>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</si>
  <si>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</si>
  <si>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</si>
  <si>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</si>
  <si>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</si>
  <si>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</si>
  <si>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</si>
  <si>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</si>
  <si>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</si>
  <si>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</si>
  <si>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</si>
  <si>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</si>
  <si>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</si>
  <si>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</si>
  <si>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</si>
  <si>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</si>
  <si>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</si>
  <si>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</si>
  <si>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</si>
  <si>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</si>
  <si>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</si>
  <si>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</si>
  <si>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</si>
  <si>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</si>
  <si>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</si>
  <si>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</si>
  <si>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</si>
  <si>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</si>
  <si>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</si>
  <si>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</si>
  <si>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</si>
  <si>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</si>
  <si>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</si>
  <si>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</si>
  <si>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</si>
  <si>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</si>
  <si>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</si>
  <si>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</si>
  <si>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</si>
  <si>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</si>
  <si>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</si>
  <si>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</si>
  <si>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</si>
  <si>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</si>
  <si>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</si>
  <si>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</si>
  <si>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</si>
  <si>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2.3.7.1.05</t>
  </si>
  <si>
    <t xml:space="preserve">Aceites y Grasas </t>
  </si>
  <si>
    <t>2.3.7.1.06</t>
  </si>
  <si>
    <t xml:space="preserve">Lubricantes 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</si>
  <si>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</si>
  <si>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</si>
  <si>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</si>
  <si>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</si>
  <si>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</si>
  <si>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</si>
  <si>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</si>
  <si>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</si>
  <si>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2.3.9.5</t>
  </si>
  <si>
    <t xml:space="preserve">Utiles de cocina y comedor </t>
  </si>
  <si>
    <t>2.3.9.6</t>
  </si>
  <si>
    <t xml:space="preserve">Productos Electricos y Afines </t>
  </si>
  <si>
    <t>2.3.9.9</t>
  </si>
  <si>
    <t>Proudustos y Utiles variso  N. I . P.</t>
  </si>
  <si>
    <t>Transferencias Corrientes</t>
  </si>
  <si>
    <t>2.4.4.</t>
  </si>
  <si>
    <t xml:space="preserve">Transferencias Corrientes  a Empresas  Publlicas No Financieras </t>
  </si>
  <si>
    <t>2.4.4.1</t>
  </si>
  <si>
    <t xml:space="preserve">Transferencias corrientes a empresas publicas no financieras nacionales para servicios personales 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</si>
  <si>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</si>
  <si>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</si>
  <si>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</si>
  <si>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</si>
  <si>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</si>
  <si>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2.6.1.3</t>
  </si>
  <si>
    <t xml:space="preserve">Muebles de alojamiento, excepto de oficina y estanteria </t>
  </si>
  <si>
    <t>2.6.1.4</t>
  </si>
  <si>
    <t xml:space="preserve">Equipos de Computos </t>
  </si>
  <si>
    <t>2.6.1.7</t>
  </si>
  <si>
    <t xml:space="preserve">Electrodomesticos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</si>
  <si>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</si>
  <si>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</si>
  <si>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</si>
  <si>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</si>
  <si>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</si>
  <si>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</si>
  <si>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</si>
  <si>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</si>
  <si>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>2.6.4</t>
  </si>
  <si>
    <t xml:space="preserve">Vehiculos  y Equipo  de Transporte, Traccion y Elevacion </t>
  </si>
  <si>
    <t>2.6.4.1</t>
  </si>
  <si>
    <t>Automoviles y Camiones</t>
  </si>
  <si>
    <t>2.6.5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</si>
  <si>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</si>
  <si>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</si>
  <si>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</si>
  <si>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</si>
  <si>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Equipo de generacion electrica, aparatos y Acesorios electricos </t>
  </si>
  <si>
    <t>2.6.8</t>
  </si>
  <si>
    <t xml:space="preserve">Bienes Intangibles </t>
  </si>
  <si>
    <t>2.6.8.3.1</t>
  </si>
  <si>
    <t>Programas de Computación</t>
  </si>
  <si>
    <t>2.3.8.3.2</t>
  </si>
  <si>
    <t xml:space="preserve">Base de Datos </t>
  </si>
  <si>
    <t xml:space="preserve">Total General </t>
  </si>
  <si>
    <t xml:space="preserve">Maquinaria, Otros Equipos  y Herramientas </t>
  </si>
  <si>
    <t>2.6.5.8</t>
  </si>
  <si>
    <t xml:space="preserve">Otros Equipos </t>
  </si>
  <si>
    <t>VICE-PRESIDENCIA DE LA REPUBLICA DOMINICANA</t>
  </si>
  <si>
    <t>Gabinete de Coodinacion de Politicas Sociales</t>
  </si>
  <si>
    <t>Programa Progresando Con Solidaridad</t>
  </si>
  <si>
    <t xml:space="preserve"> “Año de la Superación del Analfabetismo”</t>
  </si>
  <si>
    <t>SALDO ANTERIOR</t>
  </si>
  <si>
    <t>TRANSFERENCIA RECIBIDA DE PRESUPUESTO</t>
  </si>
  <si>
    <t>Apropiacion pendiente de ejecutar</t>
  </si>
  <si>
    <t>2.2.8.3.1</t>
  </si>
  <si>
    <t xml:space="preserve">Servicios Medicos sanitarios </t>
  </si>
  <si>
    <t>2.3.9.4</t>
  </si>
  <si>
    <t xml:space="preserve">Utiles destinados a actividades recreativas y deportivas </t>
  </si>
  <si>
    <t>2.4.1</t>
  </si>
  <si>
    <t xml:space="preserve">Transferencias Corrientes al Sector Privado </t>
  </si>
  <si>
    <t>2.4.1.3</t>
  </si>
  <si>
    <t xml:space="preserve">Premios literarios, deportivos y artisticos </t>
  </si>
  <si>
    <t>2.6.2.4</t>
  </si>
  <si>
    <t xml:space="preserve">Equipos Recreativos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</si>
  <si>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</si>
  <si>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</si>
  <si>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</si>
  <si>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</si>
  <si>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</si>
  <si>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2.6.8.8</t>
  </si>
  <si>
    <t xml:space="preserve">Licencias Informaticas  e intelectuales,  industriales y comerciales </t>
  </si>
  <si>
    <t>SALDO DISPONIBLE  ABRIL 2014</t>
  </si>
  <si>
    <t>EJECUCION PRESUPUESTARIA MAYO  2014</t>
  </si>
  <si>
    <t>2.1.3</t>
  </si>
  <si>
    <t>Dietas y Gastos de Representación</t>
  </si>
  <si>
    <t>2.1.3.1.1</t>
  </si>
  <si>
    <t xml:space="preserve">Dietas en el pais </t>
  </si>
  <si>
    <t>2.3.1.2</t>
  </si>
  <si>
    <t xml:space="preserve">Madera, Corcho y sus Manufacturas </t>
  </si>
  <si>
    <t>2.3.7.2</t>
  </si>
  <si>
    <t>2.3.9.8</t>
  </si>
  <si>
    <t xml:space="preserve">Otros respuestos y accesorios menores </t>
  </si>
  <si>
    <t>2.6.5.7</t>
  </si>
  <si>
    <t xml:space="preserve">Herramientas menores 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</si>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</sst>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2"/>
      <color indexed="8"/>
      <name val="Arial Narrow"/>
      <family val="2"/>
    </font>
    <font>
      <b/>
      <sz val="10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4"/>
      <color indexed="8"/>
      <name val="Arial Narrow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24"/>
      <color theme="1"/>
      <name val="Calibri"/>
      <family val="2"/>
      <scheme val="minor"/>
    </font>
    <font>
      <b/>
      <sz val="18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6" fillId="2" borderId="5" xfId="0" applyNumberFormat="1" applyFont="1" applyFill="1" applyBorder="1" applyAlignment="1">
      <alignment horizontal="center"/>
    </xf>
    <xf numFmtId="0" fontId="6" fillId="2" borderId="5" xfId="0" applyFont="1" applyFill="1" applyBorder="1"/>
    <xf numFmtId="43" fontId="7" fillId="2" borderId="5" xfId="0" applyNumberFormat="1" applyFont="1" applyFill="1" applyBorder="1"/>
    <xf numFmtId="0" fontId="8" fillId="3" borderId="6" xfId="0" applyNumberFormat="1" applyFont="1" applyFill="1" applyBorder="1" applyAlignment="1">
      <alignment horizontal="center"/>
    </xf>
    <xf numFmtId="0" fontId="9" fillId="3" borderId="6" xfId="0" applyFont="1" applyFill="1" applyBorder="1"/>
    <xf numFmtId="43" fontId="7" fillId="3" borderId="6" xfId="0" applyNumberFormat="1" applyFont="1" applyFill="1" applyBorder="1"/>
    <xf numFmtId="43" fontId="7" fillId="3" borderId="6" xfId="1" applyFont="1" applyFill="1" applyBorder="1"/>
    <xf numFmtId="0" fontId="10" fillId="0" borderId="7" xfId="0" applyNumberFormat="1" applyFont="1" applyBorder="1" applyAlignment="1">
      <alignment horizontal="center"/>
    </xf>
    <xf numFmtId="0" fontId="10" fillId="0" borderId="7" xfId="0" applyFont="1" applyBorder="1"/>
    <xf numFmtId="43" fontId="5" fillId="0" borderId="7" xfId="1" applyFont="1" applyBorder="1"/>
    <xf numFmtId="0" fontId="5" fillId="0" borderId="7" xfId="0" applyNumberFormat="1" applyFont="1" applyBorder="1" applyAlignment="1">
      <alignment horizontal="center"/>
    </xf>
    <xf numFmtId="0" fontId="8" fillId="3" borderId="7" xfId="0" applyNumberFormat="1" applyFont="1" applyFill="1" applyBorder="1" applyAlignment="1">
      <alignment horizontal="center"/>
    </xf>
    <xf numFmtId="0" fontId="9" fillId="3" borderId="7" xfId="0" applyFont="1" applyFill="1" applyBorder="1"/>
    <xf numFmtId="43" fontId="7" fillId="3" borderId="7" xfId="1" applyFont="1" applyFill="1" applyBorder="1"/>
    <xf numFmtId="0" fontId="5" fillId="0" borderId="8" xfId="0" applyNumberFormat="1" applyFont="1" applyBorder="1" applyAlignment="1">
      <alignment horizontal="center"/>
    </xf>
    <xf numFmtId="0" fontId="10" fillId="0" borderId="8" xfId="0" applyFont="1" applyBorder="1"/>
    <xf numFmtId="43" fontId="5" fillId="0" borderId="8" xfId="1" applyFont="1" applyBorder="1"/>
    <xf numFmtId="43" fontId="5" fillId="0" borderId="7" xfId="1" applyFont="1" applyBorder="1" applyAlignment="1">
      <alignment horizontal="right"/>
    </xf>
    <xf numFmtId="49" fontId="10" fillId="0" borderId="7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0" fontId="8" fillId="4" borderId="7" xfId="0" applyNumberFormat="1" applyFont="1" applyFill="1" applyBorder="1" applyAlignment="1">
      <alignment horizontal="center"/>
    </xf>
    <xf numFmtId="0" fontId="8" fillId="4" borderId="7" xfId="0" applyFont="1" applyFill="1" applyBorder="1"/>
    <xf numFmtId="0" fontId="8" fillId="5" borderId="7" xfId="0" applyNumberFormat="1" applyFont="1" applyFill="1" applyBorder="1" applyAlignment="1">
      <alignment horizontal="center"/>
    </xf>
    <xf numFmtId="0" fontId="9" fillId="5" borderId="7" xfId="0" applyFont="1" applyFill="1" applyBorder="1"/>
    <xf numFmtId="0" fontId="11" fillId="3" borderId="9" xfId="0" applyNumberFormat="1" applyFont="1" applyFill="1" applyBorder="1" applyAlignment="1">
      <alignment horizontal="center"/>
    </xf>
    <xf numFmtId="0" fontId="11" fillId="3" borderId="9" xfId="0" applyFont="1" applyFill="1" applyBorder="1"/>
    <xf numFmtId="43" fontId="4" fillId="3" borderId="9" xfId="1" applyFont="1" applyFill="1" applyBorder="1"/>
    <xf numFmtId="0" fontId="0" fillId="0" borderId="10" xfId="0" applyBorder="1"/>
    <xf numFmtId="0" fontId="0" fillId="0" borderId="11" xfId="0" applyBorder="1"/>
    <xf numFmtId="43" fontId="12" fillId="0" borderId="11" xfId="1" applyFont="1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43" fontId="12" fillId="0" borderId="0" xfId="1" applyFont="1" applyBorder="1"/>
    <xf numFmtId="0" fontId="0" fillId="0" borderId="14" xfId="0" applyBorder="1"/>
    <xf numFmtId="0" fontId="17" fillId="7" borderId="14" xfId="0" applyFont="1" applyFill="1" applyBorder="1" applyAlignment="1"/>
    <xf numFmtId="0" fontId="9" fillId="7" borderId="13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right" vertical="center" wrapText="1"/>
    </xf>
    <xf numFmtId="43" fontId="0" fillId="0" borderId="0" xfId="0" applyNumberFormat="1"/>
    <xf numFmtId="43" fontId="0" fillId="0" borderId="0" xfId="1" applyFont="1"/>
    <xf numFmtId="0" fontId="11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right" vertical="center" wrapText="1"/>
    </xf>
    <xf numFmtId="49" fontId="10" fillId="0" borderId="19" xfId="0" applyNumberFormat="1" applyFont="1" applyBorder="1" applyAlignment="1">
      <alignment horizontal="center"/>
    </xf>
    <xf numFmtId="0" fontId="10" fillId="0" borderId="19" xfId="0" applyFont="1" applyBorder="1"/>
    <xf numFmtId="43" fontId="5" fillId="0" borderId="19" xfId="1" applyFont="1" applyBorder="1"/>
    <xf numFmtId="43" fontId="11" fillId="7" borderId="0" xfId="1" applyFont="1" applyFill="1" applyBorder="1" applyAlignment="1">
      <alignment horizontal="center" vertical="center" wrapText="1"/>
    </xf>
    <xf numFmtId="43" fontId="11" fillId="7" borderId="14" xfId="1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right" vertical="center" wrapText="1"/>
    </xf>
    <xf numFmtId="43" fontId="11" fillId="7" borderId="15" xfId="1" applyFont="1" applyFill="1" applyBorder="1" applyAlignment="1">
      <alignment horizontal="center" vertical="center" wrapText="1"/>
    </xf>
    <xf numFmtId="43" fontId="11" fillId="7" borderId="16" xfId="1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right" vertical="center" wrapText="1"/>
    </xf>
    <xf numFmtId="0" fontId="13" fillId="0" borderId="1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6" borderId="13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/>
    </xf>
    <xf numFmtId="0" fontId="17" fillId="7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/>
    <xf numFmtId="0" fontId="7" fillId="0" borderId="18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1857375</xdr:colOff>
      <xdr:row>9</xdr:row>
      <xdr:rowOff>52133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19050"/>
          <a:ext cx="3086100" cy="174758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885826</xdr:colOff>
      <xdr:row>0</xdr:row>
      <xdr:rowOff>57151</xdr:rowOff>
    </xdr:from>
    <xdr:to>
      <xdr:col>5</xdr:col>
      <xdr:colOff>923925</xdr:colOff>
      <xdr:row>9</xdr:row>
      <xdr:rowOff>119676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53226" y="57151"/>
          <a:ext cx="3190874" cy="1777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7"/>
  <sheetViews>
    <sheetView showGridLines="0" tabSelected="1" topLeftCell="A11" workbookViewId="0">
      <selection activeCell="E22" sqref="E22"/>
    </sheetView>
  </sheetViews>
  <sheetFormatPr baseColWidth="10" defaultRowHeight="15" x14ac:dyDescent="0.25"/>
  <cols>
    <col min="1" max="1" width="18.85546875" customWidth="1"/>
    <col min="2" max="2" width="69.140625" bestFit="1" customWidth="1"/>
    <col min="3" max="3" width="17.140625" customWidth="1"/>
    <col min="4" max="4" width="16.28515625" bestFit="1" customWidth="1"/>
    <col min="5" max="5" width="13.85546875" bestFit="1" customWidth="1"/>
    <col min="6" max="6" width="15" bestFit="1" customWidth="1"/>
    <col min="8" max="8" width="15.140625" bestFit="1" customWidth="1"/>
    <col min="9" max="9" width="15.85546875" bestFit="1" customWidth="1"/>
  </cols>
  <sheetData>
    <row r="1" spans="1:9" x14ac:dyDescent="0.25">
      <c r="A1" s="28"/>
      <c r="B1" s="29"/>
      <c r="C1" s="29"/>
      <c r="D1" s="29"/>
      <c r="E1" s="30"/>
      <c r="F1" s="31"/>
    </row>
    <row r="2" spans="1:9" x14ac:dyDescent="0.25">
      <c r="A2" s="32"/>
      <c r="B2" s="33"/>
      <c r="C2" s="33"/>
      <c r="D2" s="33"/>
      <c r="E2" s="34"/>
      <c r="F2" s="35"/>
    </row>
    <row r="3" spans="1:9" x14ac:dyDescent="0.25">
      <c r="A3" s="32"/>
      <c r="B3" s="33"/>
      <c r="C3" s="33"/>
      <c r="D3" s="33"/>
      <c r="E3" s="34"/>
      <c r="F3" s="35"/>
    </row>
    <row r="4" spans="1:9" x14ac:dyDescent="0.25">
      <c r="A4" s="32"/>
      <c r="B4" s="33"/>
      <c r="C4" s="33"/>
      <c r="D4" s="33"/>
      <c r="E4" s="34"/>
      <c r="F4" s="35"/>
    </row>
    <row r="5" spans="1:9" x14ac:dyDescent="0.25">
      <c r="A5" s="32"/>
      <c r="B5" s="33"/>
      <c r="C5" s="33"/>
      <c r="D5" s="33"/>
      <c r="E5" s="34"/>
      <c r="F5" s="35"/>
    </row>
    <row r="6" spans="1:9" x14ac:dyDescent="0.25">
      <c r="A6" s="32"/>
      <c r="B6" s="33"/>
      <c r="C6" s="33"/>
      <c r="D6" s="33"/>
      <c r="E6" s="34"/>
      <c r="F6" s="35"/>
    </row>
    <row r="7" spans="1:9" x14ac:dyDescent="0.25">
      <c r="A7" s="32"/>
      <c r="B7" s="33"/>
      <c r="C7" s="33"/>
      <c r="D7" s="33"/>
      <c r="E7" s="34"/>
      <c r="F7" s="35"/>
    </row>
    <row r="8" spans="1:9" x14ac:dyDescent="0.25">
      <c r="A8" s="32"/>
      <c r="B8" s="33"/>
      <c r="C8" s="33"/>
      <c r="D8" s="33"/>
      <c r="E8" s="34"/>
      <c r="F8" s="35"/>
    </row>
    <row r="9" spans="1:9" x14ac:dyDescent="0.25">
      <c r="A9" s="32"/>
      <c r="B9" s="33"/>
      <c r="C9" s="33"/>
      <c r="D9" s="33"/>
      <c r="E9" s="34"/>
      <c r="F9" s="35"/>
    </row>
    <row r="10" spans="1:9" x14ac:dyDescent="0.25">
      <c r="A10" s="32"/>
      <c r="B10" s="33"/>
      <c r="C10" s="33"/>
      <c r="D10" s="33"/>
      <c r="E10" s="34"/>
      <c r="F10" s="35"/>
    </row>
    <row r="11" spans="1:9" ht="23.25" x14ac:dyDescent="0.35">
      <c r="A11" s="54" t="s">
        <v>265</v>
      </c>
      <c r="B11" s="55"/>
      <c r="C11" s="55"/>
      <c r="D11" s="55"/>
      <c r="E11" s="55"/>
      <c r="F11" s="35"/>
    </row>
    <row r="12" spans="1:9" ht="20.25" x14ac:dyDescent="0.3">
      <c r="A12" s="56" t="s">
        <v>266</v>
      </c>
      <c r="B12" s="57"/>
      <c r="C12" s="57"/>
      <c r="D12" s="57"/>
      <c r="E12" s="57"/>
      <c r="F12" s="35"/>
      <c r="I12" s="40"/>
    </row>
    <row r="13" spans="1:9" ht="22.5" x14ac:dyDescent="0.45">
      <c r="A13" s="58" t="s">
        <v>267</v>
      </c>
      <c r="B13" s="59"/>
      <c r="C13" s="59"/>
      <c r="D13" s="59"/>
      <c r="E13" s="59"/>
      <c r="F13" s="35"/>
      <c r="I13" s="39"/>
    </row>
    <row r="14" spans="1:9" ht="18.75" x14ac:dyDescent="0.25">
      <c r="A14" s="60" t="s">
        <v>268</v>
      </c>
      <c r="B14" s="61"/>
      <c r="C14" s="61"/>
      <c r="D14" s="61"/>
      <c r="E14" s="61"/>
      <c r="F14" s="35"/>
      <c r="I14" s="40"/>
    </row>
    <row r="15" spans="1:9" ht="31.5" x14ac:dyDescent="0.5">
      <c r="A15" s="62" t="s">
        <v>290</v>
      </c>
      <c r="B15" s="63"/>
      <c r="C15" s="63"/>
      <c r="D15" s="63"/>
      <c r="E15" s="63"/>
      <c r="F15" s="36"/>
    </row>
    <row r="16" spans="1:9" ht="30" customHeight="1" x14ac:dyDescent="0.25">
      <c r="A16" s="37"/>
      <c r="B16" s="38"/>
      <c r="C16" s="53" t="s">
        <v>269</v>
      </c>
      <c r="D16" s="53"/>
      <c r="E16" s="48">
        <v>429945569.63</v>
      </c>
      <c r="F16" s="49"/>
    </row>
    <row r="17" spans="1:6" ht="18" x14ac:dyDescent="0.25">
      <c r="A17" s="37"/>
      <c r="B17" s="53" t="s">
        <v>270</v>
      </c>
      <c r="C17" s="53"/>
      <c r="D17" s="53"/>
      <c r="E17" s="48">
        <v>0</v>
      </c>
      <c r="F17" s="49"/>
    </row>
    <row r="18" spans="1:6" ht="18" x14ac:dyDescent="0.25">
      <c r="A18" s="37"/>
      <c r="B18" s="53" t="s">
        <v>289</v>
      </c>
      <c r="C18" s="53"/>
      <c r="D18" s="53"/>
      <c r="E18" s="48">
        <f>+E16+E17</f>
        <v>429945569.63</v>
      </c>
      <c r="F18" s="49"/>
    </row>
    <row r="19" spans="1:6" ht="15.75" thickBot="1" x14ac:dyDescent="0.3"/>
    <row r="20" spans="1:6" ht="15.75" customHeight="1" thickTop="1" x14ac:dyDescent="0.25">
      <c r="A20" s="64" t="s">
        <v>0</v>
      </c>
      <c r="B20" s="66" t="s">
        <v>1</v>
      </c>
      <c r="C20" s="68" t="s">
        <v>2</v>
      </c>
      <c r="D20" s="68" t="s">
        <v>3</v>
      </c>
      <c r="E20" s="68" t="s">
        <v>4</v>
      </c>
      <c r="F20" s="68" t="s">
        <v>5</v>
      </c>
    </row>
    <row r="21" spans="1:6" ht="23.25" customHeight="1" thickBot="1" x14ac:dyDescent="0.3">
      <c r="A21" s="65"/>
      <c r="B21" s="67"/>
      <c r="C21" s="68"/>
      <c r="D21" s="68"/>
      <c r="E21" s="68"/>
      <c r="F21" s="68"/>
    </row>
    <row r="22" spans="1:6" ht="16.5" thickBot="1" x14ac:dyDescent="0.3">
      <c r="A22" s="1">
        <v>21</v>
      </c>
      <c r="B22" s="2" t="s">
        <v>6</v>
      </c>
      <c r="C22" s="3">
        <f>+C23+C26+C31+C34+C38+C49+C45</f>
        <v>21958818.889999997</v>
      </c>
      <c r="D22" s="3">
        <f>+D23+D26+D31+D34+D38+D49+D45</f>
        <v>23273443.170000002</v>
      </c>
      <c r="E22" s="3">
        <f>+E23+E26+E31+E34+E38+E49+E45</f>
        <v>2989702.69</v>
      </c>
      <c r="F22" s="3">
        <f>SUM(C22:E22)</f>
        <v>48221964.75</v>
      </c>
    </row>
    <row r="23" spans="1:6" ht="16.5" x14ac:dyDescent="0.3">
      <c r="A23" s="4" t="s">
        <v>7</v>
      </c>
      <c r="B23" s="5" t="s">
        <v>8</v>
      </c>
      <c r="C23" s="6">
        <f t="shared" ref="C23" si="0">C24</f>
        <v>17943136.329999998</v>
      </c>
      <c r="D23" s="7">
        <f>D24</f>
        <v>18100431.98</v>
      </c>
      <c r="E23" s="6">
        <f>E24</f>
        <v>1844196.71</v>
      </c>
      <c r="F23" s="6">
        <f>SUM(C23:E23)</f>
        <v>37887765.020000003</v>
      </c>
    </row>
    <row r="24" spans="1:6" x14ac:dyDescent="0.25">
      <c r="A24" s="8" t="s">
        <v>9</v>
      </c>
      <c r="B24" s="9" t="s">
        <v>10</v>
      </c>
      <c r="C24" s="10">
        <v>17943136.329999998</v>
      </c>
      <c r="D24" s="10">
        <v>18100431.98</v>
      </c>
      <c r="E24" s="10">
        <v>1844196.71</v>
      </c>
      <c r="F24" s="10">
        <f>+C24+D24+E24</f>
        <v>37887765.020000003</v>
      </c>
    </row>
    <row r="25" spans="1:6" ht="15" customHeight="1" x14ac:dyDescent="0.25">
      <c r="A25" s="11"/>
      <c r="B25" s="9"/>
      <c r="C25" s="10"/>
      <c r="D25" s="10"/>
      <c r="E25" s="10"/>
      <c r="F25" s="10">
        <f t="shared" ref="F25:F89" si="1">+C25+D25+E25</f>
        <v>0</v>
      </c>
    </row>
    <row r="26" spans="1:6" ht="16.5" x14ac:dyDescent="0.3">
      <c r="A26" s="12" t="s">
        <v>11</v>
      </c>
      <c r="B26" s="13" t="s">
        <v>12</v>
      </c>
      <c r="C26" s="14">
        <f>SUM(C27:C29)</f>
        <v>93400</v>
      </c>
      <c r="D26" s="14">
        <f>SUM(D27:D29)</f>
        <v>64572.6</v>
      </c>
      <c r="E26" s="14">
        <f>SUM(E27:E29)</f>
        <v>844840</v>
      </c>
      <c r="F26" s="14">
        <f>SUM(C26:E26)</f>
        <v>1002812.6</v>
      </c>
    </row>
    <row r="27" spans="1:6" x14ac:dyDescent="0.25">
      <c r="A27" s="8" t="s">
        <v>13</v>
      </c>
      <c r="B27" s="9" t="s">
        <v>14</v>
      </c>
      <c r="C27" s="10">
        <v>93400</v>
      </c>
      <c r="D27" s="10"/>
      <c r="E27" s="10">
        <v>844840</v>
      </c>
      <c r="F27" s="10">
        <f t="shared" si="1"/>
        <v>938240</v>
      </c>
    </row>
    <row r="28" spans="1:6" x14ac:dyDescent="0.25">
      <c r="A28" s="8" t="s">
        <v>15</v>
      </c>
      <c r="B28" s="9" t="s">
        <v>16</v>
      </c>
      <c r="C28" s="10"/>
      <c r="D28" s="10">
        <v>64572.6</v>
      </c>
      <c r="E28" s="10"/>
      <c r="F28" s="10">
        <f t="shared" si="1"/>
        <v>64572.6</v>
      </c>
    </row>
    <row r="29" spans="1:6" ht="15" customHeight="1" x14ac:dyDescent="0.25">
      <c r="A29" s="8" t="s">
        <v>17</v>
      </c>
      <c r="B29" s="9" t="s">
        <v>18</v>
      </c>
      <c r="C29" s="10"/>
      <c r="D29" s="10"/>
      <c r="E29" s="10"/>
      <c r="F29" s="10">
        <f t="shared" si="1"/>
        <v>0</v>
      </c>
    </row>
    <row r="30" spans="1:6" ht="15" customHeight="1" x14ac:dyDescent="0.25">
      <c r="A30" s="8"/>
      <c r="B30" s="9"/>
      <c r="C30" s="10"/>
      <c r="D30" s="10"/>
      <c r="E30" s="10"/>
      <c r="F30" s="10"/>
    </row>
    <row r="31" spans="1:6" ht="16.5" x14ac:dyDescent="0.3">
      <c r="A31" s="12" t="s">
        <v>19</v>
      </c>
      <c r="B31" s="13" t="s">
        <v>20</v>
      </c>
      <c r="C31" s="14">
        <f>SUM(C32:C33)</f>
        <v>0</v>
      </c>
      <c r="D31" s="14">
        <f t="shared" ref="D31:F31" si="2">SUM(D32:D33)</f>
        <v>0</v>
      </c>
      <c r="E31" s="14">
        <f t="shared" si="2"/>
        <v>0</v>
      </c>
      <c r="F31" s="14">
        <f t="shared" si="2"/>
        <v>0</v>
      </c>
    </row>
    <row r="32" spans="1:6" ht="15" customHeight="1" x14ac:dyDescent="0.25">
      <c r="A32" s="8" t="s">
        <v>21</v>
      </c>
      <c r="B32" s="9" t="s">
        <v>22</v>
      </c>
      <c r="C32" s="10"/>
      <c r="D32" s="10"/>
      <c r="E32" s="10"/>
      <c r="F32" s="10">
        <f t="shared" si="1"/>
        <v>0</v>
      </c>
    </row>
    <row r="33" spans="1:6" ht="15" customHeight="1" x14ac:dyDescent="0.25">
      <c r="A33" s="8"/>
      <c r="B33" s="9"/>
      <c r="C33" s="10"/>
      <c r="D33" s="10"/>
      <c r="E33" s="10"/>
      <c r="F33" s="10">
        <f t="shared" si="1"/>
        <v>0</v>
      </c>
    </row>
    <row r="34" spans="1:6" ht="16.5" x14ac:dyDescent="0.3">
      <c r="A34" s="12" t="s">
        <v>23</v>
      </c>
      <c r="B34" s="13" t="s">
        <v>24</v>
      </c>
      <c r="C34" s="14">
        <f>SUM(C35:C37)</f>
        <v>1154181.4099999999</v>
      </c>
      <c r="D34" s="14">
        <f>SUM(D35:D37)</f>
        <v>0</v>
      </c>
      <c r="E34" s="14">
        <f t="shared" ref="E34:F34" si="3">SUM(E35:E37)</f>
        <v>0</v>
      </c>
      <c r="F34" s="14">
        <f t="shared" si="3"/>
        <v>1154181.4099999999</v>
      </c>
    </row>
    <row r="35" spans="1:6" x14ac:dyDescent="0.25">
      <c r="A35" s="8" t="s">
        <v>25</v>
      </c>
      <c r="B35" s="9" t="s">
        <v>26</v>
      </c>
      <c r="C35" s="10">
        <v>1154181.4099999999</v>
      </c>
      <c r="D35" s="10"/>
      <c r="E35" s="10"/>
      <c r="F35" s="10">
        <f t="shared" si="1"/>
        <v>1154181.4099999999</v>
      </c>
    </row>
    <row r="36" spans="1:6" x14ac:dyDescent="0.25">
      <c r="A36" s="8" t="s">
        <v>27</v>
      </c>
      <c r="B36" s="9" t="s">
        <v>28</v>
      </c>
      <c r="C36" s="10"/>
      <c r="D36" s="10"/>
      <c r="E36" s="10"/>
      <c r="F36" s="10">
        <f t="shared" si="1"/>
        <v>0</v>
      </c>
    </row>
    <row r="37" spans="1:6" ht="15" customHeight="1" x14ac:dyDescent="0.25">
      <c r="A37" s="11"/>
      <c r="B37" s="9"/>
      <c r="C37" s="10"/>
      <c r="D37" s="10"/>
      <c r="E37" s="10"/>
      <c r="F37" s="10">
        <f t="shared" si="1"/>
        <v>0</v>
      </c>
    </row>
    <row r="38" spans="1:6" ht="16.5" x14ac:dyDescent="0.3">
      <c r="A38" s="12" t="s">
        <v>29</v>
      </c>
      <c r="B38" s="13" t="s">
        <v>30</v>
      </c>
      <c r="C38" s="14">
        <f t="shared" ref="C38" si="4">SUM(C39:C44)</f>
        <v>41500</v>
      </c>
      <c r="D38" s="14">
        <f>SUM(D39:D44)</f>
        <v>45233.04</v>
      </c>
      <c r="E38" s="14">
        <f>SUM(E39:E44)</f>
        <v>0</v>
      </c>
      <c r="F38" s="14">
        <f>SUM(C38:E38)</f>
        <v>86733.040000000008</v>
      </c>
    </row>
    <row r="39" spans="1:6" ht="15" customHeight="1" x14ac:dyDescent="0.25">
      <c r="A39" s="8" t="s">
        <v>31</v>
      </c>
      <c r="B39" s="9" t="s">
        <v>32</v>
      </c>
      <c r="C39" s="10"/>
      <c r="D39" s="10">
        <v>45233.04</v>
      </c>
      <c r="E39" s="10"/>
      <c r="F39" s="10">
        <f t="shared" si="1"/>
        <v>45233.04</v>
      </c>
    </row>
    <row r="40" spans="1:6" ht="15" customHeight="1" x14ac:dyDescent="0.25">
      <c r="A40" s="8" t="s">
        <v>33</v>
      </c>
      <c r="B40" s="9" t="s">
        <v>34</v>
      </c>
      <c r="C40" s="10"/>
      <c r="D40" s="10"/>
      <c r="E40" s="10"/>
      <c r="F40" s="10">
        <f t="shared" si="1"/>
        <v>0</v>
      </c>
    </row>
    <row r="41" spans="1:6" x14ac:dyDescent="0.25">
      <c r="A41" s="8" t="s">
        <v>35</v>
      </c>
      <c r="B41" s="9" t="s">
        <v>36</v>
      </c>
      <c r="C41" s="10">
        <v>41500</v>
      </c>
      <c r="D41" s="10"/>
      <c r="E41" s="10"/>
      <c r="F41" s="10">
        <f t="shared" si="1"/>
        <v>41500</v>
      </c>
    </row>
    <row r="42" spans="1:6" ht="15" customHeight="1" x14ac:dyDescent="0.25">
      <c r="A42" s="8" t="s">
        <v>37</v>
      </c>
      <c r="B42" s="9" t="s">
        <v>38</v>
      </c>
      <c r="C42" s="10"/>
      <c r="D42" s="10"/>
      <c r="E42" s="10"/>
      <c r="F42" s="10">
        <f t="shared" si="1"/>
        <v>0</v>
      </c>
    </row>
    <row r="43" spans="1:6" ht="15" customHeight="1" x14ac:dyDescent="0.25">
      <c r="A43" s="8" t="s">
        <v>39</v>
      </c>
      <c r="B43" s="9" t="s">
        <v>40</v>
      </c>
      <c r="C43" s="10"/>
      <c r="D43" s="10"/>
      <c r="E43" s="10"/>
      <c r="F43" s="10">
        <f t="shared" si="1"/>
        <v>0</v>
      </c>
    </row>
    <row r="44" spans="1:6" ht="15" customHeight="1" x14ac:dyDescent="0.25">
      <c r="A44" s="11"/>
      <c r="B44" s="9"/>
      <c r="C44" s="10"/>
      <c r="D44" s="10"/>
      <c r="E44" s="10"/>
      <c r="F44" s="10">
        <f t="shared" si="1"/>
        <v>0</v>
      </c>
    </row>
    <row r="45" spans="1:6" ht="16.5" x14ac:dyDescent="0.3">
      <c r="A45" s="12" t="s">
        <v>291</v>
      </c>
      <c r="B45" s="13" t="s">
        <v>292</v>
      </c>
      <c r="C45" s="14">
        <f>SUM(C46:C47)</f>
        <v>0</v>
      </c>
      <c r="D45" s="14">
        <f t="shared" ref="D45:E45" si="5">SUM(D46:D47)</f>
        <v>338000</v>
      </c>
      <c r="E45" s="14">
        <f t="shared" si="5"/>
        <v>0</v>
      </c>
      <c r="F45" s="14">
        <f>SUM(C45:E45)</f>
        <v>338000</v>
      </c>
    </row>
    <row r="46" spans="1:6" x14ac:dyDescent="0.25">
      <c r="A46" s="8" t="s">
        <v>293</v>
      </c>
      <c r="B46" s="9" t="s">
        <v>294</v>
      </c>
      <c r="C46" s="10"/>
      <c r="D46" s="10">
        <v>338000</v>
      </c>
      <c r="E46" s="10"/>
      <c r="F46" s="10">
        <f t="shared" ref="F46" si="6">+C46+D46+E46</f>
        <v>338000</v>
      </c>
    </row>
    <row r="47" spans="1:6" x14ac:dyDescent="0.25">
      <c r="A47" s="8"/>
      <c r="B47" s="9"/>
      <c r="C47" s="10"/>
      <c r="D47" s="10"/>
      <c r="E47" s="10"/>
      <c r="F47" s="10"/>
    </row>
    <row r="48" spans="1:6" x14ac:dyDescent="0.25">
      <c r="A48" s="11"/>
      <c r="B48" s="9"/>
      <c r="C48" s="10"/>
      <c r="D48" s="10"/>
      <c r="E48" s="10"/>
      <c r="F48" s="10"/>
    </row>
    <row r="49" spans="1:6" ht="15.75" customHeight="1" x14ac:dyDescent="0.3">
      <c r="A49" s="12" t="s">
        <v>41</v>
      </c>
      <c r="B49" s="13" t="s">
        <v>42</v>
      </c>
      <c r="C49" s="14">
        <f>SUM(C50:C53)</f>
        <v>2726601.15</v>
      </c>
      <c r="D49" s="14">
        <f>+D50+D51+D52</f>
        <v>4725205.5500000007</v>
      </c>
      <c r="E49" s="14">
        <f>SUM(E50:E53)</f>
        <v>300665.98</v>
      </c>
      <c r="F49" s="14">
        <f>SUM(C49:E49)</f>
        <v>7752472.6800000016</v>
      </c>
    </row>
    <row r="50" spans="1:6" x14ac:dyDescent="0.25">
      <c r="A50" s="11" t="s">
        <v>43</v>
      </c>
      <c r="B50" s="9" t="s">
        <v>44</v>
      </c>
      <c r="C50" s="10">
        <v>1265173.26</v>
      </c>
      <c r="D50" s="10">
        <v>2194911.13</v>
      </c>
      <c r="E50" s="10">
        <v>138977.62</v>
      </c>
      <c r="F50" s="10">
        <f t="shared" si="1"/>
        <v>3599062.01</v>
      </c>
    </row>
    <row r="51" spans="1:6" x14ac:dyDescent="0.25">
      <c r="A51" s="11" t="s">
        <v>45</v>
      </c>
      <c r="B51" s="9" t="s">
        <v>46</v>
      </c>
      <c r="C51" s="10">
        <v>1273350.96</v>
      </c>
      <c r="D51" s="10">
        <v>2223407.52</v>
      </c>
      <c r="E51" s="10">
        <v>142265.68</v>
      </c>
      <c r="F51" s="10">
        <f t="shared" si="1"/>
        <v>3639024.16</v>
      </c>
    </row>
    <row r="52" spans="1:6" x14ac:dyDescent="0.25">
      <c r="A52" s="11" t="s">
        <v>47</v>
      </c>
      <c r="B52" s="9" t="s">
        <v>48</v>
      </c>
      <c r="C52" s="10">
        <v>188076.93</v>
      </c>
      <c r="D52" s="10">
        <v>306886.90000000002</v>
      </c>
      <c r="E52" s="10">
        <v>19422.68</v>
      </c>
      <c r="F52" s="10">
        <f t="shared" si="1"/>
        <v>514386.51</v>
      </c>
    </row>
    <row r="53" spans="1:6" ht="15" customHeight="1" thickBot="1" x14ac:dyDescent="0.3">
      <c r="A53" s="15"/>
      <c r="B53" s="16"/>
      <c r="C53" s="17"/>
      <c r="D53" s="17"/>
      <c r="E53" s="17"/>
      <c r="F53" s="17">
        <f t="shared" si="1"/>
        <v>0</v>
      </c>
    </row>
    <row r="54" spans="1:6" ht="16.5" thickBot="1" x14ac:dyDescent="0.3">
      <c r="A54" s="1">
        <v>2.2000000000000002</v>
      </c>
      <c r="B54" s="2" t="s">
        <v>49</v>
      </c>
      <c r="C54" s="3">
        <f>+C55+C63+C67+C70+C75+C81+C86+C90+C99</f>
        <v>9856576.2400000002</v>
      </c>
      <c r="D54" s="3">
        <f>+D55+D63+D67+D70+D75+D81+D86+D90+D99</f>
        <v>28401267.610000003</v>
      </c>
      <c r="E54" s="3">
        <f>+E55+E63+E67+E70+E75+E81+E86+E90+E99</f>
        <v>1661420.4700000002</v>
      </c>
      <c r="F54" s="3">
        <f>SUM(C54:E54)</f>
        <v>39919264.32</v>
      </c>
    </row>
    <row r="55" spans="1:6" ht="16.5" x14ac:dyDescent="0.3">
      <c r="A55" s="4" t="s">
        <v>50</v>
      </c>
      <c r="B55" s="5" t="s">
        <v>51</v>
      </c>
      <c r="C55" s="7">
        <f>SUM(C56:C61)</f>
        <v>3999123.25</v>
      </c>
      <c r="D55" s="7">
        <f t="shared" ref="D55:E55" si="7">SUM(D56:D62)</f>
        <v>1758</v>
      </c>
      <c r="E55" s="7">
        <f t="shared" si="7"/>
        <v>1400</v>
      </c>
      <c r="F55" s="7">
        <f>SUM(C55:E55)</f>
        <v>4002281.25</v>
      </c>
    </row>
    <row r="56" spans="1:6" x14ac:dyDescent="0.25">
      <c r="A56" s="11" t="s">
        <v>52</v>
      </c>
      <c r="B56" s="9" t="s">
        <v>53</v>
      </c>
      <c r="C56" s="10">
        <v>2227605.64</v>
      </c>
      <c r="D56" s="10"/>
      <c r="E56" s="10"/>
      <c r="F56" s="10">
        <f t="shared" si="1"/>
        <v>2227605.64</v>
      </c>
    </row>
    <row r="57" spans="1:6" ht="15" customHeight="1" x14ac:dyDescent="0.25">
      <c r="A57" s="11" t="s">
        <v>54</v>
      </c>
      <c r="B57" s="9" t="s">
        <v>55</v>
      </c>
      <c r="C57" s="10"/>
      <c r="D57" s="10"/>
      <c r="E57" s="10">
        <v>0</v>
      </c>
      <c r="F57" s="10">
        <f t="shared" si="1"/>
        <v>0</v>
      </c>
    </row>
    <row r="58" spans="1:6" ht="15" customHeight="1" x14ac:dyDescent="0.25">
      <c r="A58" s="11" t="s">
        <v>56</v>
      </c>
      <c r="B58" s="9" t="s">
        <v>57</v>
      </c>
      <c r="C58" s="18">
        <v>249877.42</v>
      </c>
      <c r="D58" s="10">
        <v>0</v>
      </c>
      <c r="E58" s="10">
        <v>0</v>
      </c>
      <c r="F58" s="10">
        <f t="shared" si="1"/>
        <v>249877.42</v>
      </c>
    </row>
    <row r="59" spans="1:6" x14ac:dyDescent="0.25">
      <c r="A59" s="11" t="s">
        <v>58</v>
      </c>
      <c r="B59" s="9" t="s">
        <v>59</v>
      </c>
      <c r="C59" s="10">
        <v>1521640.19</v>
      </c>
      <c r="D59" s="10"/>
      <c r="E59" s="10"/>
      <c r="F59" s="10">
        <f t="shared" si="1"/>
        <v>1521640.19</v>
      </c>
    </row>
    <row r="60" spans="1:6" x14ac:dyDescent="0.25">
      <c r="A60" s="11" t="s">
        <v>60</v>
      </c>
      <c r="B60" s="9" t="s">
        <v>61</v>
      </c>
      <c r="C60" s="10"/>
      <c r="D60" s="10"/>
      <c r="E60" s="10">
        <v>1400</v>
      </c>
      <c r="F60" s="10">
        <f t="shared" si="1"/>
        <v>1400</v>
      </c>
    </row>
    <row r="61" spans="1:6" x14ac:dyDescent="0.25">
      <c r="A61" s="11" t="s">
        <v>62</v>
      </c>
      <c r="B61" s="9" t="s">
        <v>63</v>
      </c>
      <c r="C61" s="10"/>
      <c r="D61" s="10">
        <v>1758</v>
      </c>
      <c r="E61" s="10"/>
      <c r="F61" s="10">
        <f t="shared" si="1"/>
        <v>1758</v>
      </c>
    </row>
    <row r="62" spans="1:6" ht="15" customHeight="1" x14ac:dyDescent="0.25">
      <c r="A62" s="11"/>
      <c r="B62" s="9"/>
      <c r="C62" s="10"/>
      <c r="D62" s="10"/>
      <c r="E62" s="10"/>
      <c r="F62" s="10">
        <f t="shared" si="1"/>
        <v>0</v>
      </c>
    </row>
    <row r="63" spans="1:6" ht="16.5" x14ac:dyDescent="0.3">
      <c r="A63" s="12" t="s">
        <v>64</v>
      </c>
      <c r="B63" s="13" t="s">
        <v>65</v>
      </c>
      <c r="C63" s="14">
        <f>SUM(C64:C66)</f>
        <v>0</v>
      </c>
      <c r="D63" s="14">
        <f t="shared" ref="D63:E63" si="8">SUM(D64:D66)</f>
        <v>1904794.9</v>
      </c>
      <c r="E63" s="14">
        <f t="shared" si="8"/>
        <v>0</v>
      </c>
      <c r="F63" s="14">
        <f>SUM(C63:E63)</f>
        <v>1904794.9</v>
      </c>
    </row>
    <row r="64" spans="1:6" x14ac:dyDescent="0.25">
      <c r="A64" s="19" t="s">
        <v>66</v>
      </c>
      <c r="B64" s="9" t="s">
        <v>67</v>
      </c>
      <c r="C64" s="10"/>
      <c r="D64" s="10">
        <v>0</v>
      </c>
      <c r="E64" s="10">
        <v>0</v>
      </c>
      <c r="F64" s="10">
        <f t="shared" si="1"/>
        <v>0</v>
      </c>
    </row>
    <row r="65" spans="1:6" ht="15" customHeight="1" x14ac:dyDescent="0.25">
      <c r="A65" s="19" t="s">
        <v>68</v>
      </c>
      <c r="B65" s="9" t="s">
        <v>69</v>
      </c>
      <c r="C65" s="10"/>
      <c r="D65" s="10">
        <v>1904794.9</v>
      </c>
      <c r="E65" s="10"/>
      <c r="F65" s="10">
        <f t="shared" si="1"/>
        <v>1904794.9</v>
      </c>
    </row>
    <row r="66" spans="1:6" x14ac:dyDescent="0.25">
      <c r="A66" s="11"/>
      <c r="B66" s="9"/>
      <c r="C66" s="10"/>
      <c r="D66" s="10"/>
      <c r="E66" s="10"/>
      <c r="F66" s="10">
        <f t="shared" si="1"/>
        <v>0</v>
      </c>
    </row>
    <row r="67" spans="1:6" ht="16.5" x14ac:dyDescent="0.3">
      <c r="A67" s="12" t="s">
        <v>70</v>
      </c>
      <c r="B67" s="13" t="s">
        <v>71</v>
      </c>
      <c r="C67" s="14">
        <f>SUM(C68:C69)</f>
        <v>0</v>
      </c>
      <c r="D67" s="14">
        <f t="shared" ref="D67:E67" si="9">SUM(D68:D69)</f>
        <v>2645041.67</v>
      </c>
      <c r="E67" s="14">
        <f t="shared" si="9"/>
        <v>240500</v>
      </c>
      <c r="F67" s="14">
        <f>SUM(C67:E67)</f>
        <v>2885541.67</v>
      </c>
    </row>
    <row r="68" spans="1:6" ht="15" customHeight="1" x14ac:dyDescent="0.25">
      <c r="A68" s="11" t="s">
        <v>72</v>
      </c>
      <c r="B68" s="9" t="s">
        <v>73</v>
      </c>
      <c r="C68" s="10"/>
      <c r="D68" s="10">
        <v>2645041.67</v>
      </c>
      <c r="E68" s="10">
        <v>240500</v>
      </c>
      <c r="F68" s="10">
        <f t="shared" si="1"/>
        <v>2885541.67</v>
      </c>
    </row>
    <row r="69" spans="1:6" ht="15" customHeight="1" x14ac:dyDescent="0.25">
      <c r="A69" s="11"/>
      <c r="B69" s="9"/>
      <c r="C69" s="10"/>
      <c r="D69" s="10"/>
      <c r="E69" s="10"/>
      <c r="F69" s="10">
        <f t="shared" si="1"/>
        <v>0</v>
      </c>
    </row>
    <row r="70" spans="1:6" ht="15" customHeight="1" x14ac:dyDescent="0.3">
      <c r="A70" s="12" t="s">
        <v>74</v>
      </c>
      <c r="B70" s="13" t="s">
        <v>75</v>
      </c>
      <c r="C70" s="14">
        <f>SUM(C71:C73)</f>
        <v>0</v>
      </c>
      <c r="D70" s="14">
        <f t="shared" ref="D70:E70" si="10">SUM(D71:D73)</f>
        <v>10599915.76</v>
      </c>
      <c r="E70" s="14">
        <f t="shared" si="10"/>
        <v>69731.41</v>
      </c>
      <c r="F70" s="14">
        <f>SUM(C70:E70)</f>
        <v>10669647.17</v>
      </c>
    </row>
    <row r="71" spans="1:6" x14ac:dyDescent="0.25">
      <c r="A71" s="19" t="s">
        <v>76</v>
      </c>
      <c r="B71" s="9" t="s">
        <v>77</v>
      </c>
      <c r="C71" s="10"/>
      <c r="D71" s="10">
        <v>10563843.76</v>
      </c>
      <c r="E71" s="10">
        <v>17250</v>
      </c>
      <c r="F71" s="10">
        <f>SUM(C71:E71)</f>
        <v>10581093.76</v>
      </c>
    </row>
    <row r="72" spans="1:6" x14ac:dyDescent="0.25">
      <c r="A72" s="19" t="s">
        <v>78</v>
      </c>
      <c r="B72" s="9" t="s">
        <v>79</v>
      </c>
      <c r="C72" s="10"/>
      <c r="D72" s="10"/>
      <c r="E72" s="10">
        <v>1000</v>
      </c>
      <c r="F72" s="10">
        <f t="shared" ref="F72:F73" si="11">SUM(C72:E72)</f>
        <v>1000</v>
      </c>
    </row>
    <row r="73" spans="1:6" ht="15" customHeight="1" x14ac:dyDescent="0.25">
      <c r="A73" s="19" t="s">
        <v>80</v>
      </c>
      <c r="B73" s="9" t="s">
        <v>81</v>
      </c>
      <c r="C73" s="10"/>
      <c r="D73" s="10">
        <v>36072</v>
      </c>
      <c r="E73" s="10">
        <v>51481.41</v>
      </c>
      <c r="F73" s="10">
        <f t="shared" si="11"/>
        <v>87553.41</v>
      </c>
    </row>
    <row r="74" spans="1:6" x14ac:dyDescent="0.25">
      <c r="A74" s="11"/>
      <c r="B74" s="9"/>
      <c r="C74" s="10"/>
      <c r="D74" s="10"/>
      <c r="E74" s="10"/>
      <c r="F74" s="10">
        <f t="shared" si="1"/>
        <v>0</v>
      </c>
    </row>
    <row r="75" spans="1:6" ht="16.5" x14ac:dyDescent="0.3">
      <c r="A75" s="12" t="s">
        <v>82</v>
      </c>
      <c r="B75" s="13" t="s">
        <v>83</v>
      </c>
      <c r="C75" s="14">
        <f>SUM(C76:C79)</f>
        <v>313146.92</v>
      </c>
      <c r="D75" s="14">
        <f t="shared" ref="D75:E75" si="12">SUM(D76:D79)</f>
        <v>3108564.81</v>
      </c>
      <c r="E75" s="14">
        <f t="shared" si="12"/>
        <v>0</v>
      </c>
      <c r="F75" s="14">
        <f>SUM(C75:E75)</f>
        <v>3421711.73</v>
      </c>
    </row>
    <row r="76" spans="1:6" ht="15" customHeight="1" x14ac:dyDescent="0.25">
      <c r="A76" s="19" t="s">
        <v>84</v>
      </c>
      <c r="B76" s="9" t="s">
        <v>85</v>
      </c>
      <c r="C76" s="10">
        <v>313146.92</v>
      </c>
      <c r="D76" s="10">
        <v>185850</v>
      </c>
      <c r="E76" s="10">
        <v>0</v>
      </c>
      <c r="F76" s="10">
        <f>SUM(C76:E76)</f>
        <v>498996.92</v>
      </c>
    </row>
    <row r="77" spans="1:6" x14ac:dyDescent="0.25">
      <c r="A77" s="19" t="s">
        <v>86</v>
      </c>
      <c r="B77" s="9" t="s">
        <v>87</v>
      </c>
      <c r="C77" s="10"/>
      <c r="D77" s="10">
        <v>811079.58</v>
      </c>
      <c r="E77" s="10"/>
      <c r="F77" s="10">
        <f t="shared" ref="F77:F79" si="13">SUM(C77:E77)</f>
        <v>811079.58</v>
      </c>
    </row>
    <row r="78" spans="1:6" x14ac:dyDescent="0.25">
      <c r="A78" s="19" t="s">
        <v>88</v>
      </c>
      <c r="B78" s="9" t="s">
        <v>89</v>
      </c>
      <c r="C78" s="10"/>
      <c r="D78" s="10">
        <v>331699.18</v>
      </c>
      <c r="E78" s="10"/>
      <c r="F78" s="10">
        <f t="shared" si="13"/>
        <v>331699.18</v>
      </c>
    </row>
    <row r="79" spans="1:6" ht="15" customHeight="1" x14ac:dyDescent="0.25">
      <c r="A79" s="19" t="s">
        <v>90</v>
      </c>
      <c r="B79" s="9" t="s">
        <v>91</v>
      </c>
      <c r="C79" s="10"/>
      <c r="D79" s="10">
        <v>1779936.05</v>
      </c>
      <c r="E79" s="10"/>
      <c r="F79" s="10">
        <f t="shared" si="13"/>
        <v>1779936.05</v>
      </c>
    </row>
    <row r="80" spans="1:6" x14ac:dyDescent="0.25">
      <c r="A80" s="11"/>
      <c r="B80" s="9"/>
      <c r="C80" s="10"/>
      <c r="D80" s="10"/>
      <c r="E80" s="10"/>
      <c r="F80" s="10">
        <f t="shared" si="1"/>
        <v>0</v>
      </c>
    </row>
    <row r="81" spans="1:6" ht="15" customHeight="1" x14ac:dyDescent="0.3">
      <c r="A81" s="12" t="s">
        <v>92</v>
      </c>
      <c r="B81" s="13" t="s">
        <v>93</v>
      </c>
      <c r="C81" s="14">
        <f>SUM(C82:C85)</f>
        <v>210973.07</v>
      </c>
      <c r="D81" s="14">
        <f t="shared" ref="D81:E81" si="14">SUM(D82:D85)</f>
        <v>0</v>
      </c>
      <c r="E81" s="14">
        <f t="shared" si="14"/>
        <v>0</v>
      </c>
      <c r="F81" s="14">
        <f>+F82+F83+F84</f>
        <v>210973.07</v>
      </c>
    </row>
    <row r="82" spans="1:6" x14ac:dyDescent="0.25">
      <c r="A82" s="19" t="s">
        <v>94</v>
      </c>
      <c r="B82" s="9" t="s">
        <v>95</v>
      </c>
      <c r="C82" s="10">
        <v>210973.07</v>
      </c>
      <c r="D82" s="10"/>
      <c r="E82" s="10"/>
      <c r="F82" s="10">
        <f t="shared" si="1"/>
        <v>210973.07</v>
      </c>
    </row>
    <row r="83" spans="1:6" x14ac:dyDescent="0.25">
      <c r="A83" s="19" t="s">
        <v>96</v>
      </c>
      <c r="B83" s="9" t="s">
        <v>97</v>
      </c>
      <c r="C83" s="10"/>
      <c r="D83" s="10"/>
      <c r="E83" s="10"/>
      <c r="F83" s="10">
        <f t="shared" si="1"/>
        <v>0</v>
      </c>
    </row>
    <row r="84" spans="1:6" x14ac:dyDescent="0.25">
      <c r="A84" s="19" t="s">
        <v>98</v>
      </c>
      <c r="B84" s="9" t="s">
        <v>99</v>
      </c>
      <c r="C84" s="10"/>
      <c r="D84" s="10">
        <v>0</v>
      </c>
      <c r="E84" s="10"/>
      <c r="F84" s="10">
        <f t="shared" si="1"/>
        <v>0</v>
      </c>
    </row>
    <row r="85" spans="1:6" ht="15" customHeight="1" x14ac:dyDescent="0.25">
      <c r="A85" s="11"/>
      <c r="B85" s="9"/>
      <c r="C85" s="10"/>
      <c r="D85" s="10"/>
      <c r="E85" s="10"/>
      <c r="F85" s="10">
        <f t="shared" si="1"/>
        <v>0</v>
      </c>
    </row>
    <row r="86" spans="1:6" ht="16.5" x14ac:dyDescent="0.3">
      <c r="A86" s="12" t="s">
        <v>100</v>
      </c>
      <c r="B86" s="13" t="s">
        <v>101</v>
      </c>
      <c r="C86" s="14">
        <f>SUM(C87:C89)</f>
        <v>0</v>
      </c>
      <c r="D86" s="14">
        <f t="shared" ref="D86:E86" si="15">SUM(D87:D89)</f>
        <v>6223099.6900000004</v>
      </c>
      <c r="E86" s="14">
        <f t="shared" si="15"/>
        <v>1349789.06</v>
      </c>
      <c r="F86" s="14">
        <f>SUM(C86:E86)</f>
        <v>7572888.75</v>
      </c>
    </row>
    <row r="87" spans="1:6" ht="15" customHeight="1" x14ac:dyDescent="0.25">
      <c r="A87" s="19" t="s">
        <v>102</v>
      </c>
      <c r="B87" s="9" t="s">
        <v>103</v>
      </c>
      <c r="C87" s="10"/>
      <c r="D87" s="10">
        <v>4495490.66</v>
      </c>
      <c r="E87" s="10">
        <v>1172707.25</v>
      </c>
      <c r="F87" s="10">
        <f t="shared" si="1"/>
        <v>5668197.9100000001</v>
      </c>
    </row>
    <row r="88" spans="1:6" ht="15" customHeight="1" x14ac:dyDescent="0.25">
      <c r="A88" s="19" t="s">
        <v>104</v>
      </c>
      <c r="B88" s="9" t="s">
        <v>105</v>
      </c>
      <c r="C88" s="10"/>
      <c r="D88" s="10">
        <v>1727609.03</v>
      </c>
      <c r="E88" s="10">
        <v>177081.81</v>
      </c>
      <c r="F88" s="10">
        <f t="shared" si="1"/>
        <v>1904690.84</v>
      </c>
    </row>
    <row r="89" spans="1:6" ht="15" customHeight="1" x14ac:dyDescent="0.25">
      <c r="A89" s="19"/>
      <c r="B89" s="9"/>
      <c r="C89" s="10"/>
      <c r="D89" s="10"/>
      <c r="E89" s="10"/>
      <c r="F89" s="10">
        <f t="shared" si="1"/>
        <v>0</v>
      </c>
    </row>
    <row r="90" spans="1:6" ht="16.5" x14ac:dyDescent="0.3">
      <c r="A90" s="12" t="s">
        <v>106</v>
      </c>
      <c r="B90" s="13" t="s">
        <v>107</v>
      </c>
      <c r="C90" s="14">
        <f>SUM(C91:C98)</f>
        <v>5333333</v>
      </c>
      <c r="D90" s="14">
        <f t="shared" ref="D90:E90" si="16">SUM(D91:D98)</f>
        <v>3846493.4799999995</v>
      </c>
      <c r="E90" s="14">
        <f t="shared" si="16"/>
        <v>0</v>
      </c>
      <c r="F90" s="14">
        <f>SUM(C90:E90)</f>
        <v>9179826.4800000004</v>
      </c>
    </row>
    <row r="91" spans="1:6" ht="15" customHeight="1" x14ac:dyDescent="0.25">
      <c r="A91" s="19" t="s">
        <v>108</v>
      </c>
      <c r="B91" s="9" t="s">
        <v>109</v>
      </c>
      <c r="C91" s="10"/>
      <c r="D91" s="10"/>
      <c r="E91" s="10"/>
      <c r="F91" s="10">
        <f>SUM(C91:E91)</f>
        <v>0</v>
      </c>
    </row>
    <row r="92" spans="1:6" x14ac:dyDescent="0.25">
      <c r="A92" s="19" t="s">
        <v>272</v>
      </c>
      <c r="B92" s="9" t="s">
        <v>273</v>
      </c>
      <c r="C92" s="10"/>
      <c r="D92" s="10">
        <v>0</v>
      </c>
      <c r="E92" s="10"/>
      <c r="F92" s="10">
        <f t="shared" ref="F92:F97" si="17">SUM(C92:E92)</f>
        <v>0</v>
      </c>
    </row>
    <row r="93" spans="1:6" ht="15" customHeight="1" x14ac:dyDescent="0.25">
      <c r="A93" s="19" t="s">
        <v>110</v>
      </c>
      <c r="B93" s="9" t="s">
        <v>111</v>
      </c>
      <c r="C93" s="10"/>
      <c r="D93" s="10">
        <v>188784.21</v>
      </c>
      <c r="E93" s="10"/>
      <c r="F93" s="10">
        <f t="shared" si="17"/>
        <v>188784.21</v>
      </c>
    </row>
    <row r="94" spans="1:6" x14ac:dyDescent="0.25">
      <c r="A94" s="19" t="s">
        <v>112</v>
      </c>
      <c r="B94" s="9" t="s">
        <v>113</v>
      </c>
      <c r="C94" s="10"/>
      <c r="D94" s="10">
        <v>19942</v>
      </c>
      <c r="E94" s="10"/>
      <c r="F94" s="10">
        <f t="shared" si="17"/>
        <v>19942</v>
      </c>
    </row>
    <row r="95" spans="1:6" x14ac:dyDescent="0.25">
      <c r="A95" s="19" t="s">
        <v>114</v>
      </c>
      <c r="B95" s="9" t="s">
        <v>115</v>
      </c>
      <c r="C95" s="10"/>
      <c r="D95" s="10">
        <v>1585901.38</v>
      </c>
      <c r="E95" s="10"/>
      <c r="F95" s="10">
        <f t="shared" si="17"/>
        <v>1585901.38</v>
      </c>
    </row>
    <row r="96" spans="1:6" ht="15" customHeight="1" x14ac:dyDescent="0.25">
      <c r="A96" s="19" t="s">
        <v>116</v>
      </c>
      <c r="B96" s="9" t="s">
        <v>117</v>
      </c>
      <c r="C96" s="10"/>
      <c r="D96" s="10">
        <v>0</v>
      </c>
      <c r="E96" s="10"/>
      <c r="F96" s="10">
        <f t="shared" si="17"/>
        <v>0</v>
      </c>
    </row>
    <row r="97" spans="1:6" ht="15" customHeight="1" x14ac:dyDescent="0.25">
      <c r="A97" s="19" t="s">
        <v>118</v>
      </c>
      <c r="B97" s="9" t="s">
        <v>119</v>
      </c>
      <c r="C97" s="10">
        <v>5333333</v>
      </c>
      <c r="D97" s="10">
        <v>2051865.89</v>
      </c>
      <c r="E97" s="10"/>
      <c r="F97" s="10">
        <f t="shared" si="17"/>
        <v>7385198.8899999997</v>
      </c>
    </row>
    <row r="98" spans="1:6" ht="15.75" customHeight="1" x14ac:dyDescent="0.25">
      <c r="A98" s="19"/>
      <c r="B98" s="9"/>
      <c r="C98" s="10"/>
      <c r="D98" s="10"/>
      <c r="E98" s="10"/>
      <c r="F98" s="10">
        <f t="shared" ref="F98:F153" si="18">+C98+D98+E98</f>
        <v>0</v>
      </c>
    </row>
    <row r="99" spans="1:6" ht="16.5" x14ac:dyDescent="0.3">
      <c r="A99" s="12" t="s">
        <v>120</v>
      </c>
      <c r="B99" s="13" t="s">
        <v>121</v>
      </c>
      <c r="C99" s="14">
        <f>SUM(C100:C103)</f>
        <v>0</v>
      </c>
      <c r="D99" s="14">
        <f>SUM(D100:D103)</f>
        <v>71599.3</v>
      </c>
      <c r="E99" s="14">
        <f t="shared" ref="E99" si="19">SUM(E100:E103)</f>
        <v>0</v>
      </c>
      <c r="F99" s="14">
        <f>SUM(F100:F103)</f>
        <v>71599.3</v>
      </c>
    </row>
    <row r="100" spans="1:6" x14ac:dyDescent="0.25">
      <c r="A100" s="19" t="s">
        <v>122</v>
      </c>
      <c r="B100" s="9" t="s">
        <v>123</v>
      </c>
      <c r="C100" s="10"/>
      <c r="D100" s="10">
        <v>71599.3</v>
      </c>
      <c r="E100" s="10"/>
      <c r="F100" s="10">
        <f t="shared" si="18"/>
        <v>71599.3</v>
      </c>
    </row>
    <row r="101" spans="1:6" x14ac:dyDescent="0.25">
      <c r="A101" s="19" t="s">
        <v>124</v>
      </c>
      <c r="B101" s="9" t="s">
        <v>125</v>
      </c>
      <c r="C101" s="10"/>
      <c r="D101" s="10"/>
      <c r="E101" s="10"/>
      <c r="F101" s="10">
        <f t="shared" si="18"/>
        <v>0</v>
      </c>
    </row>
    <row r="102" spans="1:6" x14ac:dyDescent="0.25">
      <c r="A102" s="19" t="s">
        <v>126</v>
      </c>
      <c r="B102" s="9" t="s">
        <v>127</v>
      </c>
      <c r="C102" s="10"/>
      <c r="D102" s="10"/>
      <c r="E102" s="10"/>
      <c r="F102" s="10">
        <f t="shared" si="18"/>
        <v>0</v>
      </c>
    </row>
    <row r="103" spans="1:6" ht="15.75" thickBot="1" x14ac:dyDescent="0.3">
      <c r="A103" s="20"/>
      <c r="B103" s="16"/>
      <c r="C103" s="17"/>
      <c r="D103" s="17"/>
      <c r="E103" s="17"/>
      <c r="F103" s="17">
        <f t="shared" si="18"/>
        <v>0</v>
      </c>
    </row>
    <row r="104" spans="1:6" ht="15" customHeight="1" thickBot="1" x14ac:dyDescent="0.3">
      <c r="A104" s="1">
        <v>2.2999999999999998</v>
      </c>
      <c r="B104" s="2" t="s">
        <v>128</v>
      </c>
      <c r="C104" s="3">
        <f>C105+C147</f>
        <v>694467</v>
      </c>
      <c r="D104" s="3">
        <f>D105+D111+D117+D124+D127+D134+D147+D154</f>
        <v>15937240</v>
      </c>
      <c r="E104" s="3">
        <f>+E105+E111+E117+E124+E127+E134+E147+E154</f>
        <v>788821.95000000007</v>
      </c>
      <c r="F104" s="3">
        <f>SUM(C104:E104)</f>
        <v>17420528.949999999</v>
      </c>
    </row>
    <row r="105" spans="1:6" ht="16.5" x14ac:dyDescent="0.3">
      <c r="A105" s="12" t="s">
        <v>129</v>
      </c>
      <c r="B105" s="13" t="s">
        <v>130</v>
      </c>
      <c r="C105" s="14">
        <f>SUM(C106:C108)</f>
        <v>49467</v>
      </c>
      <c r="D105" s="14">
        <f>+D106+D107+D108+D109</f>
        <v>2547490.6</v>
      </c>
      <c r="E105" s="14">
        <f t="shared" ref="E105" si="20">SUM(E106:E108)</f>
        <v>92287.61</v>
      </c>
      <c r="F105" s="14">
        <f>SUM(C105:E105)</f>
        <v>2689245.21</v>
      </c>
    </row>
    <row r="106" spans="1:6" x14ac:dyDescent="0.25">
      <c r="A106" s="19" t="s">
        <v>131</v>
      </c>
      <c r="B106" s="9" t="s">
        <v>132</v>
      </c>
      <c r="C106" s="10">
        <v>49467</v>
      </c>
      <c r="D106" s="10">
        <v>2420488.38</v>
      </c>
      <c r="E106" s="10">
        <v>33561.11</v>
      </c>
      <c r="F106" s="10">
        <f>SUM(C106:E106)</f>
        <v>2503516.4899999998</v>
      </c>
    </row>
    <row r="107" spans="1:6" x14ac:dyDescent="0.25">
      <c r="A107" s="19" t="s">
        <v>295</v>
      </c>
      <c r="B107" s="9" t="s">
        <v>134</v>
      </c>
      <c r="C107" s="10"/>
      <c r="D107" s="10">
        <v>11100</v>
      </c>
      <c r="E107" s="10">
        <v>700</v>
      </c>
      <c r="F107" s="10">
        <f t="shared" ref="F107:F108" si="21">SUM(C107:E107)</f>
        <v>11800</v>
      </c>
    </row>
    <row r="108" spans="1:6" x14ac:dyDescent="0.25">
      <c r="A108" s="19" t="s">
        <v>133</v>
      </c>
      <c r="B108" s="9" t="s">
        <v>136</v>
      </c>
      <c r="C108" s="10"/>
      <c r="D108" s="10">
        <v>49524</v>
      </c>
      <c r="E108" s="10">
        <v>58026.5</v>
      </c>
      <c r="F108" s="10">
        <f t="shared" si="21"/>
        <v>107550.5</v>
      </c>
    </row>
    <row r="109" spans="1:6" x14ac:dyDescent="0.25">
      <c r="A109" s="19" t="s">
        <v>135</v>
      </c>
      <c r="B109" s="9" t="s">
        <v>296</v>
      </c>
      <c r="C109" s="10"/>
      <c r="D109" s="10">
        <v>66378.22</v>
      </c>
      <c r="E109" s="10"/>
      <c r="F109" s="10"/>
    </row>
    <row r="110" spans="1:6" x14ac:dyDescent="0.25">
      <c r="A110" s="11"/>
      <c r="B110" s="9"/>
      <c r="C110" s="10"/>
      <c r="D110" s="10"/>
      <c r="E110" s="10"/>
      <c r="F110" s="10">
        <f t="shared" si="18"/>
        <v>0</v>
      </c>
    </row>
    <row r="111" spans="1:6" ht="16.5" x14ac:dyDescent="0.3">
      <c r="A111" s="12" t="s">
        <v>137</v>
      </c>
      <c r="B111" s="13" t="s">
        <v>138</v>
      </c>
      <c r="C111" s="14">
        <f>SUM(C112:C116)</f>
        <v>0</v>
      </c>
      <c r="D111" s="14">
        <f>SUM(D112:D116)</f>
        <v>178872.98</v>
      </c>
      <c r="E111" s="14">
        <f t="shared" ref="E111" si="22">SUM(E112:E116)</f>
        <v>0</v>
      </c>
      <c r="F111" s="14">
        <f>SUM(C111:E111)</f>
        <v>178872.98</v>
      </c>
    </row>
    <row r="112" spans="1:6" x14ac:dyDescent="0.25">
      <c r="A112" s="19" t="s">
        <v>139</v>
      </c>
      <c r="B112" s="9" t="s">
        <v>140</v>
      </c>
      <c r="C112" s="10"/>
      <c r="D112" s="10">
        <v>84561.77</v>
      </c>
      <c r="E112" s="10"/>
      <c r="F112" s="10">
        <f t="shared" si="18"/>
        <v>84561.77</v>
      </c>
    </row>
    <row r="113" spans="1:6" x14ac:dyDescent="0.25">
      <c r="A113" s="19" t="s">
        <v>141</v>
      </c>
      <c r="B113" s="9" t="s">
        <v>142</v>
      </c>
      <c r="C113" s="10"/>
      <c r="D113" s="10">
        <v>46721.81</v>
      </c>
      <c r="E113" s="10"/>
      <c r="F113" s="10">
        <f t="shared" si="18"/>
        <v>46721.81</v>
      </c>
    </row>
    <row r="114" spans="1:6" x14ac:dyDescent="0.25">
      <c r="A114" s="19" t="s">
        <v>143</v>
      </c>
      <c r="B114" s="9" t="s">
        <v>144</v>
      </c>
      <c r="C114" s="10"/>
      <c r="D114" s="10">
        <v>47589.4</v>
      </c>
      <c r="E114" s="10"/>
      <c r="F114" s="10">
        <f t="shared" si="18"/>
        <v>47589.4</v>
      </c>
    </row>
    <row r="115" spans="1:6" ht="15" customHeight="1" x14ac:dyDescent="0.25">
      <c r="A115" s="19"/>
      <c r="B115" s="9"/>
      <c r="C115" s="10"/>
      <c r="D115" s="10"/>
      <c r="E115" s="10"/>
      <c r="F115" s="10">
        <f t="shared" si="18"/>
        <v>0</v>
      </c>
    </row>
    <row r="116" spans="1:6" ht="15" customHeight="1" x14ac:dyDescent="0.25">
      <c r="A116" s="11"/>
      <c r="B116" s="9"/>
      <c r="C116" s="10"/>
      <c r="D116" s="10"/>
      <c r="E116" s="10"/>
      <c r="F116" s="10">
        <f t="shared" si="18"/>
        <v>0</v>
      </c>
    </row>
    <row r="117" spans="1:6" ht="15" customHeight="1" x14ac:dyDescent="0.3">
      <c r="A117" s="12" t="s">
        <v>145</v>
      </c>
      <c r="B117" s="13" t="s">
        <v>146</v>
      </c>
      <c r="C117" s="14">
        <f>SUM(C118:C123)</f>
        <v>0</v>
      </c>
      <c r="D117" s="14">
        <f>SUM(D118:D123)</f>
        <v>1200312.8900000001</v>
      </c>
      <c r="E117" s="14">
        <f t="shared" ref="E117" si="23">SUM(E118:E123)</f>
        <v>1484.46</v>
      </c>
      <c r="F117" s="14">
        <f>SUM(C117:E117)</f>
        <v>1201797.3500000001</v>
      </c>
    </row>
    <row r="118" spans="1:6" x14ac:dyDescent="0.25">
      <c r="A118" s="19" t="s">
        <v>147</v>
      </c>
      <c r="B118" s="9" t="s">
        <v>148</v>
      </c>
      <c r="C118" s="10"/>
      <c r="D118" s="10">
        <v>123610</v>
      </c>
      <c r="E118" s="10"/>
      <c r="F118" s="10">
        <f t="shared" si="18"/>
        <v>123610</v>
      </c>
    </row>
    <row r="119" spans="1:6" x14ac:dyDescent="0.25">
      <c r="A119" s="19" t="s">
        <v>149</v>
      </c>
      <c r="B119" s="9" t="s">
        <v>150</v>
      </c>
      <c r="C119" s="10"/>
      <c r="D119" s="10">
        <v>215349.4</v>
      </c>
      <c r="E119" s="10">
        <v>1484.46</v>
      </c>
      <c r="F119" s="10">
        <f t="shared" si="18"/>
        <v>216833.86</v>
      </c>
    </row>
    <row r="120" spans="1:6" ht="15" customHeight="1" x14ac:dyDescent="0.25">
      <c r="A120" s="19" t="s">
        <v>151</v>
      </c>
      <c r="B120" s="9" t="s">
        <v>152</v>
      </c>
      <c r="C120" s="10"/>
      <c r="D120" s="10">
        <v>314980.49</v>
      </c>
      <c r="E120" s="10"/>
      <c r="F120" s="10">
        <f t="shared" si="18"/>
        <v>314980.49</v>
      </c>
    </row>
    <row r="121" spans="1:6" x14ac:dyDescent="0.25">
      <c r="A121" s="19" t="s">
        <v>153</v>
      </c>
      <c r="B121" s="9" t="s">
        <v>154</v>
      </c>
      <c r="C121" s="10"/>
      <c r="D121" s="10">
        <v>8025</v>
      </c>
      <c r="E121" s="10"/>
      <c r="F121" s="10">
        <f t="shared" si="18"/>
        <v>8025</v>
      </c>
    </row>
    <row r="122" spans="1:6" ht="15" customHeight="1" x14ac:dyDescent="0.25">
      <c r="A122" s="19" t="s">
        <v>155</v>
      </c>
      <c r="B122" s="9" t="s">
        <v>156</v>
      </c>
      <c r="C122" s="10"/>
      <c r="D122" s="10">
        <v>538348</v>
      </c>
      <c r="E122" s="10"/>
      <c r="F122" s="10">
        <f t="shared" si="18"/>
        <v>538348</v>
      </c>
    </row>
    <row r="123" spans="1:6" x14ac:dyDescent="0.25">
      <c r="A123" s="11"/>
      <c r="B123" s="9"/>
      <c r="C123" s="10"/>
      <c r="D123" s="10"/>
      <c r="E123" s="10"/>
      <c r="F123" s="10">
        <f t="shared" si="18"/>
        <v>0</v>
      </c>
    </row>
    <row r="124" spans="1:6" ht="15" customHeight="1" x14ac:dyDescent="0.3">
      <c r="A124" s="12" t="s">
        <v>157</v>
      </c>
      <c r="B124" s="13" t="s">
        <v>158</v>
      </c>
      <c r="C124" s="14">
        <f>SUM(C125:C126)</f>
        <v>0</v>
      </c>
      <c r="D124" s="14">
        <f t="shared" ref="D124:E124" si="24">SUM(D125:D126)</f>
        <v>376610</v>
      </c>
      <c r="E124" s="14">
        <f t="shared" si="24"/>
        <v>0</v>
      </c>
      <c r="F124" s="14">
        <f>SUM(C123:E124)</f>
        <v>376610</v>
      </c>
    </row>
    <row r="125" spans="1:6" ht="15" customHeight="1" x14ac:dyDescent="0.25">
      <c r="A125" s="19" t="s">
        <v>159</v>
      </c>
      <c r="B125" s="9" t="s">
        <v>160</v>
      </c>
      <c r="C125" s="10"/>
      <c r="D125" s="10">
        <v>376610</v>
      </c>
      <c r="E125" s="10"/>
      <c r="F125" s="10">
        <f t="shared" si="18"/>
        <v>376610</v>
      </c>
    </row>
    <row r="126" spans="1:6" x14ac:dyDescent="0.25">
      <c r="A126" s="19"/>
      <c r="B126" s="9"/>
      <c r="C126" s="10"/>
      <c r="D126" s="10"/>
      <c r="E126" s="10"/>
      <c r="F126" s="10">
        <f t="shared" si="18"/>
        <v>0</v>
      </c>
    </row>
    <row r="127" spans="1:6" ht="15" customHeight="1" x14ac:dyDescent="0.3">
      <c r="A127" s="12" t="s">
        <v>161</v>
      </c>
      <c r="B127" s="13" t="s">
        <v>162</v>
      </c>
      <c r="C127" s="14">
        <f>SUM(C128:C133)</f>
        <v>0</v>
      </c>
      <c r="D127" s="14">
        <f>SUM(D128:D132)</f>
        <v>410342.94</v>
      </c>
      <c r="E127" s="14">
        <f t="shared" ref="E127" si="25">SUM(E128:E132)</f>
        <v>784.97</v>
      </c>
      <c r="F127" s="14">
        <f>SUM(C127:E127)</f>
        <v>411127.91</v>
      </c>
    </row>
    <row r="128" spans="1:6" x14ac:dyDescent="0.25">
      <c r="A128" s="19" t="s">
        <v>163</v>
      </c>
      <c r="B128" s="9" t="s">
        <v>164</v>
      </c>
      <c r="C128" s="10"/>
      <c r="D128" s="10"/>
      <c r="E128" s="10"/>
      <c r="F128" s="10">
        <f>SUM(C128:E128)</f>
        <v>0</v>
      </c>
    </row>
    <row r="129" spans="1:6" ht="15" customHeight="1" x14ac:dyDescent="0.25">
      <c r="A129" s="19" t="s">
        <v>165</v>
      </c>
      <c r="B129" s="9" t="s">
        <v>166</v>
      </c>
      <c r="C129" s="10"/>
      <c r="D129" s="10">
        <v>66532.41</v>
      </c>
      <c r="E129" s="10">
        <v>0</v>
      </c>
      <c r="F129" s="10">
        <f t="shared" ref="F129:F131" si="26">SUM(C129:E129)</f>
        <v>66532.41</v>
      </c>
    </row>
    <row r="130" spans="1:6" ht="15" customHeight="1" x14ac:dyDescent="0.25">
      <c r="A130" s="19" t="s">
        <v>167</v>
      </c>
      <c r="B130" s="9" t="s">
        <v>168</v>
      </c>
      <c r="C130" s="10"/>
      <c r="D130" s="10">
        <v>57371.6</v>
      </c>
      <c r="E130" s="10"/>
      <c r="F130" s="10">
        <f t="shared" si="26"/>
        <v>57371.6</v>
      </c>
    </row>
    <row r="131" spans="1:6" ht="15" customHeight="1" x14ac:dyDescent="0.25">
      <c r="A131" s="19" t="s">
        <v>169</v>
      </c>
      <c r="B131" s="9" t="s">
        <v>170</v>
      </c>
      <c r="C131" s="10"/>
      <c r="D131" s="10">
        <v>1880.92</v>
      </c>
      <c r="E131" s="10"/>
      <c r="F131" s="10">
        <f t="shared" si="26"/>
        <v>1880.92</v>
      </c>
    </row>
    <row r="132" spans="1:6" ht="15" customHeight="1" x14ac:dyDescent="0.25">
      <c r="A132" s="19" t="s">
        <v>171</v>
      </c>
      <c r="B132" s="9" t="s">
        <v>172</v>
      </c>
      <c r="C132" s="10"/>
      <c r="D132" s="10">
        <v>284558.01</v>
      </c>
      <c r="E132" s="10">
        <v>784.97</v>
      </c>
      <c r="F132" s="10">
        <f>SUM(C132:E132)</f>
        <v>285342.98</v>
      </c>
    </row>
    <row r="133" spans="1:6" ht="15" customHeight="1" x14ac:dyDescent="0.25">
      <c r="A133" s="11"/>
      <c r="B133" s="9"/>
      <c r="C133" s="10"/>
      <c r="D133" s="10"/>
      <c r="E133" s="10"/>
      <c r="F133" s="10">
        <f t="shared" si="18"/>
        <v>0</v>
      </c>
    </row>
    <row r="134" spans="1:6" ht="16.5" x14ac:dyDescent="0.3">
      <c r="A134" s="12" t="s">
        <v>173</v>
      </c>
      <c r="B134" s="13" t="s">
        <v>174</v>
      </c>
      <c r="C134" s="14">
        <f>SUM(C135:C146)</f>
        <v>0</v>
      </c>
      <c r="D134" s="14">
        <f>SUM(D135:D145)</f>
        <v>198499.36</v>
      </c>
      <c r="E134" s="14">
        <f t="shared" ref="E134:F134" si="27">SUM(E135:E145)</f>
        <v>0</v>
      </c>
      <c r="F134" s="14">
        <f t="shared" si="27"/>
        <v>198499.36</v>
      </c>
    </row>
    <row r="135" spans="1:6" ht="15" customHeight="1" x14ac:dyDescent="0.25">
      <c r="A135" s="19" t="s">
        <v>175</v>
      </c>
      <c r="B135" s="9" t="s">
        <v>176</v>
      </c>
      <c r="C135" s="10"/>
      <c r="D135" s="10">
        <v>0</v>
      </c>
      <c r="E135" s="10"/>
      <c r="F135" s="10">
        <f>SUM(C135:E135)</f>
        <v>0</v>
      </c>
    </row>
    <row r="136" spans="1:6" ht="15" customHeight="1" x14ac:dyDescent="0.25">
      <c r="A136" s="19" t="s">
        <v>177</v>
      </c>
      <c r="B136" s="9" t="s">
        <v>178</v>
      </c>
      <c r="C136" s="10"/>
      <c r="D136" s="10"/>
      <c r="E136" s="10"/>
      <c r="F136" s="10">
        <f t="shared" ref="F136:F141" si="28">SUM(C136:E136)</f>
        <v>0</v>
      </c>
    </row>
    <row r="137" spans="1:6" ht="15" customHeight="1" x14ac:dyDescent="0.25">
      <c r="A137" s="19" t="s">
        <v>179</v>
      </c>
      <c r="B137" s="9" t="s">
        <v>180</v>
      </c>
      <c r="C137" s="10"/>
      <c r="D137" s="10">
        <v>23524.240000000002</v>
      </c>
      <c r="E137" s="10"/>
      <c r="F137" s="10">
        <f t="shared" si="28"/>
        <v>23524.240000000002</v>
      </c>
    </row>
    <row r="138" spans="1:6" ht="15" customHeight="1" x14ac:dyDescent="0.25">
      <c r="A138" s="19" t="s">
        <v>181</v>
      </c>
      <c r="B138" s="9" t="s">
        <v>182</v>
      </c>
      <c r="C138" s="10"/>
      <c r="D138" s="10"/>
      <c r="E138" s="10"/>
      <c r="F138" s="10">
        <f t="shared" si="28"/>
        <v>0</v>
      </c>
    </row>
    <row r="139" spans="1:6" ht="15" customHeight="1" x14ac:dyDescent="0.25">
      <c r="A139" s="19" t="s">
        <v>183</v>
      </c>
      <c r="B139" s="9" t="s">
        <v>184</v>
      </c>
      <c r="C139" s="10"/>
      <c r="D139" s="10"/>
      <c r="E139" s="10"/>
      <c r="F139" s="10">
        <f t="shared" si="28"/>
        <v>0</v>
      </c>
    </row>
    <row r="140" spans="1:6" ht="15" customHeight="1" x14ac:dyDescent="0.25">
      <c r="A140" s="19" t="s">
        <v>185</v>
      </c>
      <c r="B140" s="9" t="s">
        <v>186</v>
      </c>
      <c r="C140" s="10"/>
      <c r="D140" s="10"/>
      <c r="E140" s="10"/>
      <c r="F140" s="10">
        <f t="shared" si="28"/>
        <v>0</v>
      </c>
    </row>
    <row r="141" spans="1:6" x14ac:dyDescent="0.25">
      <c r="A141" s="19" t="s">
        <v>187</v>
      </c>
      <c r="B141" s="9" t="s">
        <v>188</v>
      </c>
      <c r="C141" s="10"/>
      <c r="D141" s="10">
        <v>20437.599999999999</v>
      </c>
      <c r="E141" s="10">
        <v>0</v>
      </c>
      <c r="F141" s="10">
        <f t="shared" si="28"/>
        <v>20437.599999999999</v>
      </c>
    </row>
    <row r="142" spans="1:6" x14ac:dyDescent="0.25">
      <c r="A142" s="19" t="s">
        <v>189</v>
      </c>
      <c r="B142" s="9" t="s">
        <v>190</v>
      </c>
      <c r="C142" s="10"/>
      <c r="D142" s="10">
        <v>154537.51999999999</v>
      </c>
      <c r="E142" s="10">
        <v>0</v>
      </c>
      <c r="F142" s="10">
        <f>SUM(C142:E142)</f>
        <v>154537.51999999999</v>
      </c>
    </row>
    <row r="143" spans="1:6" x14ac:dyDescent="0.25">
      <c r="A143" s="19" t="s">
        <v>191</v>
      </c>
      <c r="B143" s="9" t="s">
        <v>192</v>
      </c>
      <c r="C143" s="10"/>
      <c r="D143" s="10"/>
      <c r="E143" s="10"/>
      <c r="F143" s="10">
        <f t="shared" ref="F143:F145" si="29">SUM(C143:E143)</f>
        <v>0</v>
      </c>
    </row>
    <row r="144" spans="1:6" ht="15" customHeight="1" x14ac:dyDescent="0.25">
      <c r="A144" s="19" t="s">
        <v>193</v>
      </c>
      <c r="B144" s="9" t="s">
        <v>194</v>
      </c>
      <c r="C144" s="10"/>
      <c r="D144" s="10"/>
      <c r="E144" s="10"/>
      <c r="F144" s="10">
        <f t="shared" si="29"/>
        <v>0</v>
      </c>
    </row>
    <row r="145" spans="1:6" ht="15" customHeight="1" x14ac:dyDescent="0.25">
      <c r="A145" s="19" t="s">
        <v>195</v>
      </c>
      <c r="B145" s="9" t="s">
        <v>196</v>
      </c>
      <c r="C145" s="10"/>
      <c r="D145" s="10"/>
      <c r="E145" s="10"/>
      <c r="F145" s="10">
        <f t="shared" si="29"/>
        <v>0</v>
      </c>
    </row>
    <row r="146" spans="1:6" ht="15" customHeight="1" x14ac:dyDescent="0.25">
      <c r="A146" s="11"/>
      <c r="B146" s="9"/>
      <c r="C146" s="10"/>
      <c r="D146" s="10"/>
      <c r="E146" s="10"/>
      <c r="F146" s="10">
        <f t="shared" si="18"/>
        <v>0</v>
      </c>
    </row>
    <row r="147" spans="1:6" ht="16.5" x14ac:dyDescent="0.3">
      <c r="A147" s="12" t="s">
        <v>197</v>
      </c>
      <c r="B147" s="13" t="s">
        <v>198</v>
      </c>
      <c r="C147" s="14">
        <f>SUM(C148:C153)</f>
        <v>645000</v>
      </c>
      <c r="D147" s="14">
        <f>SUM(D148:D153)</f>
        <v>2102291.13</v>
      </c>
      <c r="E147" s="14">
        <f t="shared" ref="E147" si="30">SUM(E148:E153)</f>
        <v>659124.93000000005</v>
      </c>
      <c r="F147" s="14">
        <f>SUM(C147:E147)</f>
        <v>3406416.06</v>
      </c>
    </row>
    <row r="148" spans="1:6" x14ac:dyDescent="0.25">
      <c r="A148" s="19" t="s">
        <v>199</v>
      </c>
      <c r="B148" s="9" t="s">
        <v>200</v>
      </c>
      <c r="C148" s="10">
        <v>0</v>
      </c>
      <c r="D148" s="10">
        <v>0</v>
      </c>
      <c r="E148" s="10">
        <v>613441.17000000004</v>
      </c>
      <c r="F148" s="10">
        <f t="shared" ref="F148:F151" si="31">SUM(C148:E148)</f>
        <v>613441.17000000004</v>
      </c>
    </row>
    <row r="149" spans="1:6" x14ac:dyDescent="0.25">
      <c r="A149" s="19" t="s">
        <v>201</v>
      </c>
      <c r="B149" s="9" t="s">
        <v>202</v>
      </c>
      <c r="C149" s="10">
        <v>645000</v>
      </c>
      <c r="D149" s="10">
        <v>1840323.48</v>
      </c>
      <c r="E149" s="10">
        <v>45683.76</v>
      </c>
      <c r="F149" s="10">
        <f t="shared" si="31"/>
        <v>2531007.2399999998</v>
      </c>
    </row>
    <row r="150" spans="1:6" ht="15" customHeight="1" x14ac:dyDescent="0.25">
      <c r="A150" s="19" t="s">
        <v>203</v>
      </c>
      <c r="B150" s="9" t="s">
        <v>204</v>
      </c>
      <c r="C150" s="10"/>
      <c r="D150" s="10"/>
      <c r="E150" s="10"/>
      <c r="F150" s="10">
        <f t="shared" si="31"/>
        <v>0</v>
      </c>
    </row>
    <row r="151" spans="1:6" ht="15" customHeight="1" x14ac:dyDescent="0.25">
      <c r="A151" s="19" t="s">
        <v>205</v>
      </c>
      <c r="B151" s="9" t="s">
        <v>206</v>
      </c>
      <c r="C151" s="10"/>
      <c r="D151" s="10"/>
      <c r="E151" s="10"/>
      <c r="F151" s="10">
        <f t="shared" si="31"/>
        <v>0</v>
      </c>
    </row>
    <row r="152" spans="1:6" x14ac:dyDescent="0.25">
      <c r="A152" s="19" t="s">
        <v>297</v>
      </c>
      <c r="B152" s="9" t="s">
        <v>208</v>
      </c>
      <c r="C152" s="10"/>
      <c r="D152" s="10">
        <v>261967.65</v>
      </c>
      <c r="E152" s="10"/>
      <c r="F152" s="10">
        <f>SUM(C152:E152)</f>
        <v>261967.65</v>
      </c>
    </row>
    <row r="153" spans="1:6" x14ac:dyDescent="0.25">
      <c r="A153" s="19"/>
      <c r="B153" s="9"/>
      <c r="C153" s="10"/>
      <c r="D153" s="10"/>
      <c r="E153" s="10"/>
      <c r="F153" s="10">
        <f t="shared" si="18"/>
        <v>0</v>
      </c>
    </row>
    <row r="154" spans="1:6" ht="15.75" customHeight="1" x14ac:dyDescent="0.3">
      <c r="A154" s="12" t="s">
        <v>207</v>
      </c>
      <c r="B154" s="13" t="s">
        <v>208</v>
      </c>
      <c r="C154" s="14">
        <f>SUM(C155:C162)</f>
        <v>0</v>
      </c>
      <c r="D154" s="14">
        <f>SUM(D155:D162)</f>
        <v>8922820.0999999996</v>
      </c>
      <c r="E154" s="14">
        <f>SUM(E155:E162)</f>
        <v>35139.980000000003</v>
      </c>
      <c r="F154" s="14">
        <f>SUM(C154:E154)</f>
        <v>8957960.0800000001</v>
      </c>
    </row>
    <row r="155" spans="1:6" x14ac:dyDescent="0.25">
      <c r="A155" s="19" t="s">
        <v>209</v>
      </c>
      <c r="B155" s="9" t="s">
        <v>210</v>
      </c>
      <c r="C155" s="10"/>
      <c r="D155" s="10"/>
      <c r="E155" s="10"/>
      <c r="F155" s="10">
        <f>+E155+D155</f>
        <v>0</v>
      </c>
    </row>
    <row r="156" spans="1:6" x14ac:dyDescent="0.25">
      <c r="A156" s="19" t="s">
        <v>211</v>
      </c>
      <c r="B156" s="9" t="s">
        <v>212</v>
      </c>
      <c r="C156" s="10"/>
      <c r="D156" s="10">
        <v>7703209.0700000003</v>
      </c>
      <c r="E156" s="10">
        <v>35139.980000000003</v>
      </c>
      <c r="F156" s="10">
        <f>SUM(C156:E156)</f>
        <v>7738349.0500000007</v>
      </c>
    </row>
    <row r="157" spans="1:6" x14ac:dyDescent="0.25">
      <c r="A157" s="19" t="s">
        <v>213</v>
      </c>
      <c r="B157" s="9" t="s">
        <v>214</v>
      </c>
      <c r="C157" s="10"/>
      <c r="D157" s="10">
        <v>43194.239999999998</v>
      </c>
      <c r="E157" s="10"/>
      <c r="F157" s="10">
        <f t="shared" ref="F157:F162" si="32">SUM(C157:E157)</f>
        <v>43194.239999999998</v>
      </c>
    </row>
    <row r="158" spans="1:6" ht="15" customHeight="1" x14ac:dyDescent="0.25">
      <c r="A158" s="19" t="s">
        <v>274</v>
      </c>
      <c r="B158" s="9" t="s">
        <v>275</v>
      </c>
      <c r="C158" s="10"/>
      <c r="D158" s="10">
        <v>21973.1</v>
      </c>
      <c r="E158" s="10"/>
      <c r="F158" s="10">
        <f t="shared" si="32"/>
        <v>21973.1</v>
      </c>
    </row>
    <row r="159" spans="1:6" ht="15.75" customHeight="1" x14ac:dyDescent="0.25">
      <c r="A159" s="19" t="s">
        <v>215</v>
      </c>
      <c r="B159" s="9" t="s">
        <v>216</v>
      </c>
      <c r="C159" s="10"/>
      <c r="D159" s="10"/>
      <c r="E159" s="10"/>
      <c r="F159" s="10">
        <f t="shared" si="32"/>
        <v>0</v>
      </c>
    </row>
    <row r="160" spans="1:6" x14ac:dyDescent="0.25">
      <c r="A160" s="19" t="s">
        <v>217</v>
      </c>
      <c r="B160" s="9" t="s">
        <v>218</v>
      </c>
      <c r="C160" s="10"/>
      <c r="D160" s="10">
        <v>699881.6</v>
      </c>
      <c r="E160" s="10"/>
      <c r="F160" s="10">
        <f t="shared" si="32"/>
        <v>699881.6</v>
      </c>
    </row>
    <row r="161" spans="1:6" x14ac:dyDescent="0.25">
      <c r="A161" s="19" t="s">
        <v>298</v>
      </c>
      <c r="B161" s="9" t="s">
        <v>299</v>
      </c>
      <c r="C161" s="10"/>
      <c r="D161" s="10">
        <v>276288.53999999998</v>
      </c>
      <c r="E161" s="10"/>
      <c r="F161" s="10">
        <f t="shared" si="32"/>
        <v>276288.53999999998</v>
      </c>
    </row>
    <row r="162" spans="1:6" x14ac:dyDescent="0.25">
      <c r="A162" s="19" t="s">
        <v>219</v>
      </c>
      <c r="B162" s="9" t="s">
        <v>220</v>
      </c>
      <c r="C162" s="10"/>
      <c r="D162" s="10">
        <v>178273.55</v>
      </c>
      <c r="E162" s="10"/>
      <c r="F162" s="10">
        <f t="shared" si="32"/>
        <v>178273.55</v>
      </c>
    </row>
    <row r="163" spans="1:6" ht="15" customHeight="1" thickBot="1" x14ac:dyDescent="0.3">
      <c r="A163" s="19"/>
      <c r="B163" s="9"/>
      <c r="C163" s="10"/>
      <c r="D163" s="10"/>
      <c r="E163" s="10"/>
      <c r="F163" s="10">
        <f t="shared" ref="F163:F213" si="33">+C163+D163+E163</f>
        <v>0</v>
      </c>
    </row>
    <row r="164" spans="1:6" ht="16.5" thickBot="1" x14ac:dyDescent="0.3">
      <c r="A164" s="1">
        <v>2.4</v>
      </c>
      <c r="B164" s="2" t="s">
        <v>221</v>
      </c>
      <c r="C164" s="3">
        <f>C167</f>
        <v>0</v>
      </c>
      <c r="D164" s="3">
        <f>+D165+D167</f>
        <v>200000</v>
      </c>
      <c r="E164" s="3">
        <f>E167</f>
        <v>4361312.2</v>
      </c>
      <c r="F164" s="3">
        <f>SUM(C164:E164)</f>
        <v>4561312.2</v>
      </c>
    </row>
    <row r="165" spans="1:6" ht="15" customHeight="1" x14ac:dyDescent="0.3">
      <c r="A165" s="12" t="s">
        <v>276</v>
      </c>
      <c r="B165" s="13" t="s">
        <v>277</v>
      </c>
      <c r="C165" s="14">
        <f>SUM(C166:C168)</f>
        <v>0</v>
      </c>
      <c r="D165" s="14">
        <f t="shared" ref="D165" si="34">SUM(D166:D168)</f>
        <v>200000</v>
      </c>
      <c r="E165" s="14">
        <f>+E166</f>
        <v>0</v>
      </c>
      <c r="F165" s="14">
        <f>+F166</f>
        <v>200000</v>
      </c>
    </row>
    <row r="166" spans="1:6" x14ac:dyDescent="0.25">
      <c r="A166" s="19" t="s">
        <v>278</v>
      </c>
      <c r="B166" s="9" t="s">
        <v>279</v>
      </c>
      <c r="C166" s="10">
        <v>0</v>
      </c>
      <c r="D166" s="10">
        <v>200000</v>
      </c>
      <c r="E166" s="10"/>
      <c r="F166" s="10">
        <f t="shared" ref="F166" si="35">+C166+D166+E166</f>
        <v>200000</v>
      </c>
    </row>
    <row r="167" spans="1:6" ht="15" customHeight="1" x14ac:dyDescent="0.3">
      <c r="A167" s="12" t="s">
        <v>222</v>
      </c>
      <c r="B167" s="13" t="s">
        <v>223</v>
      </c>
      <c r="C167" s="14">
        <f>SUM(C168:C170)</f>
        <v>0</v>
      </c>
      <c r="D167" s="14">
        <f t="shared" ref="D167:E167" si="36">SUM(D168:D170)</f>
        <v>0</v>
      </c>
      <c r="E167" s="14">
        <f t="shared" si="36"/>
        <v>4361312.2</v>
      </c>
      <c r="F167" s="14">
        <f>SUM(F168:F170)</f>
        <v>4361312.2</v>
      </c>
    </row>
    <row r="168" spans="1:6" ht="15" customHeight="1" x14ac:dyDescent="0.25">
      <c r="A168" s="19" t="s">
        <v>224</v>
      </c>
      <c r="B168" s="9" t="s">
        <v>225</v>
      </c>
      <c r="C168" s="10">
        <v>0</v>
      </c>
      <c r="D168" s="10"/>
      <c r="E168" s="10">
        <v>4361312.2</v>
      </c>
      <c r="F168" s="10">
        <f t="shared" si="33"/>
        <v>4361312.2</v>
      </c>
    </row>
    <row r="169" spans="1:6" ht="15" customHeight="1" x14ac:dyDescent="0.25">
      <c r="A169" s="19"/>
      <c r="B169" s="9"/>
      <c r="C169" s="10"/>
      <c r="D169" s="10"/>
      <c r="E169" s="10"/>
      <c r="F169" s="10">
        <f t="shared" si="33"/>
        <v>0</v>
      </c>
    </row>
    <row r="170" spans="1:6" ht="15" customHeight="1" thickBot="1" x14ac:dyDescent="0.3">
      <c r="A170" s="11"/>
      <c r="B170" s="9"/>
      <c r="C170" s="10"/>
      <c r="D170" s="10"/>
      <c r="E170" s="10"/>
      <c r="F170" s="10">
        <f t="shared" si="33"/>
        <v>0</v>
      </c>
    </row>
    <row r="171" spans="1:6" ht="15" customHeight="1" thickBot="1" x14ac:dyDescent="0.3">
      <c r="A171" s="1">
        <v>2.6</v>
      </c>
      <c r="B171" s="2" t="s">
        <v>226</v>
      </c>
      <c r="C171" s="3">
        <f>C172</f>
        <v>0</v>
      </c>
      <c r="D171" s="3">
        <f>+D172+D179+D184+D188+D194+D199</f>
        <v>2366316.66</v>
      </c>
      <c r="E171" s="3">
        <f>+E172+E179+E184+E188+E194+E199</f>
        <v>1481308.6</v>
      </c>
      <c r="F171" s="3">
        <f>SUM(C171:E171)</f>
        <v>3847625.2600000002</v>
      </c>
    </row>
    <row r="172" spans="1:6" ht="16.5" x14ac:dyDescent="0.3">
      <c r="A172" s="4" t="s">
        <v>227</v>
      </c>
      <c r="B172" s="5" t="s">
        <v>228</v>
      </c>
      <c r="C172" s="7">
        <f>SUM(C173:C213)</f>
        <v>0</v>
      </c>
      <c r="D172" s="7">
        <f>SUM(D173:D177)</f>
        <v>557690.16</v>
      </c>
      <c r="E172" s="7">
        <v>0</v>
      </c>
      <c r="F172" s="7">
        <f>+F173+F174+F175+F176+F177</f>
        <v>557690.16</v>
      </c>
    </row>
    <row r="173" spans="1:6" ht="15" customHeight="1" x14ac:dyDescent="0.25">
      <c r="A173" s="19" t="s">
        <v>229</v>
      </c>
      <c r="B173" s="9" t="s">
        <v>230</v>
      </c>
      <c r="C173" s="10"/>
      <c r="D173" s="10">
        <v>395404.76</v>
      </c>
      <c r="E173" s="10">
        <v>0</v>
      </c>
      <c r="F173" s="10">
        <f>SUM(C173:E173)</f>
        <v>395404.76</v>
      </c>
    </row>
    <row r="174" spans="1:6" ht="15" customHeight="1" x14ac:dyDescent="0.25">
      <c r="A174" s="19" t="s">
        <v>231</v>
      </c>
      <c r="B174" s="9" t="s">
        <v>232</v>
      </c>
      <c r="C174" s="10"/>
      <c r="D174" s="10">
        <v>103450.6</v>
      </c>
      <c r="E174" s="10">
        <v>0</v>
      </c>
      <c r="F174" s="10">
        <f>SUM(C174:E174)</f>
        <v>103450.6</v>
      </c>
    </row>
    <row r="175" spans="1:6" x14ac:dyDescent="0.25">
      <c r="A175" s="19" t="s">
        <v>233</v>
      </c>
      <c r="B175" s="9" t="s">
        <v>234</v>
      </c>
      <c r="C175" s="10"/>
      <c r="D175" s="10"/>
      <c r="E175" s="10"/>
      <c r="F175" s="10">
        <f t="shared" ref="F175:F177" si="37">SUM(C175:E175)</f>
        <v>0</v>
      </c>
    </row>
    <row r="176" spans="1:6" x14ac:dyDescent="0.25">
      <c r="A176" s="19" t="s">
        <v>235</v>
      </c>
      <c r="B176" s="9" t="s">
        <v>236</v>
      </c>
      <c r="C176" s="10"/>
      <c r="D176" s="10">
        <v>32638.799999999999</v>
      </c>
      <c r="E176" s="10"/>
      <c r="F176" s="10">
        <f t="shared" si="37"/>
        <v>32638.799999999999</v>
      </c>
    </row>
    <row r="177" spans="1:6" ht="15" customHeight="1" x14ac:dyDescent="0.25">
      <c r="A177" s="19" t="s">
        <v>237</v>
      </c>
      <c r="B177" s="9" t="s">
        <v>238</v>
      </c>
      <c r="C177" s="10"/>
      <c r="D177" s="10">
        <v>26196</v>
      </c>
      <c r="E177" s="10"/>
      <c r="F177" s="10">
        <f t="shared" si="37"/>
        <v>26196</v>
      </c>
    </row>
    <row r="178" spans="1:6" ht="15" customHeight="1" x14ac:dyDescent="0.25">
      <c r="A178" s="19"/>
      <c r="B178" s="9"/>
      <c r="C178" s="10"/>
      <c r="D178" s="10"/>
      <c r="E178" s="10"/>
      <c r="F178" s="10"/>
    </row>
    <row r="179" spans="1:6" ht="15" customHeight="1" x14ac:dyDescent="0.3">
      <c r="A179" s="12" t="s">
        <v>239</v>
      </c>
      <c r="B179" s="13" t="s">
        <v>240</v>
      </c>
      <c r="C179" s="14"/>
      <c r="D179" s="14">
        <f>+D180+D181+D182</f>
        <v>0</v>
      </c>
      <c r="E179" s="14"/>
      <c r="F179" s="14">
        <f>+F180+F181+F182</f>
        <v>0</v>
      </c>
    </row>
    <row r="180" spans="1:6" ht="15" customHeight="1" x14ac:dyDescent="0.25">
      <c r="A180" s="19" t="s">
        <v>241</v>
      </c>
      <c r="B180" s="9" t="s">
        <v>242</v>
      </c>
      <c r="C180" s="10"/>
      <c r="D180" s="10">
        <v>0</v>
      </c>
      <c r="E180" s="10"/>
      <c r="F180" s="10">
        <f>+E180+D180+C180</f>
        <v>0</v>
      </c>
    </row>
    <row r="181" spans="1:6" ht="15" customHeight="1" x14ac:dyDescent="0.25">
      <c r="A181" s="19" t="s">
        <v>243</v>
      </c>
      <c r="B181" s="9" t="s">
        <v>244</v>
      </c>
      <c r="C181" s="10"/>
      <c r="D181" s="10">
        <v>0</v>
      </c>
      <c r="E181" s="10"/>
      <c r="F181" s="10">
        <f>+E181+D181+C181</f>
        <v>0</v>
      </c>
    </row>
    <row r="182" spans="1:6" ht="15" customHeight="1" x14ac:dyDescent="0.25">
      <c r="A182" s="19" t="s">
        <v>280</v>
      </c>
      <c r="B182" s="9" t="s">
        <v>281</v>
      </c>
      <c r="C182" s="10"/>
      <c r="D182" s="10">
        <v>0</v>
      </c>
      <c r="E182" s="10"/>
      <c r="F182" s="10">
        <f>+E182+D182+C182</f>
        <v>0</v>
      </c>
    </row>
    <row r="183" spans="1:6" ht="16.5" customHeight="1" x14ac:dyDescent="0.25">
      <c r="A183" s="19"/>
      <c r="B183" s="9"/>
      <c r="C183" s="10"/>
      <c r="D183" s="10"/>
      <c r="E183" s="10"/>
      <c r="F183" s="10"/>
    </row>
    <row r="184" spans="1:6" ht="16.5" x14ac:dyDescent="0.3">
      <c r="A184" s="12" t="s">
        <v>245</v>
      </c>
      <c r="B184" s="13" t="s">
        <v>246</v>
      </c>
      <c r="C184" s="14">
        <v>0</v>
      </c>
      <c r="D184" s="14">
        <f>+D185+D186</f>
        <v>76900</v>
      </c>
      <c r="E184" s="14"/>
      <c r="F184" s="14">
        <f>+F186</f>
        <v>76900</v>
      </c>
    </row>
    <row r="185" spans="1:6" x14ac:dyDescent="0.25">
      <c r="A185" s="19" t="s">
        <v>247</v>
      </c>
      <c r="B185" s="9" t="s">
        <v>248</v>
      </c>
      <c r="C185" s="10"/>
      <c r="D185" s="10"/>
      <c r="E185" s="10"/>
      <c r="F185" s="10"/>
    </row>
    <row r="186" spans="1:6" x14ac:dyDescent="0.25">
      <c r="A186" s="19" t="s">
        <v>282</v>
      </c>
      <c r="B186" s="9" t="s">
        <v>283</v>
      </c>
      <c r="C186" s="10"/>
      <c r="D186" s="10">
        <v>76900</v>
      </c>
      <c r="E186" s="10"/>
      <c r="F186" s="10">
        <f>SUM(C186:E186)</f>
        <v>76900</v>
      </c>
    </row>
    <row r="187" spans="1:6" ht="15" customHeight="1" x14ac:dyDescent="0.25">
      <c r="A187" s="19"/>
      <c r="B187" s="9"/>
      <c r="C187" s="10"/>
      <c r="D187" s="10"/>
      <c r="E187" s="10"/>
      <c r="F187" s="10"/>
    </row>
    <row r="188" spans="1:6" ht="15" customHeight="1" x14ac:dyDescent="0.3">
      <c r="A188" s="12" t="s">
        <v>249</v>
      </c>
      <c r="B188" s="13" t="s">
        <v>250</v>
      </c>
      <c r="C188" s="14"/>
      <c r="D188" s="14">
        <f>SUM(D189:D192)</f>
        <v>52865.18</v>
      </c>
      <c r="E188" s="14"/>
      <c r="F188" s="14">
        <f>SUM(C188:E188)</f>
        <v>52865.18</v>
      </c>
    </row>
    <row r="189" spans="1:6" ht="16.5" customHeight="1" x14ac:dyDescent="0.25">
      <c r="A189" s="19" t="s">
        <v>251</v>
      </c>
      <c r="B189" s="9" t="s">
        <v>252</v>
      </c>
      <c r="C189" s="10"/>
      <c r="D189" s="10"/>
      <c r="E189" s="10"/>
      <c r="F189" s="10">
        <f>+E189+D189+C189</f>
        <v>0</v>
      </c>
    </row>
    <row r="190" spans="1:6" ht="15" customHeight="1" x14ac:dyDescent="0.25">
      <c r="A190" s="19" t="s">
        <v>284</v>
      </c>
      <c r="B190" s="9" t="s">
        <v>285</v>
      </c>
      <c r="C190" s="10"/>
      <c r="D190" s="10">
        <v>0</v>
      </c>
      <c r="E190" s="10"/>
      <c r="F190" s="10">
        <f>SUM(C190:E190)</f>
        <v>0</v>
      </c>
    </row>
    <row r="191" spans="1:6" ht="15" customHeight="1" x14ac:dyDescent="0.25">
      <c r="A191" s="19" t="s">
        <v>253</v>
      </c>
      <c r="B191" s="9" t="s">
        <v>254</v>
      </c>
      <c r="C191" s="10">
        <v>0</v>
      </c>
      <c r="D191" s="10">
        <v>0</v>
      </c>
      <c r="E191" s="10"/>
      <c r="F191" s="10">
        <f>+E191+D191+C191</f>
        <v>0</v>
      </c>
    </row>
    <row r="192" spans="1:6" ht="15" customHeight="1" x14ac:dyDescent="0.25">
      <c r="A192" s="19" t="s">
        <v>300</v>
      </c>
      <c r="B192" s="9" t="s">
        <v>301</v>
      </c>
      <c r="C192" s="10"/>
      <c r="D192" s="10">
        <v>52865.18</v>
      </c>
      <c r="E192" s="10"/>
      <c r="F192" s="10">
        <f>SUM(C192:E192)</f>
        <v>52865.18</v>
      </c>
    </row>
    <row r="193" spans="1:8" ht="15.75" customHeight="1" x14ac:dyDescent="0.25">
      <c r="A193" s="11"/>
      <c r="B193" s="9"/>
      <c r="C193" s="10"/>
      <c r="D193" s="10"/>
      <c r="E193" s="10"/>
      <c r="F193" s="10"/>
    </row>
    <row r="194" spans="1:8" ht="15" customHeight="1" x14ac:dyDescent="0.3">
      <c r="A194" s="12" t="s">
        <v>302</v>
      </c>
      <c r="B194" s="13" t="s">
        <v>303</v>
      </c>
      <c r="C194" s="14"/>
      <c r="D194" s="14">
        <f>SUM(D195:D196)</f>
        <v>1678861.32</v>
      </c>
      <c r="E194" s="14">
        <f>+E195</f>
        <v>1481308.6</v>
      </c>
      <c r="F194" s="14">
        <f>+E194+D194+C194</f>
        <v>3160169.92</v>
      </c>
    </row>
    <row r="195" spans="1:8" ht="15" customHeight="1" x14ac:dyDescent="0.25">
      <c r="A195" s="19" t="s">
        <v>304</v>
      </c>
      <c r="B195" s="9" t="s">
        <v>305</v>
      </c>
      <c r="C195" s="10"/>
      <c r="D195" s="10">
        <v>1678861.32</v>
      </c>
      <c r="E195" s="10">
        <v>1481308.6</v>
      </c>
      <c r="F195" s="10">
        <f>+E195+D195+C195</f>
        <v>3160169.92</v>
      </c>
    </row>
    <row r="196" spans="1:8" ht="16.5" customHeight="1" x14ac:dyDescent="0.25">
      <c r="A196" s="19" t="s">
        <v>306</v>
      </c>
      <c r="B196" s="9" t="s">
        <v>307</v>
      </c>
      <c r="C196" s="10"/>
      <c r="D196" s="10">
        <v>0</v>
      </c>
      <c r="E196" s="10"/>
      <c r="F196" s="10">
        <f>SUM(C196:E196)</f>
        <v>0</v>
      </c>
    </row>
    <row r="197" spans="1:8" ht="15" customHeight="1" x14ac:dyDescent="0.25">
      <c r="A197" s="11"/>
      <c r="B197" s="9"/>
      <c r="C197" s="10"/>
      <c r="D197" s="10"/>
      <c r="E197" s="10"/>
      <c r="F197" s="10"/>
    </row>
    <row r="198" spans="1:8" ht="15" customHeight="1" x14ac:dyDescent="0.25">
      <c r="A198" s="11"/>
      <c r="B198" s="9"/>
      <c r="C198" s="10"/>
      <c r="D198" s="10"/>
      <c r="E198" s="10"/>
      <c r="F198" s="10"/>
    </row>
    <row r="199" spans="1:8" ht="15" customHeight="1" x14ac:dyDescent="0.3">
      <c r="A199" s="12" t="s">
        <v>255</v>
      </c>
      <c r="B199" s="13" t="s">
        <v>256</v>
      </c>
      <c r="C199" s="14"/>
      <c r="D199" s="14">
        <f>+D200+D201+D212</f>
        <v>0</v>
      </c>
      <c r="E199" s="14"/>
      <c r="F199" s="14">
        <f>+F212</f>
        <v>0</v>
      </c>
    </row>
    <row r="200" spans="1:8" x14ac:dyDescent="0.25">
      <c r="A200" s="19" t="s">
        <v>257</v>
      </c>
      <c r="B200" s="9" t="s">
        <v>258</v>
      </c>
      <c r="C200" s="10"/>
      <c r="D200" s="10"/>
      <c r="E200" s="10"/>
      <c r="F200" s="10"/>
    </row>
    <row r="201" spans="1:8" x14ac:dyDescent="0.25">
      <c r="A201" s="19" t="s">
        <v>286</v>
      </c>
      <c r="B201" s="9" t="s">
        <v>260</v>
      </c>
      <c r="C201" s="10"/>
      <c r="D201" s="10"/>
      <c r="E201" s="10"/>
      <c r="F201" s="10"/>
    </row>
    <row r="202" spans="1:8" ht="16.5" x14ac:dyDescent="0.3">
      <c r="A202" s="21"/>
      <c r="B202" s="22" t="s">
        <v>261</v>
      </c>
      <c r="C202" s="10"/>
      <c r="D202" s="10"/>
      <c r="E202" s="10"/>
      <c r="F202" s="10">
        <f t="shared" si="33"/>
        <v>0</v>
      </c>
      <c r="H202" s="39"/>
    </row>
    <row r="203" spans="1:8" x14ac:dyDescent="0.25">
      <c r="A203" s="19" t="s">
        <v>247</v>
      </c>
      <c r="B203" s="9" t="s">
        <v>248</v>
      </c>
      <c r="C203" s="10"/>
      <c r="D203" s="10"/>
      <c r="E203" s="10"/>
      <c r="F203" s="10">
        <f t="shared" si="33"/>
        <v>0</v>
      </c>
    </row>
    <row r="204" spans="1:8" x14ac:dyDescent="0.25">
      <c r="A204" s="19"/>
      <c r="B204" s="9"/>
      <c r="C204" s="10"/>
      <c r="D204" s="10"/>
      <c r="E204" s="10"/>
      <c r="F204" s="10">
        <f t="shared" si="33"/>
        <v>0</v>
      </c>
    </row>
    <row r="205" spans="1:8" ht="16.5" x14ac:dyDescent="0.3">
      <c r="A205" s="23" t="s">
        <v>249</v>
      </c>
      <c r="B205" s="24" t="s">
        <v>262</v>
      </c>
      <c r="C205" s="10"/>
      <c r="D205" s="10"/>
      <c r="E205" s="10"/>
      <c r="F205" s="10">
        <f t="shared" si="33"/>
        <v>0</v>
      </c>
    </row>
    <row r="206" spans="1:8" x14ac:dyDescent="0.25">
      <c r="A206" s="19" t="s">
        <v>263</v>
      </c>
      <c r="B206" s="9" t="s">
        <v>264</v>
      </c>
      <c r="C206" s="10"/>
      <c r="D206" s="10"/>
      <c r="E206" s="10"/>
      <c r="F206" s="10">
        <f t="shared" si="33"/>
        <v>0</v>
      </c>
    </row>
    <row r="207" spans="1:8" x14ac:dyDescent="0.25">
      <c r="A207" s="11"/>
      <c r="B207" s="9"/>
      <c r="C207" s="10"/>
      <c r="D207" s="10"/>
      <c r="E207" s="10"/>
      <c r="F207" s="10">
        <f t="shared" si="33"/>
        <v>0</v>
      </c>
    </row>
    <row r="208" spans="1:8" ht="16.5" x14ac:dyDescent="0.3">
      <c r="A208" s="23" t="s">
        <v>255</v>
      </c>
      <c r="B208" s="24" t="s">
        <v>256</v>
      </c>
      <c r="C208" s="10"/>
      <c r="D208" s="10"/>
      <c r="E208" s="10"/>
      <c r="F208" s="10">
        <f t="shared" si="33"/>
        <v>0</v>
      </c>
    </row>
    <row r="209" spans="1:6" x14ac:dyDescent="0.25">
      <c r="A209" s="19" t="s">
        <v>257</v>
      </c>
      <c r="B209" s="9" t="s">
        <v>258</v>
      </c>
      <c r="C209" s="10"/>
      <c r="D209" s="10"/>
      <c r="E209" s="10"/>
      <c r="F209" s="10">
        <f t="shared" si="33"/>
        <v>0</v>
      </c>
    </row>
    <row r="210" spans="1:6" x14ac:dyDescent="0.25">
      <c r="A210" s="19" t="s">
        <v>259</v>
      </c>
      <c r="B210" s="9" t="s">
        <v>260</v>
      </c>
      <c r="C210" s="10"/>
      <c r="D210" s="10"/>
      <c r="E210" s="10"/>
      <c r="F210" s="10">
        <f t="shared" si="33"/>
        <v>0</v>
      </c>
    </row>
    <row r="211" spans="1:6" x14ac:dyDescent="0.25">
      <c r="A211" s="19"/>
      <c r="B211" s="9"/>
      <c r="C211" s="10"/>
      <c r="D211" s="10"/>
      <c r="E211" s="10"/>
      <c r="F211" s="10">
        <f t="shared" si="33"/>
        <v>0</v>
      </c>
    </row>
    <row r="212" spans="1:6" x14ac:dyDescent="0.25">
      <c r="A212" s="45" t="s">
        <v>287</v>
      </c>
      <c r="B212" s="46" t="s">
        <v>288</v>
      </c>
      <c r="C212" s="47">
        <v>0</v>
      </c>
      <c r="D212" s="47">
        <v>0</v>
      </c>
      <c r="E212" s="47"/>
      <c r="F212" s="47">
        <f>SUM(C212:E212)</f>
        <v>0</v>
      </c>
    </row>
    <row r="213" spans="1:6" ht="15.75" thickBot="1" x14ac:dyDescent="0.3">
      <c r="A213" s="15"/>
      <c r="B213" s="16"/>
      <c r="C213" s="17"/>
      <c r="D213" s="17"/>
      <c r="E213" s="17"/>
      <c r="F213" s="17">
        <f t="shared" si="33"/>
        <v>0</v>
      </c>
    </row>
    <row r="214" spans="1:6" ht="18.75" thickBot="1" x14ac:dyDescent="0.3">
      <c r="A214" s="25"/>
      <c r="B214" s="26" t="s">
        <v>261</v>
      </c>
      <c r="C214" s="27">
        <f>C171+C164+C104+C54+C22</f>
        <v>32509862.129999995</v>
      </c>
      <c r="D214" s="27">
        <f>D171+D164+D104+D54+D22</f>
        <v>70178267.439999998</v>
      </c>
      <c r="E214" s="27">
        <f>E171+E164+E104+E54+E22</f>
        <v>11282565.91</v>
      </c>
      <c r="F214" s="27">
        <f>+E214+D214+C214</f>
        <v>113970695.47999999</v>
      </c>
    </row>
    <row r="215" spans="1:6" ht="15.75" thickTop="1" x14ac:dyDescent="0.25"/>
    <row r="216" spans="1:6" ht="23.25" x14ac:dyDescent="0.25">
      <c r="A216" s="37"/>
      <c r="B216" s="44"/>
      <c r="C216" s="41"/>
      <c r="D216" s="42"/>
      <c r="E216" s="48"/>
      <c r="F216" s="49"/>
    </row>
    <row r="217" spans="1:6" ht="18.75" thickBot="1" x14ac:dyDescent="0.3">
      <c r="A217" s="43"/>
      <c r="B217" s="50" t="s">
        <v>271</v>
      </c>
      <c r="C217" s="50"/>
      <c r="D217" s="50"/>
      <c r="E217" s="51">
        <f>+E18-F214</f>
        <v>315974874.14999998</v>
      </c>
      <c r="F217" s="52"/>
    </row>
  </sheetData>
  <mergeCells count="20">
    <mergeCell ref="C16:D16"/>
    <mergeCell ref="E16:F16"/>
    <mergeCell ref="A20:A21"/>
    <mergeCell ref="B20:B21"/>
    <mergeCell ref="C20:C21"/>
    <mergeCell ref="D20:D21"/>
    <mergeCell ref="E20:E21"/>
    <mergeCell ref="F20:F21"/>
    <mergeCell ref="A11:E11"/>
    <mergeCell ref="A12:E12"/>
    <mergeCell ref="A13:E13"/>
    <mergeCell ref="A14:E14"/>
    <mergeCell ref="A15:E15"/>
    <mergeCell ref="E216:F216"/>
    <mergeCell ref="B217:D217"/>
    <mergeCell ref="E217:F217"/>
    <mergeCell ref="B17:D17"/>
    <mergeCell ref="E17:F17"/>
    <mergeCell ref="B18:D18"/>
    <mergeCell ref="E18:F18"/>
  </mergeCells>
  <pageMargins left="0.7" right="0.7" top="0.75" bottom="0.75" header="0.3" footer="0.3"/>
  <ignoredErrors>
    <ignoredError sqref="E215:F215 E218:F76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dcterms:created xsi:type="dcterms:W3CDTF">2014-04-24T16:51:29Z</dcterms:created>
  <dcterms:modified xsi:type="dcterms:W3CDTF">2019-03-29T14:34:49Z</dcterms:modified>
</cp:coreProperties>
</file>