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120" windowWidth="11595" windowHeight="8700"/>
  </bookViews>
  <sheets>
    <sheet name="Detallado" sheetId="4" r:id="rId1"/>
  </sheets>
  <definedNames>
    <definedName name="_xlnm.Print_Area" localSheetId="0">Detallado!$A$1:$F$202</definedName>
    <definedName name="_xlnm.Print_Titles" localSheetId="0">Detallado!$1:$16</definedName>
  </definedNames>
  <calcPr calcId="145621"/>
</workbook>
</file>

<file path=xl/calcChain.xml><?xml version="1.0" encoding="utf-8"?>
<calcChain xmlns="http://schemas.openxmlformats.org/spreadsheetml/2006/main">
  <c r="F102" i="4" l="1"/>
  <c r="F199" i="4" l="1"/>
  <c r="F198" i="4"/>
  <c r="F197" i="4"/>
  <c r="D196" i="4"/>
  <c r="F196" i="4" s="1"/>
  <c r="I196" i="4" s="1"/>
  <c r="F195" i="4"/>
  <c r="F193" i="4"/>
  <c r="D192" i="4"/>
  <c r="F192" i="4" s="1"/>
  <c r="F190" i="4"/>
  <c r="F189" i="4"/>
  <c r="E188" i="4"/>
  <c r="F188" i="4" s="1"/>
  <c r="D188" i="4"/>
  <c r="F186" i="4"/>
  <c r="F185" i="4"/>
  <c r="F184" i="4"/>
  <c r="F183" i="4"/>
  <c r="F182" i="4"/>
  <c r="D182" i="4"/>
  <c r="F180" i="4"/>
  <c r="F178" i="4" s="1"/>
  <c r="D178" i="4"/>
  <c r="F176" i="4"/>
  <c r="F175" i="4"/>
  <c r="F174" i="4"/>
  <c r="F173" i="4" s="1"/>
  <c r="D173" i="4"/>
  <c r="F171" i="4"/>
  <c r="F170" i="4"/>
  <c r="F169" i="4"/>
  <c r="F168" i="4"/>
  <c r="F167" i="4"/>
  <c r="D166" i="4"/>
  <c r="F166" i="4" s="1"/>
  <c r="C166" i="4"/>
  <c r="D165" i="4"/>
  <c r="C165" i="4"/>
  <c r="F164" i="4"/>
  <c r="F163" i="4"/>
  <c r="F162" i="4"/>
  <c r="F161" i="4" s="1"/>
  <c r="E161" i="4"/>
  <c r="D161" i="4"/>
  <c r="C161" i="4"/>
  <c r="F160" i="4"/>
  <c r="F159" i="4"/>
  <c r="E158" i="4"/>
  <c r="D158" i="4"/>
  <c r="C158" i="4"/>
  <c r="E157" i="4"/>
  <c r="D157" i="4"/>
  <c r="F157" i="4" s="1"/>
  <c r="C157" i="4"/>
  <c r="F156" i="4"/>
  <c r="F155" i="4"/>
  <c r="F154" i="4"/>
  <c r="F153" i="4"/>
  <c r="F152" i="4"/>
  <c r="F151" i="4"/>
  <c r="F150" i="4"/>
  <c r="F149" i="4"/>
  <c r="F148" i="4"/>
  <c r="E147" i="4"/>
  <c r="D147" i="4"/>
  <c r="C147" i="4"/>
  <c r="F146" i="4"/>
  <c r="F145" i="4"/>
  <c r="F144" i="4"/>
  <c r="F143" i="4"/>
  <c r="F142" i="4"/>
  <c r="F141" i="4"/>
  <c r="E140" i="4"/>
  <c r="D140" i="4"/>
  <c r="C140" i="4"/>
  <c r="F140" i="4" s="1"/>
  <c r="F139" i="4"/>
  <c r="F138" i="4"/>
  <c r="F137" i="4"/>
  <c r="F136" i="4"/>
  <c r="F135" i="4"/>
  <c r="F134" i="4"/>
  <c r="F133" i="4"/>
  <c r="F132" i="4"/>
  <c r="F131" i="4"/>
  <c r="F130" i="4"/>
  <c r="F129" i="4"/>
  <c r="F128" i="4"/>
  <c r="F127" i="4" s="1"/>
  <c r="E127" i="4"/>
  <c r="D127" i="4"/>
  <c r="C127" i="4"/>
  <c r="F126" i="4"/>
  <c r="F125" i="4"/>
  <c r="F124" i="4"/>
  <c r="F123" i="4"/>
  <c r="F122" i="4"/>
  <c r="F121" i="4"/>
  <c r="E120" i="4"/>
  <c r="D120" i="4"/>
  <c r="C120" i="4"/>
  <c r="F120" i="4" s="1"/>
  <c r="F119" i="4"/>
  <c r="F118" i="4"/>
  <c r="E117" i="4"/>
  <c r="D117" i="4"/>
  <c r="C117" i="4"/>
  <c r="F116" i="4"/>
  <c r="F115" i="4"/>
  <c r="F114" i="4"/>
  <c r="F113" i="4"/>
  <c r="F112" i="4"/>
  <c r="F111" i="4"/>
  <c r="E110" i="4"/>
  <c r="D110" i="4"/>
  <c r="C110" i="4"/>
  <c r="F110" i="4" s="1"/>
  <c r="F109" i="4"/>
  <c r="F108" i="4"/>
  <c r="F107" i="4"/>
  <c r="F106" i="4"/>
  <c r="F105" i="4"/>
  <c r="E104" i="4"/>
  <c r="D104" i="4"/>
  <c r="C104" i="4"/>
  <c r="F104" i="4" s="1"/>
  <c r="F103" i="4"/>
  <c r="F101" i="4"/>
  <c r="F100" i="4"/>
  <c r="F99" i="4"/>
  <c r="E98" i="4"/>
  <c r="D98" i="4"/>
  <c r="D97" i="4" s="1"/>
  <c r="C98" i="4"/>
  <c r="E97" i="4"/>
  <c r="C97" i="4"/>
  <c r="F96" i="4"/>
  <c r="F95" i="4"/>
  <c r="F94" i="4"/>
  <c r="F93" i="4"/>
  <c r="F92" i="4" s="1"/>
  <c r="E92" i="4"/>
  <c r="D92" i="4"/>
  <c r="C92" i="4"/>
  <c r="F91" i="4"/>
  <c r="F90" i="4"/>
  <c r="F89" i="4"/>
  <c r="F88" i="4"/>
  <c r="F87" i="4"/>
  <c r="F86" i="4"/>
  <c r="F85" i="4"/>
  <c r="F84" i="4"/>
  <c r="E83" i="4"/>
  <c r="D83" i="4"/>
  <c r="C83" i="4"/>
  <c r="F81" i="4"/>
  <c r="F80" i="4"/>
  <c r="F79" i="4"/>
  <c r="E78" i="4"/>
  <c r="D78" i="4"/>
  <c r="C78" i="4"/>
  <c r="F77" i="4"/>
  <c r="F76" i="4"/>
  <c r="F75" i="4"/>
  <c r="F74" i="4"/>
  <c r="F73" i="4"/>
  <c r="E73" i="4"/>
  <c r="D73" i="4"/>
  <c r="C73" i="4"/>
  <c r="F72" i="4"/>
  <c r="F71" i="4"/>
  <c r="F70" i="4"/>
  <c r="F69" i="4"/>
  <c r="F68" i="4"/>
  <c r="E67" i="4"/>
  <c r="D67" i="4"/>
  <c r="C67" i="4"/>
  <c r="F66" i="4"/>
  <c r="F65" i="4"/>
  <c r="F64" i="4"/>
  <c r="F63" i="4"/>
  <c r="E62" i="4"/>
  <c r="D62" i="4"/>
  <c r="C62" i="4"/>
  <c r="F62" i="4" s="1"/>
  <c r="F61" i="4"/>
  <c r="F60" i="4"/>
  <c r="E59" i="4"/>
  <c r="D59" i="4"/>
  <c r="C59" i="4"/>
  <c r="F58" i="4"/>
  <c r="F57" i="4"/>
  <c r="F56" i="4"/>
  <c r="E55" i="4"/>
  <c r="D55" i="4"/>
  <c r="C55" i="4"/>
  <c r="F54" i="4"/>
  <c r="F53" i="4"/>
  <c r="F52" i="4"/>
  <c r="F51" i="4"/>
  <c r="F50" i="4"/>
  <c r="F49" i="4"/>
  <c r="F48" i="4"/>
  <c r="E46" i="4"/>
  <c r="D46" i="4"/>
  <c r="D45" i="4" s="1"/>
  <c r="C46" i="4"/>
  <c r="E45" i="4"/>
  <c r="C45" i="4"/>
  <c r="F44" i="4"/>
  <c r="F43" i="4"/>
  <c r="F42" i="4"/>
  <c r="F41" i="4"/>
  <c r="E40" i="4"/>
  <c r="D40" i="4"/>
  <c r="C40" i="4"/>
  <c r="F38" i="4"/>
  <c r="E37" i="4"/>
  <c r="D37" i="4"/>
  <c r="C37" i="4"/>
  <c r="F36" i="4"/>
  <c r="F35" i="4"/>
  <c r="F34" i="4"/>
  <c r="F33" i="4"/>
  <c r="F32" i="4"/>
  <c r="F31" i="4"/>
  <c r="E30" i="4"/>
  <c r="D30" i="4"/>
  <c r="C30" i="4"/>
  <c r="F30" i="4" s="1"/>
  <c r="F29" i="4"/>
  <c r="F28" i="4"/>
  <c r="F27" i="4"/>
  <c r="F26" i="4"/>
  <c r="E26" i="4"/>
  <c r="D26" i="4"/>
  <c r="C26" i="4"/>
  <c r="F25" i="4"/>
  <c r="F24" i="4"/>
  <c r="F23" i="4"/>
  <c r="E23" i="4"/>
  <c r="D23" i="4"/>
  <c r="C23" i="4"/>
  <c r="F21" i="4"/>
  <c r="F20" i="4"/>
  <c r="F19" i="4"/>
  <c r="E18" i="4"/>
  <c r="D18" i="4"/>
  <c r="C18" i="4"/>
  <c r="F17" i="4"/>
  <c r="F16" i="4"/>
  <c r="E15" i="4"/>
  <c r="E14" i="4" s="1"/>
  <c r="D15" i="4"/>
  <c r="C15" i="4"/>
  <c r="F15" i="4" s="1"/>
  <c r="I15" i="4" s="1"/>
  <c r="D14" i="4"/>
  <c r="I101" i="4"/>
  <c r="I197" i="4"/>
  <c r="I194" i="4"/>
  <c r="I193" i="4"/>
  <c r="I191" i="4"/>
  <c r="I189" i="4"/>
  <c r="I187" i="4"/>
  <c r="I185" i="4"/>
  <c r="I181" i="4"/>
  <c r="I179" i="4"/>
  <c r="I177" i="4"/>
  <c r="I176" i="4"/>
  <c r="I172" i="4"/>
  <c r="I171" i="4"/>
  <c r="I170" i="4"/>
  <c r="I168" i="4"/>
  <c r="I167" i="4"/>
  <c r="I162" i="4"/>
  <c r="I159" i="4"/>
  <c r="I155" i="4"/>
  <c r="I154" i="4"/>
  <c r="I153" i="4"/>
  <c r="I152" i="4"/>
  <c r="I150" i="4"/>
  <c r="I149" i="4"/>
  <c r="I146" i="4"/>
  <c r="I145" i="4"/>
  <c r="I142" i="4"/>
  <c r="I141" i="4"/>
  <c r="I134" i="4"/>
  <c r="I128" i="4"/>
  <c r="I125" i="4"/>
  <c r="I124" i="4"/>
  <c r="I123" i="4"/>
  <c r="I118" i="4"/>
  <c r="I115" i="4"/>
  <c r="I114" i="4"/>
  <c r="I113" i="4"/>
  <c r="I112" i="4"/>
  <c r="I107" i="4"/>
  <c r="I106" i="4"/>
  <c r="I105" i="4"/>
  <c r="I103" i="4"/>
  <c r="I102" i="4"/>
  <c r="I99" i="4"/>
  <c r="I93" i="4"/>
  <c r="I90" i="4"/>
  <c r="I88" i="4"/>
  <c r="I87" i="4"/>
  <c r="I82" i="4"/>
  <c r="I81" i="4"/>
  <c r="I80" i="4"/>
  <c r="I79" i="4"/>
  <c r="I76" i="4"/>
  <c r="I71" i="4"/>
  <c r="I70" i="4"/>
  <c r="I69" i="4"/>
  <c r="I68" i="4"/>
  <c r="I65" i="4"/>
  <c r="I63" i="4"/>
  <c r="I60" i="4"/>
  <c r="I57" i="4"/>
  <c r="I56" i="4"/>
  <c r="I53" i="4"/>
  <c r="I52" i="4"/>
  <c r="I51" i="4"/>
  <c r="I50" i="4"/>
  <c r="I49" i="4"/>
  <c r="I48" i="4"/>
  <c r="I47" i="4"/>
  <c r="I43" i="4"/>
  <c r="I42" i="4"/>
  <c r="I41" i="4"/>
  <c r="I39" i="4"/>
  <c r="I33" i="4"/>
  <c r="I31" i="4"/>
  <c r="I27" i="4"/>
  <c r="I22" i="4"/>
  <c r="I21" i="4"/>
  <c r="I19" i="4"/>
  <c r="I16" i="4"/>
  <c r="E11" i="4"/>
  <c r="I17" i="4"/>
  <c r="I20" i="4"/>
  <c r="F45" i="4" l="1"/>
  <c r="F97" i="4"/>
  <c r="F158" i="4"/>
  <c r="D200" i="4"/>
  <c r="C14" i="4"/>
  <c r="F14" i="4" s="1"/>
  <c r="F18" i="4"/>
  <c r="F37" i="4"/>
  <c r="F40" i="4"/>
  <c r="F46" i="4"/>
  <c r="F55" i="4"/>
  <c r="F59" i="4"/>
  <c r="F67" i="4"/>
  <c r="I67" i="4" s="1"/>
  <c r="F78" i="4"/>
  <c r="I78" i="4" s="1"/>
  <c r="F83" i="4"/>
  <c r="F98" i="4"/>
  <c r="F117" i="4"/>
  <c r="F147" i="4"/>
  <c r="C200" i="4"/>
  <c r="E165" i="4"/>
  <c r="E200" i="4" s="1"/>
  <c r="F200" i="4" s="1"/>
  <c r="E202" i="4" s="1"/>
  <c r="I18" i="4"/>
  <c r="H148" i="4"/>
  <c r="F165" i="4" l="1"/>
  <c r="I192" i="4"/>
  <c r="H173" i="4"/>
  <c r="H157" i="4"/>
  <c r="I122" i="4" l="1"/>
  <c r="I129" i="4"/>
  <c r="I130" i="4"/>
  <c r="I131" i="4"/>
  <c r="I132" i="4"/>
  <c r="I133" i="4"/>
  <c r="I135" i="4"/>
  <c r="I143" i="4"/>
  <c r="I144" i="4"/>
  <c r="I151" i="4"/>
  <c r="I169" i="4"/>
  <c r="I186" i="4"/>
  <c r="I190" i="4"/>
  <c r="H105" i="4"/>
  <c r="I38" i="4"/>
  <c r="I182" i="4" l="1"/>
  <c r="I37" i="4"/>
  <c r="I188" i="4"/>
  <c r="H19" i="4"/>
  <c r="H20" i="4"/>
  <c r="H22" i="4"/>
  <c r="H23" i="4"/>
  <c r="H24" i="4"/>
  <c r="H27" i="4"/>
  <c r="H28" i="4"/>
  <c r="H30" i="4"/>
  <c r="H31" i="4"/>
  <c r="H32" i="4"/>
  <c r="H34" i="4"/>
  <c r="H35" i="4"/>
  <c r="H36" i="4"/>
  <c r="H37" i="4"/>
  <c r="H38" i="4"/>
  <c r="H39" i="4"/>
  <c r="H44" i="4"/>
  <c r="H45" i="4"/>
  <c r="H46" i="4"/>
  <c r="H47" i="4"/>
  <c r="H51" i="4"/>
  <c r="H52" i="4"/>
  <c r="H53" i="4"/>
  <c r="H54" i="4"/>
  <c r="H55" i="4"/>
  <c r="H56" i="4"/>
  <c r="H57" i="4"/>
  <c r="H59" i="4"/>
  <c r="H60" i="4"/>
  <c r="H61" i="4"/>
  <c r="H63" i="4"/>
  <c r="H64" i="4"/>
  <c r="H66" i="4"/>
  <c r="H67" i="4"/>
  <c r="H68" i="4"/>
  <c r="H69" i="4"/>
  <c r="H71" i="4"/>
  <c r="H72" i="4"/>
  <c r="H73" i="4"/>
  <c r="H74" i="4"/>
  <c r="H75" i="4"/>
  <c r="H77" i="4"/>
  <c r="H78" i="4"/>
  <c r="H79" i="4"/>
  <c r="H80" i="4"/>
  <c r="H82" i="4"/>
  <c r="H83" i="4"/>
  <c r="H84" i="4"/>
  <c r="H87" i="4"/>
  <c r="H88" i="4"/>
  <c r="H89" i="4"/>
  <c r="H90" i="4"/>
  <c r="H91" i="4"/>
  <c r="H92" i="4"/>
  <c r="H93" i="4"/>
  <c r="H94" i="4"/>
  <c r="H96" i="4"/>
  <c r="H97" i="4"/>
  <c r="H98" i="4"/>
  <c r="H99" i="4"/>
  <c r="H102" i="4"/>
  <c r="H103" i="4"/>
  <c r="H104" i="4"/>
  <c r="H106" i="4"/>
  <c r="H108" i="4"/>
  <c r="H109" i="4"/>
  <c r="H110" i="4"/>
  <c r="H111" i="4"/>
  <c r="H112" i="4"/>
  <c r="H114" i="4"/>
  <c r="H115" i="4"/>
  <c r="H116" i="4"/>
  <c r="H117" i="4"/>
  <c r="H118" i="4"/>
  <c r="H119" i="4"/>
  <c r="H121" i="4"/>
  <c r="H122" i="4"/>
  <c r="H124" i="4"/>
  <c r="H125" i="4"/>
  <c r="H126" i="4"/>
  <c r="H127" i="4"/>
  <c r="H128" i="4"/>
  <c r="H129" i="4"/>
  <c r="H131" i="4"/>
  <c r="H132" i="4"/>
  <c r="H133" i="4"/>
  <c r="H134" i="4"/>
  <c r="H135" i="4"/>
  <c r="H136" i="4"/>
  <c r="H137" i="4"/>
  <c r="H138" i="4"/>
  <c r="H139" i="4"/>
  <c r="H140" i="4"/>
  <c r="H141" i="4"/>
  <c r="H142" i="4"/>
  <c r="H144" i="4"/>
  <c r="H145" i="4"/>
  <c r="H146" i="4"/>
  <c r="H147" i="4"/>
  <c r="H149" i="4"/>
  <c r="H151" i="4"/>
  <c r="H152" i="4"/>
  <c r="H153" i="4"/>
  <c r="H154" i="4"/>
  <c r="H155" i="4"/>
  <c r="H156" i="4"/>
  <c r="H158" i="4"/>
  <c r="H159" i="4"/>
  <c r="H163" i="4"/>
  <c r="H165" i="4"/>
  <c r="H166" i="4"/>
  <c r="H167" i="4"/>
  <c r="H170" i="4"/>
  <c r="H171" i="4"/>
  <c r="H172" i="4"/>
  <c r="H174" i="4"/>
  <c r="H175" i="4"/>
  <c r="H177" i="4"/>
  <c r="H178" i="4"/>
  <c r="H179" i="4"/>
  <c r="H180" i="4"/>
  <c r="H182" i="4"/>
  <c r="H183" i="4"/>
  <c r="H184" i="4"/>
  <c r="H186" i="4"/>
  <c r="H187" i="4"/>
  <c r="H188" i="4"/>
  <c r="H189" i="4"/>
  <c r="H190" i="4"/>
  <c r="H196" i="4"/>
  <c r="H197" i="4"/>
  <c r="H198" i="4"/>
  <c r="H199" i="4"/>
  <c r="H200" i="4"/>
  <c r="H201" i="4"/>
  <c r="H202" i="4"/>
  <c r="I64" i="4"/>
  <c r="I85" i="4"/>
  <c r="I86" i="4"/>
  <c r="I89" i="4"/>
  <c r="I84" i="4"/>
  <c r="I100" i="4"/>
  <c r="I121" i="4"/>
  <c r="I136" i="4"/>
  <c r="I137" i="4"/>
  <c r="I138" i="4"/>
  <c r="I148" i="4"/>
  <c r="I180" i="4"/>
  <c r="I184" i="4"/>
  <c r="I62" i="4" l="1"/>
  <c r="I98" i="4"/>
  <c r="H101" i="4"/>
  <c r="H65" i="4"/>
  <c r="H70" i="4"/>
  <c r="H185" i="4" l="1"/>
  <c r="H195" i="4"/>
  <c r="I178" i="4"/>
  <c r="I160" i="4"/>
  <c r="H176" i="4" l="1"/>
  <c r="H181" i="4"/>
  <c r="I183" i="4"/>
  <c r="I175" i="4"/>
  <c r="I174" i="4"/>
  <c r="I173" i="4" l="1"/>
  <c r="H204" i="4"/>
  <c r="I24" i="4"/>
  <c r="I25" i="4"/>
  <c r="I28" i="4"/>
  <c r="I29" i="4"/>
  <c r="I32" i="4"/>
  <c r="I34" i="4"/>
  <c r="I35" i="4"/>
  <c r="I36" i="4"/>
  <c r="I44" i="4"/>
  <c r="I54" i="4"/>
  <c r="I58" i="4"/>
  <c r="I61" i="4"/>
  <c r="I66" i="4"/>
  <c r="I72" i="4"/>
  <c r="I74" i="4"/>
  <c r="I75" i="4"/>
  <c r="I77" i="4"/>
  <c r="I91" i="4"/>
  <c r="I94" i="4"/>
  <c r="I95" i="4"/>
  <c r="I96" i="4"/>
  <c r="I108" i="4"/>
  <c r="I109" i="4"/>
  <c r="I111" i="4"/>
  <c r="I116" i="4"/>
  <c r="I119" i="4"/>
  <c r="I126" i="4"/>
  <c r="I139" i="4"/>
  <c r="I156" i="4"/>
  <c r="I163" i="4"/>
  <c r="I164" i="4"/>
  <c r="I195" i="4"/>
  <c r="I198" i="4"/>
  <c r="I199" i="4"/>
  <c r="I26" i="4" l="1"/>
  <c r="I40" i="4"/>
  <c r="H130" i="4"/>
  <c r="I127" i="4"/>
  <c r="I166" i="4"/>
  <c r="I23" i="4"/>
  <c r="I14" i="4"/>
  <c r="I30" i="4"/>
  <c r="I59" i="4"/>
  <c r="H150" i="4"/>
  <c r="I147" i="4"/>
  <c r="H143" i="4"/>
  <c r="I140" i="4"/>
  <c r="H123" i="4"/>
  <c r="I120" i="4"/>
  <c r="I117" i="4"/>
  <c r="I110" i="4"/>
  <c r="I104" i="4"/>
  <c r="H86" i="4"/>
  <c r="I83" i="4"/>
  <c r="I55" i="4"/>
  <c r="I46" i="4"/>
  <c r="H21" i="4"/>
  <c r="H26" i="4"/>
  <c r="H58" i="4"/>
  <c r="H18" i="4"/>
  <c r="H29" i="4"/>
  <c r="H33" i="4"/>
  <c r="H43" i="4"/>
  <c r="H62" i="4"/>
  <c r="H81" i="4"/>
  <c r="H76" i="4"/>
  <c r="H95" i="4"/>
  <c r="H107" i="4"/>
  <c r="H113" i="4"/>
  <c r="H120" i="4"/>
  <c r="H169" i="4"/>
  <c r="H164" i="4"/>
  <c r="H168" i="4"/>
  <c r="H49" i="4"/>
  <c r="I73" i="4"/>
  <c r="C209" i="4"/>
  <c r="E209" i="4"/>
  <c r="I161" i="4"/>
  <c r="I92" i="4"/>
  <c r="I165" i="4" l="1"/>
  <c r="H161" i="4"/>
  <c r="I158" i="4"/>
  <c r="I157" i="4"/>
  <c r="I97" i="4"/>
  <c r="I45" i="4"/>
  <c r="H48" i="4"/>
  <c r="H160" i="4"/>
  <c r="H100" i="4"/>
  <c r="D209" i="4"/>
  <c r="F209" i="4" s="1"/>
  <c r="H17" i="4"/>
  <c r="H203" i="4" l="1"/>
  <c r="H206" i="4"/>
  <c r="I200" i="4" l="1"/>
  <c r="H212" i="4"/>
  <c r="H216" i="4" s="1"/>
</calcChain>
</file>

<file path=xl/sharedStrings.xml><?xml version="1.0" encoding="utf-8"?>
<sst xmlns="http://schemas.openxmlformats.org/spreadsheetml/2006/main" count="317" uniqueCount="315">
  <si>
    <t xml:space="preserve">Descripción </t>
  </si>
  <si>
    <t>Servicios  Personales</t>
  </si>
  <si>
    <t>Sueldos Fijos</t>
  </si>
  <si>
    <t>Contribuciones al Seguro de Pensiones</t>
  </si>
  <si>
    <t xml:space="preserve">Contribuciones al Seguro de Riesgo Laboral </t>
  </si>
  <si>
    <t xml:space="preserve">Servicios no Personales </t>
  </si>
  <si>
    <t>Publicidad, Impresión y Encuadernación</t>
  </si>
  <si>
    <t>Impresión y Encuadernación</t>
  </si>
  <si>
    <t xml:space="preserve">Viaticos </t>
  </si>
  <si>
    <t>Viaticos dentro del pais</t>
  </si>
  <si>
    <t>Transporte y Almacenaje</t>
  </si>
  <si>
    <t>Fletes</t>
  </si>
  <si>
    <t>Peaje</t>
  </si>
  <si>
    <t>Otros Alquileres</t>
  </si>
  <si>
    <t xml:space="preserve">Seguros </t>
  </si>
  <si>
    <t>Seguros de Personas</t>
  </si>
  <si>
    <t>Otros Servicios no Personales</t>
  </si>
  <si>
    <t xml:space="preserve">Gastos Judiciales </t>
  </si>
  <si>
    <t>Servicios Técnicos y Profesionales</t>
  </si>
  <si>
    <t xml:space="preserve">Materiales y Suministros </t>
  </si>
  <si>
    <t xml:space="preserve">Alimentos y Productos Agroforestales </t>
  </si>
  <si>
    <t>Alimentos y Bebidas para Personas</t>
  </si>
  <si>
    <t xml:space="preserve">Alimentos para animales </t>
  </si>
  <si>
    <t>Productos Agroforestales y Pecuarios</t>
  </si>
  <si>
    <t xml:space="preserve">Textiles y Vestuarios </t>
  </si>
  <si>
    <t>Hilados y Telas</t>
  </si>
  <si>
    <t xml:space="preserve">Acabados Textiles </t>
  </si>
  <si>
    <t xml:space="preserve">Prendas de Vestir </t>
  </si>
  <si>
    <t xml:space="preserve">Productos de Papel, Cartón de Impresos </t>
  </si>
  <si>
    <t xml:space="preserve">Papel de Escritorio </t>
  </si>
  <si>
    <t>Productos de Papel y Cartón</t>
  </si>
  <si>
    <t>Productos de Artes Graficas</t>
  </si>
  <si>
    <t>Libros,  Revistas y Periodicos</t>
  </si>
  <si>
    <t>Texto de Enseñanza</t>
  </si>
  <si>
    <t>Productos de Cuero, Caucho y Plasticos</t>
  </si>
  <si>
    <t xml:space="preserve">Cueros y Pieles </t>
  </si>
  <si>
    <t xml:space="preserve">Articulos de Cuero </t>
  </si>
  <si>
    <t>Llantas y Neumaticos</t>
  </si>
  <si>
    <t>Articulos de Caucho</t>
  </si>
  <si>
    <t>Articulos de Plástico</t>
  </si>
  <si>
    <t xml:space="preserve">Productos de Minerales Metalicos y No Metalicos </t>
  </si>
  <si>
    <t xml:space="preserve">Productos Electricos y Afines </t>
  </si>
  <si>
    <t>Maquinaria y Equipo</t>
  </si>
  <si>
    <t>Programas de Computación</t>
  </si>
  <si>
    <t xml:space="preserve">Total General </t>
  </si>
  <si>
    <t xml:space="preserve">VICEPRESIDENCIA DE LA REPUBLICA DOMINICANA </t>
  </si>
  <si>
    <t xml:space="preserve">GABINETE DE COORDINACION DE LA POLITICA SOCIAL </t>
  </si>
  <si>
    <t xml:space="preserve">Objeto/Cta/Sub-Cuenta </t>
  </si>
  <si>
    <t>2.1.1.1</t>
  </si>
  <si>
    <t xml:space="preserve">Remuneracion al personal fijo </t>
  </si>
  <si>
    <t>2.1.1.2</t>
  </si>
  <si>
    <t xml:space="preserve">Remuneraciones al personal con caracter transitorio </t>
  </si>
  <si>
    <t xml:space="preserve">Sueldos  al personal contratado  y/o igualado </t>
  </si>
  <si>
    <t xml:space="preserve">Suplencias </t>
  </si>
  <si>
    <t>Sueldos al personal por servicios especiales</t>
  </si>
  <si>
    <t>2.1.1.4</t>
  </si>
  <si>
    <t>Sueldo Annual Nº 13</t>
  </si>
  <si>
    <t>2.1.1.4.01</t>
  </si>
  <si>
    <t xml:space="preserve">Regalía Pascual </t>
  </si>
  <si>
    <t>2.1.1.5</t>
  </si>
  <si>
    <t>Prestaciones Economicas</t>
  </si>
  <si>
    <t>2.1.1.2.01</t>
  </si>
  <si>
    <t>2.1.1.2.03</t>
  </si>
  <si>
    <t>2.1.1.2.04</t>
  </si>
  <si>
    <t>2.1.1.1.01</t>
  </si>
  <si>
    <t>2.1.1.5.03</t>
  </si>
  <si>
    <t>Prestación Laboral por Desvinculación</t>
  </si>
  <si>
    <t>2.1.1.5.04</t>
  </si>
  <si>
    <t>Proporción de vacaciones no disfrutadas</t>
  </si>
  <si>
    <t>2.1.2.2</t>
  </si>
  <si>
    <t>Compensación  (Sobresueldos)</t>
  </si>
  <si>
    <t>2.1.2.2.02</t>
  </si>
  <si>
    <t>2.1.2.2.03</t>
  </si>
  <si>
    <t xml:space="preserve">Compensación por horas  extraordinarias </t>
  </si>
  <si>
    <t xml:space="preserve">Pago  de horas extraordinarias- Horas al final del año </t>
  </si>
  <si>
    <t>2.1.2.2.09</t>
  </si>
  <si>
    <t xml:space="preserve">Bonos por desempeños </t>
  </si>
  <si>
    <t>2.1.2.2.05</t>
  </si>
  <si>
    <t xml:space="preserve">Compensación por servicios de seguridad </t>
  </si>
  <si>
    <t>2.1.5</t>
  </si>
  <si>
    <t>2.1.5.1</t>
  </si>
  <si>
    <t>Contribuciones al Seguro de Salud</t>
  </si>
  <si>
    <t>2.1.5.2</t>
  </si>
  <si>
    <t>2.1.5.3</t>
  </si>
  <si>
    <t xml:space="preserve">Contribuciones a la Seguridad Social </t>
  </si>
  <si>
    <t>2.2.1</t>
  </si>
  <si>
    <t xml:space="preserve">Servicios Básicos- </t>
  </si>
  <si>
    <t>2.2.1.3.01</t>
  </si>
  <si>
    <t>2.2.1.4.01</t>
  </si>
  <si>
    <t>2.2.1.5.01</t>
  </si>
  <si>
    <t>2.2.1.6.06</t>
  </si>
  <si>
    <t xml:space="preserve">Telefono  Local </t>
  </si>
  <si>
    <t xml:space="preserve">Telefax y Correos </t>
  </si>
  <si>
    <t xml:space="preserve">Servicios de Internet y  Television por cable </t>
  </si>
  <si>
    <t xml:space="preserve">Electricidad </t>
  </si>
  <si>
    <t>2.2.2</t>
  </si>
  <si>
    <t xml:space="preserve">Publicidad y Propaganda </t>
  </si>
  <si>
    <t>2.2.2.2</t>
  </si>
  <si>
    <t>2.2..2.1</t>
  </si>
  <si>
    <t>2.2.3</t>
  </si>
  <si>
    <t>2.2.3.1</t>
  </si>
  <si>
    <t>2.2.4</t>
  </si>
  <si>
    <t>2.2.4.1</t>
  </si>
  <si>
    <t xml:space="preserve">Pasajes </t>
  </si>
  <si>
    <t>2.2.4.2</t>
  </si>
  <si>
    <t>2.2.4.4</t>
  </si>
  <si>
    <t>2.2.5</t>
  </si>
  <si>
    <t xml:space="preserve">Alquileres de  Rentas </t>
  </si>
  <si>
    <t>2.2.5.1</t>
  </si>
  <si>
    <t>2.2.5.3</t>
  </si>
  <si>
    <t>2.2.5.4</t>
  </si>
  <si>
    <t>2.2.5.8</t>
  </si>
  <si>
    <t xml:space="preserve">Alquileres y rentas de edificios y Locales </t>
  </si>
  <si>
    <t xml:space="preserve">Alquileres de Maquinarias y Equipos </t>
  </si>
  <si>
    <t>Alquileres de Equipos de Transportel , Tracción y Elev</t>
  </si>
  <si>
    <t>2.2.6</t>
  </si>
  <si>
    <t>2.2.6.1</t>
  </si>
  <si>
    <t xml:space="preserve">Seguros  de bienes inmuebles  e infraestructura </t>
  </si>
  <si>
    <t>2.2.6.2</t>
  </si>
  <si>
    <t xml:space="preserve">Seguro de bienes muebles </t>
  </si>
  <si>
    <t>2.2.6.3</t>
  </si>
  <si>
    <t>2.2.7</t>
  </si>
  <si>
    <t xml:space="preserve">Servicios de Conservación , Reparaciones Menores  e Instalaciones Temporales </t>
  </si>
  <si>
    <t>2.2.7.1</t>
  </si>
  <si>
    <t xml:space="preserve">Obras Menores en Edificaciones </t>
  </si>
  <si>
    <t>2.2.7.2</t>
  </si>
  <si>
    <t xml:space="preserve">Reparaciones de Maquinarias y Equipos </t>
  </si>
  <si>
    <t>2.2.8</t>
  </si>
  <si>
    <t>2.2.8.1</t>
  </si>
  <si>
    <t>2.2.8.5.1</t>
  </si>
  <si>
    <t>2.2.8.5.3</t>
  </si>
  <si>
    <t>2.2.8.6.1</t>
  </si>
  <si>
    <t>2.2.8.6.2</t>
  </si>
  <si>
    <t xml:space="preserve">Festividades </t>
  </si>
  <si>
    <t xml:space="preserve">Fumigacion </t>
  </si>
  <si>
    <t xml:space="preserve">Limpieza e  Higiene </t>
  </si>
  <si>
    <t>Eventos Generales</t>
  </si>
  <si>
    <t>2.2.8.7</t>
  </si>
  <si>
    <t>2.2.8.8.1</t>
  </si>
  <si>
    <t>2.2.8.8.2</t>
  </si>
  <si>
    <t>2.2.8.8</t>
  </si>
  <si>
    <t xml:space="preserve">Impuestos, Derechos y  Tasas </t>
  </si>
  <si>
    <t>2.2.8.8.3</t>
  </si>
  <si>
    <t xml:space="preserve">Impuestos </t>
  </si>
  <si>
    <t xml:space="preserve">Derechos </t>
  </si>
  <si>
    <t xml:space="preserve">Tasas </t>
  </si>
  <si>
    <t>2.3.1</t>
  </si>
  <si>
    <t>2.3.1.1</t>
  </si>
  <si>
    <t>2.3.1.3</t>
  </si>
  <si>
    <t>2.3.1.4</t>
  </si>
  <si>
    <t>2.3.2</t>
  </si>
  <si>
    <t>2.3.2.1</t>
  </si>
  <si>
    <t>2.3.2.2</t>
  </si>
  <si>
    <t>2.3.2.3</t>
  </si>
  <si>
    <t>2.3.3</t>
  </si>
  <si>
    <t>2.3.3.1</t>
  </si>
  <si>
    <t>2.3.3.2</t>
  </si>
  <si>
    <t>2.3.3.3</t>
  </si>
  <si>
    <t>2.3.3.4</t>
  </si>
  <si>
    <t>2.3.3.5</t>
  </si>
  <si>
    <t>2.3.4</t>
  </si>
  <si>
    <t xml:space="preserve">Productos Farmaceuticos  </t>
  </si>
  <si>
    <t>2.3.4.1</t>
  </si>
  <si>
    <t xml:space="preserve">Productos Medicinales </t>
  </si>
  <si>
    <t>2.3.5</t>
  </si>
  <si>
    <t>2.3.5.1</t>
  </si>
  <si>
    <t>2.3.5.2</t>
  </si>
  <si>
    <t>2.3.5.3</t>
  </si>
  <si>
    <t>2.3.5.4</t>
  </si>
  <si>
    <t>2.3.5.5</t>
  </si>
  <si>
    <t>2.3.6</t>
  </si>
  <si>
    <t>2.3.6.1.01</t>
  </si>
  <si>
    <t>2.3.6.1.02</t>
  </si>
  <si>
    <t>2.3.6.1.04</t>
  </si>
  <si>
    <t>2.3.6.2.01</t>
  </si>
  <si>
    <t>2.3.6.2.02</t>
  </si>
  <si>
    <t>2.3.6.2.03</t>
  </si>
  <si>
    <t xml:space="preserve">Productos de Cemento </t>
  </si>
  <si>
    <t xml:space="preserve">Productos de Cal </t>
  </si>
  <si>
    <t xml:space="preserve">Productos de Yeso </t>
  </si>
  <si>
    <t xml:space="preserve">Productos de Vidrio </t>
  </si>
  <si>
    <t xml:space="preserve">Productos de Loza </t>
  </si>
  <si>
    <t xml:space="preserve">Productos de Porcelana </t>
  </si>
  <si>
    <t>2.3.6.3.01</t>
  </si>
  <si>
    <t>2.3.6.3.06</t>
  </si>
  <si>
    <t>2.3.6.4.01</t>
  </si>
  <si>
    <t>2.3.6.4.04</t>
  </si>
  <si>
    <t>2.3.6.4.07</t>
  </si>
  <si>
    <t xml:space="preserve">Productos Ferrosos </t>
  </si>
  <si>
    <t xml:space="preserve">Accesorios de Metal </t>
  </si>
  <si>
    <t xml:space="preserve">Minerales metaliferos </t>
  </si>
  <si>
    <t xml:space="preserve">Piedra, Arcilla y Arena </t>
  </si>
  <si>
    <t xml:space="preserve">Otros Minerales </t>
  </si>
  <si>
    <t>2.3.7</t>
  </si>
  <si>
    <t>2.3.7.1.05</t>
  </si>
  <si>
    <t>2.3.7.1.02</t>
  </si>
  <si>
    <t>2.3.7.1.01</t>
  </si>
  <si>
    <t>2.3.7.1.06</t>
  </si>
  <si>
    <t xml:space="preserve">Gasolina </t>
  </si>
  <si>
    <t>Gas-oil</t>
  </si>
  <si>
    <t xml:space="preserve">Aceites y Grasas </t>
  </si>
  <si>
    <t xml:space="preserve">Lubricantes </t>
  </si>
  <si>
    <t>2.3.9</t>
  </si>
  <si>
    <t>2.3.9.1</t>
  </si>
  <si>
    <t>2.3.9.2</t>
  </si>
  <si>
    <t>2.3.9.3</t>
  </si>
  <si>
    <t>2.3.9.5</t>
  </si>
  <si>
    <t>2.3.9.6</t>
  </si>
  <si>
    <t>2.3.9.9</t>
  </si>
  <si>
    <t>Material de Limpieza</t>
  </si>
  <si>
    <t xml:space="preserve">Utiles de escritorio, oficina, informatica y de enseñanza </t>
  </si>
  <si>
    <t xml:space="preserve">Utiles menores medicos quirurgicos </t>
  </si>
  <si>
    <t xml:space="preserve">Utiles de cocina y comedor </t>
  </si>
  <si>
    <t>Proudustos y Utiles variso  N. I . P.</t>
  </si>
  <si>
    <t xml:space="preserve">Bienes Muebles e Inmuebles e Intangibles </t>
  </si>
  <si>
    <t>2.6.1</t>
  </si>
  <si>
    <t>2.6.1.1</t>
  </si>
  <si>
    <t>2.6.1.3</t>
  </si>
  <si>
    <t xml:space="preserve">Muebles de Oficina y Estanteria </t>
  </si>
  <si>
    <t>2.6.4</t>
  </si>
  <si>
    <t xml:space="preserve">Vehiculos  y Equipo  de Transporte, Traccion y Elevacion </t>
  </si>
  <si>
    <t>2.6.4.1</t>
  </si>
  <si>
    <t>Automoviles y Camiones</t>
  </si>
  <si>
    <t>2.6.5</t>
  </si>
  <si>
    <t>2.6.8</t>
  </si>
  <si>
    <t xml:space="preserve">Bienes Intangibles </t>
  </si>
  <si>
    <t>2.6.8.3.1</t>
  </si>
  <si>
    <t xml:space="preserve">Base de Datos </t>
  </si>
  <si>
    <t xml:space="preserve">Agua </t>
  </si>
  <si>
    <t xml:space="preserve">Desechos Solidos </t>
  </si>
  <si>
    <t>2.6.1.4</t>
  </si>
  <si>
    <t xml:space="preserve">Equipos de Computos </t>
  </si>
  <si>
    <t>2.1.2.2.06</t>
  </si>
  <si>
    <t xml:space="preserve">Compensación por Resultados </t>
  </si>
  <si>
    <t>Transferencias Corrientes</t>
  </si>
  <si>
    <t>2.4.4.</t>
  </si>
  <si>
    <t xml:space="preserve">Transferencias Corrientes  a Empresas  Publlicas No Financieras </t>
  </si>
  <si>
    <t>2.4.4.1</t>
  </si>
  <si>
    <t xml:space="preserve">Transferencias corrientes a empresas publicas no financieras nacionales para servicios personales </t>
  </si>
  <si>
    <t xml:space="preserve">EJECUCION PRESUPUESTARIA DEL PROGRAMA  PROSOLI  </t>
  </si>
  <si>
    <t xml:space="preserve">prueba  de exactitud </t>
  </si>
  <si>
    <t xml:space="preserve">prueba de exactitud </t>
  </si>
  <si>
    <t>2.2.1.6..07</t>
  </si>
  <si>
    <t>2.2.1.6.08</t>
  </si>
  <si>
    <t xml:space="preserve">Productos quimicos y Conexos </t>
  </si>
  <si>
    <t>Combustibles, Lubricantes</t>
  </si>
  <si>
    <t xml:space="preserve">Muebles de alojamiento, excepto de oficina y estanteria </t>
  </si>
  <si>
    <t>2.6.1.9</t>
  </si>
  <si>
    <t>Otros Mobiliarios y Equipos No Identificados Precedentemente</t>
  </si>
  <si>
    <t>2.6.2</t>
  </si>
  <si>
    <t xml:space="preserve">Mobiliario y Equipo Educacional y Recreativo </t>
  </si>
  <si>
    <t>2.6.2.1</t>
  </si>
  <si>
    <t xml:space="preserve">Equipos y aparatos audiovisuales </t>
  </si>
  <si>
    <t>2.6.2.3</t>
  </si>
  <si>
    <t xml:space="preserve">Camaras y Videso </t>
  </si>
  <si>
    <t xml:space="preserve">Maquinarias, Otros Equipos y Herramientas </t>
  </si>
  <si>
    <t>2.6.5.2</t>
  </si>
  <si>
    <t xml:space="preserve">Maquinaria y Equipo Industrial </t>
  </si>
  <si>
    <t>2.6.5.6</t>
  </si>
  <si>
    <t xml:space="preserve">Equipo de generacion electrica, aparatos y Acesorios electricos </t>
  </si>
  <si>
    <t xml:space="preserve">SOLIDARIDAD </t>
  </si>
  <si>
    <t xml:space="preserve">PROGRESANDO </t>
  </si>
  <si>
    <t>CTC</t>
  </si>
  <si>
    <t xml:space="preserve">CONSOLIDADO </t>
  </si>
  <si>
    <t>2.2.8.3.1</t>
  </si>
  <si>
    <t xml:space="preserve">Servicios Medicos sanitarios </t>
  </si>
  <si>
    <t>2.4.1</t>
  </si>
  <si>
    <t>2.4.1.3</t>
  </si>
  <si>
    <t xml:space="preserve">Transferencias Corrientes al Sector Privado </t>
  </si>
  <si>
    <t xml:space="preserve">Premios literarios, deportivos y artisticos </t>
  </si>
  <si>
    <t>2.6.2.4</t>
  </si>
  <si>
    <t xml:space="preserve">Equipos Recreativos </t>
  </si>
  <si>
    <t>2.6.4.8</t>
  </si>
  <si>
    <t xml:space="preserve">Otros Equipos de Transporte </t>
  </si>
  <si>
    <t>2.6.5.5</t>
  </si>
  <si>
    <t>Equipo de comunicación, telecomunicaciones y señalamiento</t>
  </si>
  <si>
    <t>2.6.8.3.2</t>
  </si>
  <si>
    <t>2.3.9.4</t>
  </si>
  <si>
    <t xml:space="preserve">Utiles destinados a actividades recreativas y deportivas </t>
  </si>
  <si>
    <t xml:space="preserve">Diferencias encontradas </t>
  </si>
  <si>
    <t>(valores en RD$)</t>
  </si>
  <si>
    <t>Dietas y Gastos de Representación</t>
  </si>
  <si>
    <t xml:space="preserve">Dietas en el pais </t>
  </si>
  <si>
    <t>2.1.3</t>
  </si>
  <si>
    <t>2.1.3.1.1</t>
  </si>
  <si>
    <t>2.3.1.2</t>
  </si>
  <si>
    <t xml:space="preserve">Madera, Corcho y sus Manufacturas </t>
  </si>
  <si>
    <t>2.3.7.2</t>
  </si>
  <si>
    <t>2.3.9.8</t>
  </si>
  <si>
    <t xml:space="preserve">Otros respuestos y accesorios menores </t>
  </si>
  <si>
    <t>2.6.5.7</t>
  </si>
  <si>
    <t xml:space="preserve">Herramientas menores </t>
  </si>
  <si>
    <t>2.6.7</t>
  </si>
  <si>
    <t xml:space="preserve">Bienes Inmuebles </t>
  </si>
  <si>
    <t>2.6.7.4</t>
  </si>
  <si>
    <t>2.6.7.5</t>
  </si>
  <si>
    <t xml:space="preserve">Edificios  no residenciales </t>
  </si>
  <si>
    <t xml:space="preserve">Otras estructuras </t>
  </si>
  <si>
    <t>2.4.1.2</t>
  </si>
  <si>
    <t xml:space="preserve">Ayuda  y donaciones  a personas </t>
  </si>
  <si>
    <t>2.6.1.5</t>
  </si>
  <si>
    <t xml:space="preserve">Equipos y Aparatos Audiovisuales </t>
  </si>
  <si>
    <t>2.2.7.3</t>
  </si>
  <si>
    <t xml:space="preserve">Instaciones Temporales </t>
  </si>
  <si>
    <t>2.2.1.1.0</t>
  </si>
  <si>
    <t xml:space="preserve">Radiocomunicacion </t>
  </si>
  <si>
    <t>2.6.9</t>
  </si>
  <si>
    <t>2.6.9.2</t>
  </si>
  <si>
    <t>Equipos de Seguridad</t>
  </si>
  <si>
    <t xml:space="preserve"> “Año de la Superación del Analfabetismo”</t>
  </si>
  <si>
    <t>SALDO ANTERIOR</t>
  </si>
  <si>
    <t>TRANSFERENCIA RECIBIDA DE PRESUPUESTO</t>
  </si>
  <si>
    <t>Apropiacion pendiente de ejecutar</t>
  </si>
  <si>
    <t>EJECUCION PRESUPUESTARIA SEPTIEMBRE  2014</t>
  </si>
  <si>
    <t>SALDO DISPONIBLE  INICIO SEPT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</si>
</sst>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-* #,##0.00_-;\-* #,##0.00_-;_-* &quot;-&quot;??_-;_-@_-"/>
  </numFmts>
  <fonts count="20" x14ac:knownFonts="1">
    <font>
      <sz val="10"/>
      <name val="Arial"/>
    </font>
    <font>
      <sz val="10"/>
      <name val="Arial"/>
      <family val="2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  <font>
      <b/>
      <sz val="12"/>
      <color indexed="8"/>
      <name val="Arial Narrow"/>
      <family val="2"/>
    </font>
    <font>
      <b/>
      <sz val="16"/>
      <color theme="1"/>
      <name val="Arial Narrow"/>
      <family val="2"/>
    </font>
    <font>
      <b/>
      <sz val="20"/>
      <color theme="1"/>
      <name val="Arial Narrow"/>
      <family val="2"/>
    </font>
    <font>
      <b/>
      <sz val="14"/>
      <color indexed="8"/>
      <name val="Arial Narrow"/>
      <family val="2"/>
    </font>
    <font>
      <b/>
      <sz val="11"/>
      <color indexed="8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b/>
      <sz val="12"/>
      <name val="Arial Narrow"/>
      <family val="2"/>
    </font>
    <font>
      <b/>
      <sz val="14"/>
      <color theme="1"/>
      <name val="Arial Narrow"/>
      <family val="2"/>
    </font>
    <font>
      <b/>
      <sz val="10"/>
      <name val="Arial"/>
      <family val="2"/>
    </font>
    <font>
      <sz val="10"/>
      <name val="Arial"/>
      <family val="2"/>
    </font>
    <font>
      <b/>
      <sz val="18"/>
      <color theme="1"/>
      <name val="Arial Narrow"/>
      <family val="2"/>
    </font>
    <font>
      <sz val="10"/>
      <color indexed="8"/>
      <name val="Calibri"/>
      <family val="2"/>
    </font>
    <font>
      <b/>
      <i/>
      <sz val="14"/>
      <name val="Arial"/>
      <family val="2"/>
    </font>
    <font>
      <b/>
      <sz val="24"/>
      <color theme="1"/>
      <name val="Calibri"/>
      <family val="2"/>
      <scheme val="minor"/>
    </font>
    <font>
      <b/>
      <sz val="18"/>
      <color indexed="8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</fills>
  <borders count="20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auto="1"/>
      </top>
      <bottom style="double">
        <color indexed="64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 style="thick">
        <color indexed="64"/>
      </right>
      <top style="thick">
        <color indexed="64"/>
      </top>
      <bottom/>
      <diagonal/>
    </border>
    <border>
      <left style="double">
        <color auto="1"/>
      </left>
      <right style="thick">
        <color indexed="64"/>
      </right>
      <top/>
      <bottom style="medium">
        <color auto="1"/>
      </bottom>
      <diagonal/>
    </border>
    <border>
      <left style="thick">
        <color indexed="64"/>
      </left>
      <right style="thick">
        <color indexed="64"/>
      </right>
      <top/>
      <bottom style="medium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8">
    <xf numFmtId="0" fontId="0" fillId="0" borderId="0" xfId="0"/>
    <xf numFmtId="0" fontId="2" fillId="3" borderId="3" xfId="0" applyFont="1" applyFill="1" applyBorder="1"/>
    <xf numFmtId="43" fontId="0" fillId="0" borderId="0" xfId="0" applyNumberFormat="1"/>
    <xf numFmtId="0" fontId="0" fillId="0" borderId="0" xfId="0" applyFill="1" applyBorder="1" applyAlignment="1">
      <alignment horizontal="center"/>
    </xf>
    <xf numFmtId="0" fontId="3" fillId="0" borderId="3" xfId="0" applyNumberFormat="1" applyFont="1" applyBorder="1" applyAlignment="1">
      <alignment horizontal="center"/>
    </xf>
    <xf numFmtId="0" fontId="3" fillId="0" borderId="6" xfId="0" applyFont="1" applyBorder="1"/>
    <xf numFmtId="0" fontId="4" fillId="2" borderId="7" xfId="0" applyFont="1" applyFill="1" applyBorder="1"/>
    <xf numFmtId="0" fontId="7" fillId="3" borderId="8" xfId="0" applyFont="1" applyFill="1" applyBorder="1"/>
    <xf numFmtId="0" fontId="2" fillId="3" borderId="5" xfId="0" applyFont="1" applyFill="1" applyBorder="1"/>
    <xf numFmtId="49" fontId="3" fillId="0" borderId="6" xfId="0" applyNumberFormat="1" applyFont="1" applyBorder="1" applyAlignment="1">
      <alignment horizontal="center"/>
    </xf>
    <xf numFmtId="0" fontId="9" fillId="0" borderId="0" xfId="0" applyFont="1" applyBorder="1"/>
    <xf numFmtId="0" fontId="9" fillId="0" borderId="11" xfId="0" applyFont="1" applyBorder="1"/>
    <xf numFmtId="0" fontId="4" fillId="2" borderId="7" xfId="0" applyNumberFormat="1" applyFont="1" applyFill="1" applyBorder="1" applyAlignment="1">
      <alignment horizontal="center"/>
    </xf>
    <xf numFmtId="43" fontId="10" fillId="2" borderId="7" xfId="0" applyNumberFormat="1" applyFont="1" applyFill="1" applyBorder="1"/>
    <xf numFmtId="0" fontId="8" fillId="3" borderId="5" xfId="0" applyNumberFormat="1" applyFont="1" applyFill="1" applyBorder="1" applyAlignment="1">
      <alignment horizontal="center"/>
    </xf>
    <xf numFmtId="0" fontId="9" fillId="0" borderId="3" xfId="0" applyNumberFormat="1" applyFont="1" applyBorder="1" applyAlignment="1">
      <alignment horizontal="center"/>
    </xf>
    <xf numFmtId="0" fontId="8" fillId="3" borderId="3" xfId="0" applyNumberFormat="1" applyFont="1" applyFill="1" applyBorder="1" applyAlignment="1">
      <alignment horizontal="center"/>
    </xf>
    <xf numFmtId="43" fontId="10" fillId="3" borderId="3" xfId="1" applyFont="1" applyFill="1" applyBorder="1"/>
    <xf numFmtId="0" fontId="9" fillId="0" borderId="6" xfId="0" applyNumberFormat="1" applyFont="1" applyBorder="1" applyAlignment="1">
      <alignment horizontal="center"/>
    </xf>
    <xf numFmtId="43" fontId="9" fillId="0" borderId="6" xfId="1" applyFont="1" applyBorder="1"/>
    <xf numFmtId="43" fontId="9" fillId="0" borderId="3" xfId="1" applyFont="1" applyBorder="1" applyAlignment="1">
      <alignment horizontal="right"/>
    </xf>
    <xf numFmtId="0" fontId="7" fillId="3" borderId="8" xfId="0" applyNumberFormat="1" applyFont="1" applyFill="1" applyBorder="1" applyAlignment="1">
      <alignment horizontal="center"/>
    </xf>
    <xf numFmtId="43" fontId="11" fillId="3" borderId="8" xfId="1" applyFont="1" applyFill="1" applyBorder="1"/>
    <xf numFmtId="43" fontId="10" fillId="3" borderId="5" xfId="0" applyNumberFormat="1" applyFont="1" applyFill="1" applyBorder="1"/>
    <xf numFmtId="43" fontId="13" fillId="0" borderId="0" xfId="0" applyNumberFormat="1" applyFont="1"/>
    <xf numFmtId="0" fontId="14" fillId="0" borderId="0" xfId="0" applyFont="1"/>
    <xf numFmtId="164" fontId="0" fillId="0" borderId="0" xfId="0" applyNumberFormat="1"/>
    <xf numFmtId="0" fontId="10" fillId="0" borderId="7" xfId="0" applyFont="1" applyBorder="1" applyAlignment="1">
      <alignment horizontal="center" vertical="center" wrapText="1"/>
    </xf>
    <xf numFmtId="0" fontId="0" fillId="0" borderId="15" xfId="0" applyBorder="1"/>
    <xf numFmtId="0" fontId="0" fillId="0" borderId="0" xfId="0" applyBorder="1"/>
    <xf numFmtId="43" fontId="16" fillId="0" borderId="0" xfId="1" applyFont="1" applyBorder="1"/>
    <xf numFmtId="0" fontId="0" fillId="0" borderId="16" xfId="0" applyBorder="1"/>
    <xf numFmtId="0" fontId="2" fillId="5" borderId="15" xfId="0" applyFont="1" applyFill="1" applyBorder="1" applyAlignment="1">
      <alignment horizontal="center" vertical="center" wrapText="1"/>
    </xf>
    <xf numFmtId="0" fontId="2" fillId="5" borderId="0" xfId="0" applyFont="1" applyFill="1" applyBorder="1" applyAlignment="1">
      <alignment horizontal="right" vertical="center" wrapText="1"/>
    </xf>
    <xf numFmtId="0" fontId="7" fillId="5" borderId="0" xfId="0" applyFont="1" applyFill="1" applyBorder="1" applyAlignment="1">
      <alignment horizontal="center" vertical="center" wrapText="1"/>
    </xf>
    <xf numFmtId="0" fontId="19" fillId="5" borderId="0" xfId="0" applyFont="1" applyFill="1" applyBorder="1" applyAlignment="1">
      <alignment horizontal="center" vertical="center" wrapText="1"/>
    </xf>
    <xf numFmtId="0" fontId="2" fillId="5" borderId="17" xfId="0" applyFont="1" applyFill="1" applyBorder="1" applyAlignment="1">
      <alignment horizontal="center" vertical="center" wrapText="1"/>
    </xf>
    <xf numFmtId="43" fontId="0" fillId="0" borderId="0" xfId="0" applyNumberFormat="1"/>
    <xf numFmtId="0" fontId="3" fillId="0" borderId="3" xfId="0" applyFont="1" applyBorder="1"/>
    <xf numFmtId="49" fontId="3" fillId="0" borderId="3" xfId="0" applyNumberFormat="1" applyFont="1" applyBorder="1" applyAlignment="1">
      <alignment horizontal="center"/>
    </xf>
    <xf numFmtId="43" fontId="10" fillId="3" borderId="5" xfId="1" applyFont="1" applyFill="1" applyBorder="1"/>
    <xf numFmtId="43" fontId="9" fillId="0" borderId="3" xfId="1" applyFont="1" applyBorder="1"/>
    <xf numFmtId="0" fontId="3" fillId="0" borderId="3" xfId="0" applyFont="1" applyBorder="1" applyAlignment="1">
      <alignment wrapText="1"/>
    </xf>
    <xf numFmtId="0" fontId="15" fillId="0" borderId="2" xfId="0" applyFont="1" applyBorder="1" applyAlignment="1" applyProtection="1">
      <alignment horizontal="center"/>
      <protection locked="0"/>
    </xf>
    <xf numFmtId="0" fontId="15" fillId="0" borderId="0" xfId="0" applyFont="1" applyBorder="1" applyAlignment="1" applyProtection="1">
      <alignment horizontal="center"/>
      <protection locked="0"/>
    </xf>
    <xf numFmtId="0" fontId="15" fillId="0" borderId="11" xfId="0" applyFont="1" applyBorder="1" applyAlignment="1" applyProtection="1">
      <alignment horizontal="center"/>
      <protection locked="0"/>
    </xf>
    <xf numFmtId="0" fontId="6" fillId="0" borderId="9" xfId="0" applyFont="1" applyBorder="1" applyAlignment="1" applyProtection="1">
      <alignment horizontal="center"/>
      <protection locked="0"/>
    </xf>
    <xf numFmtId="0" fontId="6" fillId="0" borderId="1" xfId="0" applyFont="1" applyBorder="1" applyAlignment="1" applyProtection="1">
      <alignment horizontal="center"/>
      <protection locked="0"/>
    </xf>
    <xf numFmtId="0" fontId="6" fillId="0" borderId="10" xfId="0" applyFont="1" applyBorder="1" applyAlignment="1" applyProtection="1">
      <alignment horizontal="center"/>
      <protection locked="0"/>
    </xf>
    <xf numFmtId="0" fontId="5" fillId="0" borderId="2" xfId="0" applyFont="1" applyBorder="1" applyAlignment="1" applyProtection="1">
      <alignment horizontal="center"/>
      <protection locked="0"/>
    </xf>
    <xf numFmtId="0" fontId="5" fillId="0" borderId="0" xfId="0" applyFont="1" applyBorder="1" applyAlignment="1" applyProtection="1">
      <alignment horizontal="center"/>
      <protection locked="0"/>
    </xf>
    <xf numFmtId="0" fontId="5" fillId="0" borderId="11" xfId="0" applyFont="1" applyBorder="1" applyAlignment="1" applyProtection="1">
      <alignment horizontal="center"/>
      <protection locked="0"/>
    </xf>
    <xf numFmtId="0" fontId="12" fillId="0" borderId="12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9" fillId="0" borderId="14" xfId="0" applyFont="1" applyBorder="1"/>
    <xf numFmtId="0" fontId="17" fillId="4" borderId="15" xfId="0" applyFont="1" applyFill="1" applyBorder="1" applyAlignment="1">
      <alignment horizontal="center" vertical="center"/>
    </xf>
    <xf numFmtId="0" fontId="17" fillId="4" borderId="0" xfId="0" applyFont="1" applyFill="1" applyBorder="1" applyAlignment="1">
      <alignment horizontal="center" vertical="center"/>
    </xf>
    <xf numFmtId="0" fontId="17" fillId="4" borderId="16" xfId="0" applyFont="1" applyFill="1" applyBorder="1" applyAlignment="1">
      <alignment horizontal="center" vertical="center"/>
    </xf>
    <xf numFmtId="0" fontId="18" fillId="5" borderId="15" xfId="0" applyFont="1" applyFill="1" applyBorder="1" applyAlignment="1">
      <alignment horizontal="center"/>
    </xf>
    <xf numFmtId="0" fontId="18" fillId="5" borderId="0" xfId="0" applyFont="1" applyFill="1" applyBorder="1" applyAlignment="1">
      <alignment horizontal="center"/>
    </xf>
    <xf numFmtId="0" fontId="18" fillId="5" borderId="16" xfId="0" applyFont="1" applyFill="1" applyBorder="1" applyAlignment="1">
      <alignment horizontal="center"/>
    </xf>
    <xf numFmtId="0" fontId="2" fillId="5" borderId="0" xfId="0" applyFont="1" applyFill="1" applyBorder="1" applyAlignment="1">
      <alignment horizontal="right" vertical="center" wrapText="1"/>
    </xf>
    <xf numFmtId="43" fontId="7" fillId="5" borderId="0" xfId="1" applyFont="1" applyFill="1" applyBorder="1" applyAlignment="1">
      <alignment horizontal="center" vertical="center" wrapText="1"/>
    </xf>
    <xf numFmtId="43" fontId="7" fillId="5" borderId="16" xfId="1" applyFont="1" applyFill="1" applyBorder="1" applyAlignment="1">
      <alignment horizontal="center" vertical="center" wrapText="1"/>
    </xf>
    <xf numFmtId="0" fontId="7" fillId="5" borderId="18" xfId="0" applyFont="1" applyFill="1" applyBorder="1" applyAlignment="1">
      <alignment horizontal="right" vertical="center" wrapText="1"/>
    </xf>
    <xf numFmtId="43" fontId="7" fillId="5" borderId="18" xfId="1" applyFont="1" applyFill="1" applyBorder="1" applyAlignment="1">
      <alignment horizontal="center" vertical="center" wrapText="1"/>
    </xf>
    <xf numFmtId="43" fontId="7" fillId="5" borderId="19" xfId="1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colors>
    <mruColors>
      <color rgb="FFCCFF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9526</xdr:colOff>
      <xdr:row>1</xdr:row>
      <xdr:rowOff>133350</xdr:rowOff>
    </xdr:from>
    <xdr:to>
      <xdr:col>1</xdr:col>
      <xdr:colOff>0</xdr:colOff>
      <xdr:row>6</xdr:row>
      <xdr:rowOff>238124</xdr:rowOff>
    </xdr:to>
    <xdr:pic>
      <xdr:nvPicPr>
        <xdr:cNvPr id="6" name="Picture 3" descr="C:\Users\fr.cardoza.SOLIDARIDAD\Pictures\VICE.bmp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526" y="466725"/>
          <a:ext cx="1200149" cy="1371599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549519</xdr:colOff>
      <xdr:row>0</xdr:row>
      <xdr:rowOff>310107</xdr:rowOff>
    </xdr:from>
    <xdr:to>
      <xdr:col>5</xdr:col>
      <xdr:colOff>1069731</xdr:colOff>
      <xdr:row>6</xdr:row>
      <xdr:rowOff>209550</xdr:rowOff>
    </xdr:to>
    <xdr:pic>
      <xdr:nvPicPr>
        <xdr:cNvPr id="7" name="Picture 2" descr="C:\Users\fr.cardoza.SOLIDARIDAD\Pictures\untitled.bmp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843346" y="310107"/>
          <a:ext cx="1443404" cy="1496712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6"/>
    <pageSetUpPr fitToPage="1"/>
  </sheetPr>
  <dimension ref="A1:I216"/>
  <sheetViews>
    <sheetView tabSelected="1" view="pageBreakPreview" zoomScale="130" zoomScaleSheetLayoutView="130" workbookViewId="0">
      <selection activeCell="B12" sqref="B12:B13"/>
    </sheetView>
  </sheetViews>
  <sheetFormatPr baseColWidth="10" defaultRowHeight="12.75" x14ac:dyDescent="0.2"/>
  <cols>
    <col min="1" max="1" width="18.140625" customWidth="1"/>
    <col min="2" max="2" width="41.28515625" customWidth="1"/>
    <col min="3" max="3" width="17.42578125" customWidth="1"/>
    <col min="4" max="4" width="17.42578125" bestFit="1" customWidth="1"/>
    <col min="5" max="5" width="13.85546875" bestFit="1" customWidth="1"/>
    <col min="6" max="6" width="16.140625" bestFit="1" customWidth="1"/>
    <col min="7" max="7" width="14.85546875" hidden="1" customWidth="1"/>
    <col min="8" max="8" width="18" hidden="1" customWidth="1"/>
    <col min="9" max="9" width="14.85546875" bestFit="1" customWidth="1"/>
  </cols>
  <sheetData>
    <row r="1" spans="1:9" ht="26.25" thickTop="1" x14ac:dyDescent="0.35">
      <c r="A1" s="46" t="s">
        <v>45</v>
      </c>
      <c r="B1" s="47"/>
      <c r="C1" s="47"/>
      <c r="D1" s="47"/>
      <c r="E1" s="47"/>
      <c r="F1" s="48"/>
    </row>
    <row r="2" spans="1:9" ht="23.25" x14ac:dyDescent="0.35">
      <c r="A2" s="43" t="s">
        <v>46</v>
      </c>
      <c r="B2" s="44"/>
      <c r="C2" s="44"/>
      <c r="D2" s="44"/>
      <c r="E2" s="44"/>
      <c r="F2" s="45"/>
    </row>
    <row r="3" spans="1:9" ht="23.25" x14ac:dyDescent="0.35">
      <c r="A3" s="43" t="s">
        <v>239</v>
      </c>
      <c r="B3" s="44"/>
      <c r="C3" s="44"/>
      <c r="D3" s="44"/>
      <c r="E3" s="44"/>
      <c r="F3" s="45"/>
    </row>
    <row r="4" spans="1:9" ht="20.25" x14ac:dyDescent="0.3">
      <c r="A4" s="49"/>
      <c r="B4" s="50"/>
      <c r="C4" s="50"/>
      <c r="D4" s="50"/>
      <c r="E4" s="50"/>
      <c r="F4" s="51"/>
    </row>
    <row r="5" spans="1:9" ht="20.25" x14ac:dyDescent="0.3">
      <c r="A5" s="49" t="s">
        <v>280</v>
      </c>
      <c r="B5" s="50"/>
      <c r="C5" s="50"/>
      <c r="D5" s="50"/>
      <c r="E5" s="50"/>
      <c r="F5" s="51"/>
    </row>
    <row r="6" spans="1:9" x14ac:dyDescent="0.2">
      <c r="A6" s="28"/>
      <c r="B6" s="29"/>
      <c r="C6" s="29"/>
      <c r="D6" s="29"/>
      <c r="E6" s="30"/>
      <c r="F6" s="31"/>
    </row>
    <row r="7" spans="1:9" ht="18.75" x14ac:dyDescent="0.2">
      <c r="A7" s="56" t="s">
        <v>309</v>
      </c>
      <c r="B7" s="57"/>
      <c r="C7" s="57"/>
      <c r="D7" s="57"/>
      <c r="E7" s="57"/>
      <c r="F7" s="58"/>
    </row>
    <row r="8" spans="1:9" ht="31.5" x14ac:dyDescent="0.5">
      <c r="A8" s="59" t="s">
        <v>313</v>
      </c>
      <c r="B8" s="60"/>
      <c r="C8" s="60"/>
      <c r="D8" s="60"/>
      <c r="E8" s="60"/>
      <c r="F8" s="61"/>
    </row>
    <row r="9" spans="1:9" ht="18" x14ac:dyDescent="0.2">
      <c r="A9" s="32"/>
      <c r="B9" s="33"/>
      <c r="C9" s="62" t="s">
        <v>310</v>
      </c>
      <c r="D9" s="62"/>
      <c r="E9" s="63">
        <v>121655810.89</v>
      </c>
      <c r="F9" s="64"/>
    </row>
    <row r="10" spans="1:9" ht="15.75" customHeight="1" x14ac:dyDescent="0.2">
      <c r="A10" s="32"/>
      <c r="B10" s="62" t="s">
        <v>311</v>
      </c>
      <c r="C10" s="62"/>
      <c r="D10" s="62"/>
      <c r="E10" s="63">
        <v>141587705.36000001</v>
      </c>
      <c r="F10" s="64">
        <v>44325275.289999999</v>
      </c>
    </row>
    <row r="11" spans="1:9" ht="18.75" thickBot="1" x14ac:dyDescent="0.25">
      <c r="A11" s="32"/>
      <c r="B11" s="62" t="s">
        <v>314</v>
      </c>
      <c r="C11" s="62"/>
      <c r="D11" s="62"/>
      <c r="E11" s="63">
        <f>+E9+E10</f>
        <v>263243516.25</v>
      </c>
      <c r="F11" s="64"/>
    </row>
    <row r="12" spans="1:9" ht="14.25" customHeight="1" thickTop="1" thickBot="1" x14ac:dyDescent="0.25">
      <c r="A12" s="52" t="s">
        <v>47</v>
      </c>
      <c r="B12" s="54" t="s">
        <v>0</v>
      </c>
      <c r="C12" s="10"/>
      <c r="D12" s="10"/>
      <c r="E12" s="10"/>
      <c r="F12" s="11"/>
    </row>
    <row r="13" spans="1:9" ht="13.5" customHeight="1" thickBot="1" x14ac:dyDescent="0.25">
      <c r="A13" s="53"/>
      <c r="B13" s="55"/>
      <c r="C13" s="27" t="s">
        <v>260</v>
      </c>
      <c r="D13" s="27" t="s">
        <v>261</v>
      </c>
      <c r="E13" s="27" t="s">
        <v>262</v>
      </c>
      <c r="F13" s="27" t="s">
        <v>263</v>
      </c>
    </row>
    <row r="14" spans="1:9" ht="16.5" thickBot="1" x14ac:dyDescent="0.3">
      <c r="A14" s="12">
        <v>21</v>
      </c>
      <c r="B14" s="6" t="s">
        <v>1</v>
      </c>
      <c r="C14" s="13">
        <f>+C15+C18+C23+C26+C30+C40</f>
        <v>23547485.5</v>
      </c>
      <c r="D14" s="13">
        <f>+D15+D18+D23+D26+D30+D37+D40</f>
        <v>22258444.420000002</v>
      </c>
      <c r="E14" s="13">
        <f>+E15+E18+E23+E26+E30+E40</f>
        <v>2255416</v>
      </c>
      <c r="F14" s="13">
        <f>SUM(C14:E14)</f>
        <v>48061345.920000002</v>
      </c>
      <c r="I14" s="37">
        <f>+C14+D14+E14-F14</f>
        <v>0</v>
      </c>
    </row>
    <row r="15" spans="1:9" ht="16.5" x14ac:dyDescent="0.3">
      <c r="A15" s="14" t="s">
        <v>48</v>
      </c>
      <c r="B15" s="8" t="s">
        <v>49</v>
      </c>
      <c r="C15" s="23">
        <f t="shared" ref="C15" si="0">C16</f>
        <v>19960507.010000002</v>
      </c>
      <c r="D15" s="40">
        <f>D16</f>
        <v>16864702.469999999</v>
      </c>
      <c r="E15" s="23">
        <f>E16</f>
        <v>2224416</v>
      </c>
      <c r="F15" s="23">
        <f>SUM(C15:E15)</f>
        <v>39049625.480000004</v>
      </c>
      <c r="I15" s="37">
        <f t="shared" ref="I15:I78" si="1">+C15+D15+E15-F15</f>
        <v>0</v>
      </c>
    </row>
    <row r="16" spans="1:9" x14ac:dyDescent="0.2">
      <c r="A16" s="4" t="s">
        <v>64</v>
      </c>
      <c r="B16" s="38" t="s">
        <v>2</v>
      </c>
      <c r="C16" s="41">
        <v>19960507.010000002</v>
      </c>
      <c r="D16" s="41">
        <v>16864702.469999999</v>
      </c>
      <c r="E16" s="41">
        <v>2224416</v>
      </c>
      <c r="F16" s="41">
        <f>+C16+D16+E16</f>
        <v>39049625.480000004</v>
      </c>
      <c r="H16" s="3" t="s">
        <v>241</v>
      </c>
      <c r="I16" s="37">
        <f t="shared" si="1"/>
        <v>0</v>
      </c>
    </row>
    <row r="17" spans="1:9" ht="12.75" hidden="1" customHeight="1" x14ac:dyDescent="0.2">
      <c r="A17" s="15"/>
      <c r="B17" s="38"/>
      <c r="C17" s="41"/>
      <c r="D17" s="41"/>
      <c r="E17" s="41"/>
      <c r="F17" s="41">
        <f t="shared" ref="F17:F81" si="2">+C17+D17+E17</f>
        <v>0</v>
      </c>
      <c r="H17" s="2">
        <f>+C14+D14+E14</f>
        <v>48061345.920000002</v>
      </c>
      <c r="I17" s="37">
        <f t="shared" si="1"/>
        <v>0</v>
      </c>
    </row>
    <row r="18" spans="1:9" ht="16.5" x14ac:dyDescent="0.3">
      <c r="A18" s="16" t="s">
        <v>50</v>
      </c>
      <c r="B18" s="1" t="s">
        <v>51</v>
      </c>
      <c r="C18" s="17">
        <f>SUM(C19:C21)</f>
        <v>167600</v>
      </c>
      <c r="D18" s="17">
        <f>SUM(D19:D21)</f>
        <v>74166.509999999995</v>
      </c>
      <c r="E18" s="17">
        <f>SUM(E19:E21)</f>
        <v>31000</v>
      </c>
      <c r="F18" s="17">
        <f>SUM(C18:E18)</f>
        <v>272766.51</v>
      </c>
      <c r="H18" s="2">
        <f t="shared" ref="H18:H86" si="3">+C15+D15+E15</f>
        <v>39049625.480000004</v>
      </c>
      <c r="I18" s="37">
        <f t="shared" si="1"/>
        <v>0</v>
      </c>
    </row>
    <row r="19" spans="1:9" x14ac:dyDescent="0.2">
      <c r="A19" s="4" t="s">
        <v>61</v>
      </c>
      <c r="B19" s="38" t="s">
        <v>52</v>
      </c>
      <c r="C19" s="41">
        <v>167600</v>
      </c>
      <c r="D19" s="41">
        <v>60000</v>
      </c>
      <c r="E19" s="41">
        <v>31000</v>
      </c>
      <c r="F19" s="41">
        <f t="shared" si="2"/>
        <v>258600</v>
      </c>
      <c r="H19" s="2">
        <f t="shared" si="3"/>
        <v>39049625.480000004</v>
      </c>
      <c r="I19" s="37">
        <f t="shared" si="1"/>
        <v>0</v>
      </c>
    </row>
    <row r="20" spans="1:9" ht="12.75" hidden="1" customHeight="1" x14ac:dyDescent="0.2">
      <c r="A20" s="4" t="s">
        <v>62</v>
      </c>
      <c r="B20" s="38" t="s">
        <v>53</v>
      </c>
      <c r="C20" s="41"/>
      <c r="D20" s="41">
        <v>14166.51</v>
      </c>
      <c r="E20" s="41"/>
      <c r="F20" s="41">
        <f t="shared" si="2"/>
        <v>14166.51</v>
      </c>
      <c r="H20" s="2">
        <f t="shared" si="3"/>
        <v>0</v>
      </c>
      <c r="I20" s="37">
        <f t="shared" si="1"/>
        <v>0</v>
      </c>
    </row>
    <row r="21" spans="1:9" ht="12.75" hidden="1" customHeight="1" x14ac:dyDescent="0.2">
      <c r="A21" s="4" t="s">
        <v>63</v>
      </c>
      <c r="B21" s="38" t="s">
        <v>54</v>
      </c>
      <c r="C21" s="41"/>
      <c r="D21" s="41"/>
      <c r="E21" s="41"/>
      <c r="F21" s="41">
        <f t="shared" si="2"/>
        <v>0</v>
      </c>
      <c r="H21" s="2">
        <f t="shared" si="3"/>
        <v>272766.51</v>
      </c>
      <c r="I21" s="37">
        <f t="shared" si="1"/>
        <v>0</v>
      </c>
    </row>
    <row r="22" spans="1:9" ht="12.75" hidden="1" customHeight="1" x14ac:dyDescent="0.2">
      <c r="A22" s="4"/>
      <c r="B22" s="38"/>
      <c r="C22" s="41"/>
      <c r="D22" s="41"/>
      <c r="E22" s="41"/>
      <c r="F22" s="41"/>
      <c r="H22" s="2">
        <f t="shared" si="3"/>
        <v>258600</v>
      </c>
      <c r="I22" s="37">
        <f t="shared" si="1"/>
        <v>0</v>
      </c>
    </row>
    <row r="23" spans="1:9" ht="16.5" hidden="1" customHeight="1" x14ac:dyDescent="0.3">
      <c r="A23" s="16" t="s">
        <v>55</v>
      </c>
      <c r="B23" s="1" t="s">
        <v>56</v>
      </c>
      <c r="C23" s="17">
        <f>SUM(C24:C25)</f>
        <v>0</v>
      </c>
      <c r="D23" s="17">
        <f t="shared" ref="D23:F23" si="4">SUM(D24:D25)</f>
        <v>0</v>
      </c>
      <c r="E23" s="17">
        <f t="shared" si="4"/>
        <v>0</v>
      </c>
      <c r="F23" s="17">
        <f t="shared" si="4"/>
        <v>0</v>
      </c>
      <c r="H23" s="2">
        <f t="shared" si="3"/>
        <v>14166.51</v>
      </c>
      <c r="I23" s="37">
        <f t="shared" si="1"/>
        <v>0</v>
      </c>
    </row>
    <row r="24" spans="1:9" ht="12.75" hidden="1" customHeight="1" x14ac:dyDescent="0.2">
      <c r="A24" s="4" t="s">
        <v>57</v>
      </c>
      <c r="B24" s="38" t="s">
        <v>58</v>
      </c>
      <c r="C24" s="41"/>
      <c r="D24" s="41"/>
      <c r="E24" s="41"/>
      <c r="F24" s="41">
        <f t="shared" si="2"/>
        <v>0</v>
      </c>
      <c r="H24" s="2">
        <f t="shared" si="3"/>
        <v>0</v>
      </c>
      <c r="I24" s="37">
        <f t="shared" si="1"/>
        <v>0</v>
      </c>
    </row>
    <row r="25" spans="1:9" ht="12.75" hidden="1" customHeight="1" x14ac:dyDescent="0.2">
      <c r="A25" s="4"/>
      <c r="B25" s="38"/>
      <c r="C25" s="41"/>
      <c r="D25" s="41"/>
      <c r="E25" s="41"/>
      <c r="F25" s="41">
        <f t="shared" si="2"/>
        <v>0</v>
      </c>
      <c r="H25" s="2"/>
      <c r="I25" s="37">
        <f t="shared" si="1"/>
        <v>0</v>
      </c>
    </row>
    <row r="26" spans="1:9" ht="16.5" x14ac:dyDescent="0.3">
      <c r="A26" s="16" t="s">
        <v>59</v>
      </c>
      <c r="B26" s="1" t="s">
        <v>60</v>
      </c>
      <c r="C26" s="17">
        <f>SUM(C27:C29)</f>
        <v>332890.2</v>
      </c>
      <c r="D26" s="17">
        <f>SUM(D27:D29)</f>
        <v>79479.92</v>
      </c>
      <c r="E26" s="17">
        <f t="shared" ref="E26:F26" si="5">SUM(E27:E29)</f>
        <v>0</v>
      </c>
      <c r="F26" s="17">
        <f t="shared" si="5"/>
        <v>412370.12</v>
      </c>
      <c r="H26" s="2">
        <f t="shared" si="3"/>
        <v>0</v>
      </c>
      <c r="I26" s="37">
        <f t="shared" si="1"/>
        <v>0</v>
      </c>
    </row>
    <row r="27" spans="1:9" x14ac:dyDescent="0.2">
      <c r="A27" s="4" t="s">
        <v>65</v>
      </c>
      <c r="B27" s="38" t="s">
        <v>66</v>
      </c>
      <c r="C27" s="41">
        <v>332890.2</v>
      </c>
      <c r="D27" s="41"/>
      <c r="E27" s="41"/>
      <c r="F27" s="41">
        <f t="shared" si="2"/>
        <v>332890.2</v>
      </c>
      <c r="H27" s="2">
        <f t="shared" si="3"/>
        <v>0</v>
      </c>
      <c r="I27" s="37">
        <f t="shared" si="1"/>
        <v>0</v>
      </c>
    </row>
    <row r="28" spans="1:9" ht="12.75" hidden="1" customHeight="1" x14ac:dyDescent="0.2">
      <c r="A28" s="4" t="s">
        <v>67</v>
      </c>
      <c r="B28" s="38" t="s">
        <v>68</v>
      </c>
      <c r="C28" s="41"/>
      <c r="D28" s="41">
        <v>79479.92</v>
      </c>
      <c r="E28" s="41"/>
      <c r="F28" s="41">
        <f t="shared" si="2"/>
        <v>79479.92</v>
      </c>
      <c r="H28" s="2">
        <f t="shared" si="3"/>
        <v>0</v>
      </c>
      <c r="I28" s="37">
        <f t="shared" si="1"/>
        <v>0</v>
      </c>
    </row>
    <row r="29" spans="1:9" ht="12.75" hidden="1" customHeight="1" x14ac:dyDescent="0.2">
      <c r="A29" s="15"/>
      <c r="B29" s="38"/>
      <c r="C29" s="41"/>
      <c r="D29" s="41"/>
      <c r="E29" s="41"/>
      <c r="F29" s="41">
        <f t="shared" si="2"/>
        <v>0</v>
      </c>
      <c r="H29" s="2">
        <f t="shared" si="3"/>
        <v>412370.12</v>
      </c>
      <c r="I29" s="37">
        <f t="shared" si="1"/>
        <v>0</v>
      </c>
    </row>
    <row r="30" spans="1:9" ht="16.5" x14ac:dyDescent="0.3">
      <c r="A30" s="16" t="s">
        <v>69</v>
      </c>
      <c r="B30" s="1" t="s">
        <v>70</v>
      </c>
      <c r="C30" s="17">
        <f t="shared" ref="C30" si="6">SUM(C31:C36)</f>
        <v>41500</v>
      </c>
      <c r="D30" s="17">
        <f>SUM(D31:D36)</f>
        <v>360733.48</v>
      </c>
      <c r="E30" s="17">
        <f>SUM(E31:E36)</f>
        <v>0</v>
      </c>
      <c r="F30" s="17">
        <f>SUM(C30:E30)</f>
        <v>402233.48</v>
      </c>
      <c r="H30" s="2">
        <f t="shared" si="3"/>
        <v>332890.2</v>
      </c>
      <c r="I30" s="37">
        <f t="shared" si="1"/>
        <v>0</v>
      </c>
    </row>
    <row r="31" spans="1:9" x14ac:dyDescent="0.2">
      <c r="A31" s="4" t="s">
        <v>71</v>
      </c>
      <c r="B31" s="38" t="s">
        <v>73</v>
      </c>
      <c r="C31" s="41"/>
      <c r="D31" s="41">
        <v>360733.48</v>
      </c>
      <c r="E31" s="41"/>
      <c r="F31" s="41">
        <f t="shared" si="2"/>
        <v>360733.48</v>
      </c>
      <c r="H31" s="2">
        <f t="shared" si="3"/>
        <v>79479.92</v>
      </c>
      <c r="I31" s="37">
        <f t="shared" si="1"/>
        <v>0</v>
      </c>
    </row>
    <row r="32" spans="1:9" ht="12.75" hidden="1" customHeight="1" x14ac:dyDescent="0.2">
      <c r="A32" s="4" t="s">
        <v>72</v>
      </c>
      <c r="B32" s="38" t="s">
        <v>74</v>
      </c>
      <c r="C32" s="41"/>
      <c r="D32" s="41"/>
      <c r="E32" s="41"/>
      <c r="F32" s="41">
        <f t="shared" si="2"/>
        <v>0</v>
      </c>
      <c r="H32" s="2">
        <f t="shared" si="3"/>
        <v>0</v>
      </c>
      <c r="I32" s="37">
        <f t="shared" si="1"/>
        <v>0</v>
      </c>
    </row>
    <row r="33" spans="1:9" x14ac:dyDescent="0.2">
      <c r="A33" s="4" t="s">
        <v>77</v>
      </c>
      <c r="B33" s="38" t="s">
        <v>78</v>
      </c>
      <c r="C33" s="41">
        <v>41500</v>
      </c>
      <c r="D33" s="41"/>
      <c r="E33" s="41"/>
      <c r="F33" s="41">
        <f t="shared" si="2"/>
        <v>41500</v>
      </c>
      <c r="H33" s="2">
        <f t="shared" si="3"/>
        <v>402233.48</v>
      </c>
      <c r="I33" s="37">
        <f t="shared" si="1"/>
        <v>0</v>
      </c>
    </row>
    <row r="34" spans="1:9" ht="12.75" hidden="1" customHeight="1" x14ac:dyDescent="0.2">
      <c r="A34" s="4" t="s">
        <v>232</v>
      </c>
      <c r="B34" s="38" t="s">
        <v>233</v>
      </c>
      <c r="C34" s="41"/>
      <c r="D34" s="41"/>
      <c r="E34" s="41"/>
      <c r="F34" s="41">
        <f t="shared" si="2"/>
        <v>0</v>
      </c>
      <c r="H34" s="2">
        <f t="shared" si="3"/>
        <v>360733.48</v>
      </c>
      <c r="I34" s="37">
        <f t="shared" si="1"/>
        <v>0</v>
      </c>
    </row>
    <row r="35" spans="1:9" ht="12.75" hidden="1" customHeight="1" x14ac:dyDescent="0.2">
      <c r="A35" s="4" t="s">
        <v>75</v>
      </c>
      <c r="B35" s="38" t="s">
        <v>76</v>
      </c>
      <c r="C35" s="41"/>
      <c r="D35" s="41"/>
      <c r="E35" s="41"/>
      <c r="F35" s="41">
        <f t="shared" si="2"/>
        <v>0</v>
      </c>
      <c r="H35" s="2">
        <f t="shared" si="3"/>
        <v>0</v>
      </c>
      <c r="I35" s="37">
        <f t="shared" si="1"/>
        <v>0</v>
      </c>
    </row>
    <row r="36" spans="1:9" ht="12.75" hidden="1" customHeight="1" x14ac:dyDescent="0.2">
      <c r="A36" s="15"/>
      <c r="B36" s="38"/>
      <c r="C36" s="41"/>
      <c r="D36" s="41"/>
      <c r="E36" s="41"/>
      <c r="F36" s="41">
        <f t="shared" si="2"/>
        <v>0</v>
      </c>
      <c r="H36" s="2">
        <f t="shared" si="3"/>
        <v>41500</v>
      </c>
      <c r="I36" s="37">
        <f t="shared" si="1"/>
        <v>0</v>
      </c>
    </row>
    <row r="37" spans="1:9" ht="16.5" hidden="1" customHeight="1" x14ac:dyDescent="0.3">
      <c r="A37" s="16" t="s">
        <v>283</v>
      </c>
      <c r="B37" s="1" t="s">
        <v>281</v>
      </c>
      <c r="C37" s="17">
        <f>SUM(C38:C38)</f>
        <v>0</v>
      </c>
      <c r="D37" s="17">
        <f>SUM(D38:D38)</f>
        <v>0</v>
      </c>
      <c r="E37" s="17">
        <f>SUM(E38:E38)</f>
        <v>0</v>
      </c>
      <c r="F37" s="17">
        <f>SUM(C37:E37)</f>
        <v>0</v>
      </c>
      <c r="H37" s="2">
        <f t="shared" si="3"/>
        <v>0</v>
      </c>
      <c r="I37" s="37">
        <f t="shared" si="1"/>
        <v>0</v>
      </c>
    </row>
    <row r="38" spans="1:9" ht="12.75" hidden="1" customHeight="1" x14ac:dyDescent="0.2">
      <c r="A38" s="4" t="s">
        <v>284</v>
      </c>
      <c r="B38" s="38" t="s">
        <v>282</v>
      </c>
      <c r="C38" s="41"/>
      <c r="D38" s="41"/>
      <c r="E38" s="41"/>
      <c r="F38" s="41">
        <f t="shared" ref="F38" si="7">+C38+D38+E38</f>
        <v>0</v>
      </c>
      <c r="H38" s="2">
        <f t="shared" si="3"/>
        <v>0</v>
      </c>
      <c r="I38" s="37">
        <f t="shared" si="1"/>
        <v>0</v>
      </c>
    </row>
    <row r="39" spans="1:9" ht="12.75" hidden="1" customHeight="1" x14ac:dyDescent="0.2">
      <c r="A39" s="15"/>
      <c r="B39" s="38"/>
      <c r="C39" s="41"/>
      <c r="D39" s="41"/>
      <c r="E39" s="41"/>
      <c r="F39" s="41"/>
      <c r="H39" s="2">
        <f t="shared" si="3"/>
        <v>0</v>
      </c>
      <c r="I39" s="37">
        <f t="shared" si="1"/>
        <v>0</v>
      </c>
    </row>
    <row r="40" spans="1:9" ht="16.5" x14ac:dyDescent="0.3">
      <c r="A40" s="16" t="s">
        <v>79</v>
      </c>
      <c r="B40" s="1" t="s">
        <v>84</v>
      </c>
      <c r="C40" s="17">
        <f>SUM(C41:C44)</f>
        <v>3044988.29</v>
      </c>
      <c r="D40" s="17">
        <f>+D41+D42+D43</f>
        <v>4879362.04</v>
      </c>
      <c r="E40" s="17">
        <f>SUM(E41:E44)</f>
        <v>0</v>
      </c>
      <c r="F40" s="17">
        <f>SUM(C40:E40)</f>
        <v>7924350.3300000001</v>
      </c>
      <c r="H40" s="2"/>
      <c r="I40" s="37">
        <f t="shared" si="1"/>
        <v>0</v>
      </c>
    </row>
    <row r="41" spans="1:9" x14ac:dyDescent="0.2">
      <c r="A41" s="15" t="s">
        <v>80</v>
      </c>
      <c r="B41" s="38" t="s">
        <v>81</v>
      </c>
      <c r="C41" s="41">
        <v>1413405.43</v>
      </c>
      <c r="D41" s="41">
        <v>2268776.2200000002</v>
      </c>
      <c r="E41" s="41"/>
      <c r="F41" s="41">
        <f t="shared" si="2"/>
        <v>3682181.6500000004</v>
      </c>
      <c r="H41" s="2"/>
      <c r="I41" s="37">
        <f t="shared" si="1"/>
        <v>0</v>
      </c>
    </row>
    <row r="42" spans="1:9" x14ac:dyDescent="0.2">
      <c r="A42" s="15" t="s">
        <v>82</v>
      </c>
      <c r="B42" s="38" t="s">
        <v>3</v>
      </c>
      <c r="C42" s="41">
        <v>1421852.12</v>
      </c>
      <c r="D42" s="41">
        <v>2610585.8199999998</v>
      </c>
      <c r="E42" s="41"/>
      <c r="F42" s="41">
        <f t="shared" si="2"/>
        <v>4032437.94</v>
      </c>
      <c r="H42" s="2"/>
      <c r="I42" s="37">
        <f t="shared" si="1"/>
        <v>0</v>
      </c>
    </row>
    <row r="43" spans="1:9" ht="13.5" thickBot="1" x14ac:dyDescent="0.25">
      <c r="A43" s="15" t="s">
        <v>83</v>
      </c>
      <c r="B43" s="38" t="s">
        <v>4</v>
      </c>
      <c r="C43" s="41">
        <v>209730.74</v>
      </c>
      <c r="D43" s="41"/>
      <c r="E43" s="41"/>
      <c r="F43" s="41">
        <f t="shared" si="2"/>
        <v>209730.74</v>
      </c>
      <c r="H43" s="2">
        <f t="shared" si="3"/>
        <v>7924350.3300000001</v>
      </c>
      <c r="I43" s="37">
        <f t="shared" si="1"/>
        <v>0</v>
      </c>
    </row>
    <row r="44" spans="1:9" ht="13.5" hidden="1" customHeight="1" thickBot="1" x14ac:dyDescent="0.25">
      <c r="A44" s="18"/>
      <c r="B44" s="5"/>
      <c r="C44" s="19"/>
      <c r="D44" s="19"/>
      <c r="E44" s="19"/>
      <c r="F44" s="19">
        <f t="shared" si="2"/>
        <v>0</v>
      </c>
      <c r="H44" s="2">
        <f t="shared" si="3"/>
        <v>3682181.6500000004</v>
      </c>
      <c r="I44" s="37">
        <f t="shared" si="1"/>
        <v>0</v>
      </c>
    </row>
    <row r="45" spans="1:9" ht="16.5" thickBot="1" x14ac:dyDescent="0.3">
      <c r="A45" s="12">
        <v>2.2000000000000002</v>
      </c>
      <c r="B45" s="6" t="s">
        <v>5</v>
      </c>
      <c r="C45" s="13">
        <f>+C46+C55+C59+C62+C67+C73+C78+C83+C92</f>
        <v>7876404.7599999998</v>
      </c>
      <c r="D45" s="13">
        <f>+D46+D55+D59+D62+D67+D73+D78+D83+D92</f>
        <v>42642340.049999997</v>
      </c>
      <c r="E45" s="13">
        <f>+E46+E55+E59+E62+E67+E73+E78+E83+E92</f>
        <v>2418448.4300000002</v>
      </c>
      <c r="F45" s="13">
        <f>SUM(C45:E45)</f>
        <v>52937193.239999995</v>
      </c>
      <c r="H45" s="2">
        <f t="shared" si="3"/>
        <v>4032437.94</v>
      </c>
      <c r="I45" s="37">
        <f t="shared" si="1"/>
        <v>0</v>
      </c>
    </row>
    <row r="46" spans="1:9" ht="16.5" x14ac:dyDescent="0.3">
      <c r="A46" s="14" t="s">
        <v>85</v>
      </c>
      <c r="B46" s="8" t="s">
        <v>86</v>
      </c>
      <c r="C46" s="40">
        <f>SUM(C48:C53)</f>
        <v>2325793.16</v>
      </c>
      <c r="D46" s="40">
        <f>SUM(D47:D53)</f>
        <v>2780624.01</v>
      </c>
      <c r="E46" s="40">
        <f t="shared" ref="E46" si="8">SUM(E48:E54)</f>
        <v>898459.92</v>
      </c>
      <c r="F46" s="40">
        <f>SUM(C46:E46)</f>
        <v>6004877.0899999999</v>
      </c>
      <c r="H46" s="2">
        <f t="shared" si="3"/>
        <v>209730.74</v>
      </c>
      <c r="I46" s="37">
        <f t="shared" si="1"/>
        <v>0</v>
      </c>
    </row>
    <row r="47" spans="1:9" x14ac:dyDescent="0.2">
      <c r="A47" s="15" t="s">
        <v>304</v>
      </c>
      <c r="B47" s="38" t="s">
        <v>305</v>
      </c>
      <c r="C47" s="41"/>
      <c r="D47" s="41"/>
      <c r="E47" s="41"/>
      <c r="F47" s="41"/>
      <c r="H47" s="2">
        <f t="shared" si="3"/>
        <v>0</v>
      </c>
      <c r="I47" s="37">
        <f t="shared" si="1"/>
        <v>0</v>
      </c>
    </row>
    <row r="48" spans="1:9" x14ac:dyDescent="0.2">
      <c r="A48" s="15" t="s">
        <v>87</v>
      </c>
      <c r="B48" s="38" t="s">
        <v>91</v>
      </c>
      <c r="C48" s="41">
        <v>1173031.3600000001</v>
      </c>
      <c r="D48" s="41">
        <v>731134.8</v>
      </c>
      <c r="E48" s="41">
        <v>3065.54</v>
      </c>
      <c r="F48" s="41">
        <f t="shared" si="2"/>
        <v>1907231.7000000002</v>
      </c>
      <c r="H48" s="2">
        <f t="shared" si="3"/>
        <v>52937193.239999995</v>
      </c>
      <c r="I48" s="37">
        <f t="shared" si="1"/>
        <v>0</v>
      </c>
    </row>
    <row r="49" spans="1:9" x14ac:dyDescent="0.2">
      <c r="A49" s="15" t="s">
        <v>88</v>
      </c>
      <c r="B49" s="38" t="s">
        <v>92</v>
      </c>
      <c r="C49" s="41"/>
      <c r="D49" s="41"/>
      <c r="E49" s="41"/>
      <c r="F49" s="41">
        <f t="shared" si="2"/>
        <v>0</v>
      </c>
      <c r="H49" s="2">
        <f t="shared" si="3"/>
        <v>6004877.0899999999</v>
      </c>
      <c r="I49" s="37">
        <f t="shared" si="1"/>
        <v>0</v>
      </c>
    </row>
    <row r="50" spans="1:9" x14ac:dyDescent="0.2">
      <c r="A50" s="15" t="s">
        <v>89</v>
      </c>
      <c r="B50" s="38" t="s">
        <v>93</v>
      </c>
      <c r="C50" s="20">
        <v>1152761.8</v>
      </c>
      <c r="D50" s="41">
        <v>1161472.97</v>
      </c>
      <c r="E50" s="41">
        <v>23510.76</v>
      </c>
      <c r="F50" s="41">
        <f t="shared" si="2"/>
        <v>2337745.5299999998</v>
      </c>
      <c r="H50" s="2"/>
      <c r="I50" s="37">
        <f t="shared" si="1"/>
        <v>0</v>
      </c>
    </row>
    <row r="51" spans="1:9" x14ac:dyDescent="0.2">
      <c r="A51" s="15" t="s">
        <v>90</v>
      </c>
      <c r="B51" s="38" t="s">
        <v>94</v>
      </c>
      <c r="C51" s="41"/>
      <c r="D51" s="41">
        <v>888016.24</v>
      </c>
      <c r="E51" s="41">
        <v>871883.62</v>
      </c>
      <c r="F51" s="41">
        <f t="shared" si="2"/>
        <v>1759899.8599999999</v>
      </c>
      <c r="H51" s="2">
        <f>+C48+D48+E48</f>
        <v>1907231.7000000002</v>
      </c>
      <c r="I51" s="37">
        <f t="shared" si="1"/>
        <v>0</v>
      </c>
    </row>
    <row r="52" spans="1:9" x14ac:dyDescent="0.2">
      <c r="A52" s="15" t="s">
        <v>242</v>
      </c>
      <c r="B52" s="38" t="s">
        <v>228</v>
      </c>
      <c r="C52" s="41"/>
      <c r="D52" s="41"/>
      <c r="E52" s="41"/>
      <c r="F52" s="41">
        <f t="shared" si="2"/>
        <v>0</v>
      </c>
      <c r="H52" s="2">
        <f t="shared" si="3"/>
        <v>0</v>
      </c>
      <c r="I52" s="37">
        <f t="shared" si="1"/>
        <v>0</v>
      </c>
    </row>
    <row r="53" spans="1:9" x14ac:dyDescent="0.2">
      <c r="A53" s="15" t="s">
        <v>243</v>
      </c>
      <c r="B53" s="38" t="s">
        <v>229</v>
      </c>
      <c r="C53" s="41"/>
      <c r="D53" s="41"/>
      <c r="E53" s="41"/>
      <c r="F53" s="41">
        <f t="shared" si="2"/>
        <v>0</v>
      </c>
      <c r="H53" s="2">
        <f t="shared" si="3"/>
        <v>2337745.5299999998</v>
      </c>
      <c r="I53" s="37">
        <f t="shared" si="1"/>
        <v>0</v>
      </c>
    </row>
    <row r="54" spans="1:9" ht="12.75" hidden="1" customHeight="1" x14ac:dyDescent="0.2">
      <c r="A54" s="15"/>
      <c r="B54" s="38"/>
      <c r="C54" s="41"/>
      <c r="D54" s="41"/>
      <c r="E54" s="41"/>
      <c r="F54" s="41">
        <f t="shared" si="2"/>
        <v>0</v>
      </c>
      <c r="H54" s="2">
        <f t="shared" si="3"/>
        <v>1759899.8599999999</v>
      </c>
      <c r="I54" s="37">
        <f t="shared" si="1"/>
        <v>0</v>
      </c>
    </row>
    <row r="55" spans="1:9" ht="16.5" x14ac:dyDescent="0.3">
      <c r="A55" s="16" t="s">
        <v>95</v>
      </c>
      <c r="B55" s="1" t="s">
        <v>6</v>
      </c>
      <c r="C55" s="17">
        <f>SUM(C56:C58)</f>
        <v>0</v>
      </c>
      <c r="D55" s="17">
        <f t="shared" ref="D55:E55" si="9">SUM(D56:D58)</f>
        <v>8232002.4899999993</v>
      </c>
      <c r="E55" s="17">
        <f t="shared" si="9"/>
        <v>0</v>
      </c>
      <c r="F55" s="17">
        <f>SUM(C55:E55)</f>
        <v>8232002.4899999993</v>
      </c>
      <c r="H55" s="2">
        <f t="shared" si="3"/>
        <v>0</v>
      </c>
      <c r="I55" s="37">
        <f t="shared" si="1"/>
        <v>0</v>
      </c>
    </row>
    <row r="56" spans="1:9" x14ac:dyDescent="0.2">
      <c r="A56" s="39" t="s">
        <v>98</v>
      </c>
      <c r="B56" s="38" t="s">
        <v>96</v>
      </c>
      <c r="C56" s="41"/>
      <c r="D56" s="41">
        <v>7737689.5199999996</v>
      </c>
      <c r="E56" s="41"/>
      <c r="F56" s="41">
        <f t="shared" si="2"/>
        <v>7737689.5199999996</v>
      </c>
      <c r="H56" s="2">
        <f t="shared" si="3"/>
        <v>0</v>
      </c>
      <c r="I56" s="37">
        <f t="shared" si="1"/>
        <v>0</v>
      </c>
    </row>
    <row r="57" spans="1:9" x14ac:dyDescent="0.2">
      <c r="A57" s="39" t="s">
        <v>97</v>
      </c>
      <c r="B57" s="38" t="s">
        <v>7</v>
      </c>
      <c r="C57" s="41"/>
      <c r="D57" s="41">
        <v>494312.97</v>
      </c>
      <c r="E57" s="41"/>
      <c r="F57" s="41">
        <f t="shared" si="2"/>
        <v>494312.97</v>
      </c>
      <c r="H57" s="2">
        <f t="shared" si="3"/>
        <v>0</v>
      </c>
      <c r="I57" s="37">
        <f t="shared" si="1"/>
        <v>0</v>
      </c>
    </row>
    <row r="58" spans="1:9" ht="12.75" hidden="1" customHeight="1" x14ac:dyDescent="0.2">
      <c r="A58" s="15"/>
      <c r="B58" s="38"/>
      <c r="C58" s="41"/>
      <c r="D58" s="41"/>
      <c r="E58" s="41"/>
      <c r="F58" s="41">
        <f t="shared" si="2"/>
        <v>0</v>
      </c>
      <c r="H58" s="2">
        <f t="shared" si="3"/>
        <v>8232002.4899999993</v>
      </c>
      <c r="I58" s="37">
        <f t="shared" si="1"/>
        <v>0</v>
      </c>
    </row>
    <row r="59" spans="1:9" ht="16.5" x14ac:dyDescent="0.3">
      <c r="A59" s="16" t="s">
        <v>99</v>
      </c>
      <c r="B59" s="1" t="s">
        <v>8</v>
      </c>
      <c r="C59" s="17">
        <f>SUM(C60:C61)</f>
        <v>0</v>
      </c>
      <c r="D59" s="17">
        <f t="shared" ref="D59:E59" si="10">SUM(D60:D61)</f>
        <v>1937620</v>
      </c>
      <c r="E59" s="17">
        <f t="shared" si="10"/>
        <v>469200</v>
      </c>
      <c r="F59" s="17">
        <f>SUM(C59:E59)</f>
        <v>2406820</v>
      </c>
      <c r="H59" s="2">
        <f t="shared" si="3"/>
        <v>7737689.5199999996</v>
      </c>
      <c r="I59" s="37">
        <f t="shared" si="1"/>
        <v>0</v>
      </c>
    </row>
    <row r="60" spans="1:9" x14ac:dyDescent="0.2">
      <c r="A60" s="15" t="s">
        <v>100</v>
      </c>
      <c r="B60" s="38" t="s">
        <v>9</v>
      </c>
      <c r="C60" s="41"/>
      <c r="D60" s="41">
        <v>1937620</v>
      </c>
      <c r="E60" s="41">
        <v>469200</v>
      </c>
      <c r="F60" s="41">
        <f t="shared" si="2"/>
        <v>2406820</v>
      </c>
      <c r="H60" s="2">
        <f t="shared" si="3"/>
        <v>494312.97</v>
      </c>
      <c r="I60" s="37">
        <f t="shared" si="1"/>
        <v>0</v>
      </c>
    </row>
    <row r="61" spans="1:9" ht="12.75" hidden="1" customHeight="1" x14ac:dyDescent="0.2">
      <c r="A61" s="15"/>
      <c r="B61" s="38"/>
      <c r="C61" s="41"/>
      <c r="D61" s="41"/>
      <c r="E61" s="41"/>
      <c r="F61" s="41">
        <f t="shared" si="2"/>
        <v>0</v>
      </c>
      <c r="H61" s="2">
        <f t="shared" si="3"/>
        <v>0</v>
      </c>
      <c r="I61" s="37">
        <f t="shared" si="1"/>
        <v>0</v>
      </c>
    </row>
    <row r="62" spans="1:9" ht="16.5" x14ac:dyDescent="0.3">
      <c r="A62" s="16" t="s">
        <v>101</v>
      </c>
      <c r="B62" s="1" t="s">
        <v>10</v>
      </c>
      <c r="C62" s="17">
        <f>SUM(C63:C65)</f>
        <v>0</v>
      </c>
      <c r="D62" s="17">
        <f t="shared" ref="D62:E62" si="11">SUM(D63:D65)</f>
        <v>21764527.940000001</v>
      </c>
      <c r="E62" s="17">
        <f t="shared" si="11"/>
        <v>165226</v>
      </c>
      <c r="F62" s="17">
        <f>SUM(C62:E62)</f>
        <v>21929753.940000001</v>
      </c>
      <c r="H62" s="2">
        <f t="shared" si="3"/>
        <v>2406820</v>
      </c>
      <c r="I62" s="37">
        <f t="shared" si="1"/>
        <v>0</v>
      </c>
    </row>
    <row r="63" spans="1:9" x14ac:dyDescent="0.2">
      <c r="A63" s="39" t="s">
        <v>102</v>
      </c>
      <c r="B63" s="38" t="s">
        <v>103</v>
      </c>
      <c r="C63" s="41"/>
      <c r="D63" s="41">
        <v>21622647.940000001</v>
      </c>
      <c r="E63" s="41">
        <v>161250</v>
      </c>
      <c r="F63" s="41">
        <f>SUM(C63:E63)</f>
        <v>21783897.940000001</v>
      </c>
      <c r="H63" s="2">
        <f t="shared" si="3"/>
        <v>2406820</v>
      </c>
      <c r="I63" s="37">
        <f t="shared" si="1"/>
        <v>0</v>
      </c>
    </row>
    <row r="64" spans="1:9" ht="12.75" hidden="1" customHeight="1" x14ac:dyDescent="0.2">
      <c r="A64" s="39" t="s">
        <v>104</v>
      </c>
      <c r="B64" s="38" t="s">
        <v>11</v>
      </c>
      <c r="C64" s="41"/>
      <c r="D64" s="41">
        <v>2650</v>
      </c>
      <c r="E64" s="41"/>
      <c r="F64" s="41">
        <f t="shared" ref="F64:F65" si="12">SUM(C64:E64)</f>
        <v>2650</v>
      </c>
      <c r="H64" s="2">
        <f t="shared" si="3"/>
        <v>0</v>
      </c>
      <c r="I64" s="37">
        <f t="shared" si="1"/>
        <v>0</v>
      </c>
    </row>
    <row r="65" spans="1:9" x14ac:dyDescent="0.2">
      <c r="A65" s="39" t="s">
        <v>105</v>
      </c>
      <c r="B65" s="38" t="s">
        <v>12</v>
      </c>
      <c r="C65" s="41"/>
      <c r="D65" s="41">
        <v>139230</v>
      </c>
      <c r="E65" s="41">
        <v>3976</v>
      </c>
      <c r="F65" s="41">
        <f t="shared" si="12"/>
        <v>143206</v>
      </c>
      <c r="H65" s="2">
        <f t="shared" si="3"/>
        <v>21929753.940000001</v>
      </c>
      <c r="I65" s="37">
        <f t="shared" si="1"/>
        <v>0</v>
      </c>
    </row>
    <row r="66" spans="1:9" ht="12.75" hidden="1" customHeight="1" x14ac:dyDescent="0.2">
      <c r="A66" s="15"/>
      <c r="B66" s="38"/>
      <c r="C66" s="41"/>
      <c r="D66" s="41"/>
      <c r="E66" s="41"/>
      <c r="F66" s="41">
        <f t="shared" si="2"/>
        <v>0</v>
      </c>
      <c r="H66" s="2">
        <f t="shared" si="3"/>
        <v>21783897.940000001</v>
      </c>
      <c r="I66" s="37">
        <f t="shared" si="1"/>
        <v>0</v>
      </c>
    </row>
    <row r="67" spans="1:9" ht="16.5" x14ac:dyDescent="0.3">
      <c r="A67" s="16" t="s">
        <v>106</v>
      </c>
      <c r="B67" s="1" t="s">
        <v>107</v>
      </c>
      <c r="C67" s="17">
        <f>SUM(C68:C71)</f>
        <v>217278.6</v>
      </c>
      <c r="D67" s="17">
        <f t="shared" ref="D67:E67" si="13">SUM(D68:D71)</f>
        <v>1091946.17</v>
      </c>
      <c r="E67" s="17">
        <f t="shared" si="13"/>
        <v>575607.16</v>
      </c>
      <c r="F67" s="17">
        <f>SUM(C67:E67)</f>
        <v>1884831.9300000002</v>
      </c>
      <c r="H67" s="2">
        <f t="shared" si="3"/>
        <v>2650</v>
      </c>
      <c r="I67" s="37">
        <f t="shared" si="1"/>
        <v>0</v>
      </c>
    </row>
    <row r="68" spans="1:9" x14ac:dyDescent="0.2">
      <c r="A68" s="39" t="s">
        <v>108</v>
      </c>
      <c r="B68" s="38" t="s">
        <v>112</v>
      </c>
      <c r="C68" s="41">
        <v>217278.6</v>
      </c>
      <c r="D68" s="41">
        <v>329931.88</v>
      </c>
      <c r="E68" s="41"/>
      <c r="F68" s="41">
        <f>SUM(C68:E68)</f>
        <v>547210.48</v>
      </c>
      <c r="H68" s="2">
        <f t="shared" si="3"/>
        <v>143206</v>
      </c>
      <c r="I68" s="37">
        <f t="shared" si="1"/>
        <v>0</v>
      </c>
    </row>
    <row r="69" spans="1:9" x14ac:dyDescent="0.2">
      <c r="A69" s="39" t="s">
        <v>109</v>
      </c>
      <c r="B69" s="38" t="s">
        <v>113</v>
      </c>
      <c r="C69" s="41"/>
      <c r="D69" s="41">
        <v>89436.2</v>
      </c>
      <c r="E69" s="41">
        <v>575607.16</v>
      </c>
      <c r="F69" s="41">
        <f t="shared" ref="F69:F71" si="14">SUM(C69:E69)</f>
        <v>665043.36</v>
      </c>
      <c r="H69" s="2">
        <f t="shared" si="3"/>
        <v>0</v>
      </c>
      <c r="I69" s="37">
        <f t="shared" si="1"/>
        <v>0</v>
      </c>
    </row>
    <row r="70" spans="1:9" x14ac:dyDescent="0.2">
      <c r="A70" s="39" t="s">
        <v>110</v>
      </c>
      <c r="B70" s="38" t="s">
        <v>114</v>
      </c>
      <c r="C70" s="41"/>
      <c r="D70" s="41">
        <v>120946.39</v>
      </c>
      <c r="E70" s="41"/>
      <c r="F70" s="41">
        <f t="shared" si="14"/>
        <v>120946.39</v>
      </c>
      <c r="H70" s="2">
        <f t="shared" si="3"/>
        <v>1884831.9300000002</v>
      </c>
      <c r="I70" s="37">
        <f t="shared" si="1"/>
        <v>0</v>
      </c>
    </row>
    <row r="71" spans="1:9" x14ac:dyDescent="0.2">
      <c r="A71" s="39" t="s">
        <v>111</v>
      </c>
      <c r="B71" s="38" t="s">
        <v>13</v>
      </c>
      <c r="C71" s="41"/>
      <c r="D71" s="41">
        <v>551631.69999999995</v>
      </c>
      <c r="E71" s="41"/>
      <c r="F71" s="41">
        <f t="shared" si="14"/>
        <v>551631.69999999995</v>
      </c>
      <c r="H71" s="2">
        <f t="shared" si="3"/>
        <v>547210.48</v>
      </c>
      <c r="I71" s="37">
        <f t="shared" si="1"/>
        <v>0</v>
      </c>
    </row>
    <row r="72" spans="1:9" ht="12.75" hidden="1" customHeight="1" x14ac:dyDescent="0.2">
      <c r="A72" s="15"/>
      <c r="B72" s="38"/>
      <c r="C72" s="41"/>
      <c r="D72" s="41"/>
      <c r="E72" s="41"/>
      <c r="F72" s="41">
        <f t="shared" si="2"/>
        <v>0</v>
      </c>
      <c r="H72" s="2">
        <f t="shared" si="3"/>
        <v>665043.36</v>
      </c>
      <c r="I72" s="37">
        <f t="shared" si="1"/>
        <v>0</v>
      </c>
    </row>
    <row r="73" spans="1:9" ht="16.5" x14ac:dyDescent="0.3">
      <c r="A73" s="16" t="s">
        <v>115</v>
      </c>
      <c r="B73" s="1" t="s">
        <v>14</v>
      </c>
      <c r="C73" s="17">
        <f>SUM(C74:C77)</f>
        <v>0</v>
      </c>
      <c r="D73" s="17">
        <f t="shared" ref="D73:E73" si="15">SUM(D74:D77)</f>
        <v>67199.53</v>
      </c>
      <c r="E73" s="17">
        <f t="shared" si="15"/>
        <v>0</v>
      </c>
      <c r="F73" s="17">
        <f>+F74+F75+F76</f>
        <v>67199.53</v>
      </c>
      <c r="H73" s="2">
        <f t="shared" si="3"/>
        <v>120946.39</v>
      </c>
      <c r="I73" s="37">
        <f t="shared" si="1"/>
        <v>0</v>
      </c>
    </row>
    <row r="74" spans="1:9" ht="12.75" hidden="1" customHeight="1" x14ac:dyDescent="0.2">
      <c r="A74" s="39" t="s">
        <v>116</v>
      </c>
      <c r="B74" s="38" t="s">
        <v>117</v>
      </c>
      <c r="C74" s="41"/>
      <c r="D74" s="41"/>
      <c r="E74" s="41"/>
      <c r="F74" s="41">
        <f t="shared" si="2"/>
        <v>0</v>
      </c>
      <c r="H74" s="2">
        <f t="shared" si="3"/>
        <v>551631.69999999995</v>
      </c>
      <c r="I74" s="37">
        <f t="shared" si="1"/>
        <v>0</v>
      </c>
    </row>
    <row r="75" spans="1:9" ht="12.75" hidden="1" customHeight="1" x14ac:dyDescent="0.2">
      <c r="A75" s="39" t="s">
        <v>118</v>
      </c>
      <c r="B75" s="38" t="s">
        <v>119</v>
      </c>
      <c r="C75" s="41"/>
      <c r="D75" s="41">
        <v>67199.53</v>
      </c>
      <c r="E75" s="41"/>
      <c r="F75" s="41">
        <f t="shared" si="2"/>
        <v>67199.53</v>
      </c>
      <c r="H75" s="2">
        <f t="shared" si="3"/>
        <v>0</v>
      </c>
      <c r="I75" s="37">
        <f t="shared" si="1"/>
        <v>0</v>
      </c>
    </row>
    <row r="76" spans="1:9" x14ac:dyDescent="0.2">
      <c r="A76" s="39" t="s">
        <v>120</v>
      </c>
      <c r="B76" s="38" t="s">
        <v>15</v>
      </c>
      <c r="C76" s="41"/>
      <c r="D76" s="41"/>
      <c r="E76" s="41"/>
      <c r="F76" s="41">
        <f t="shared" si="2"/>
        <v>0</v>
      </c>
      <c r="H76" s="2">
        <f t="shared" si="3"/>
        <v>67199.53</v>
      </c>
      <c r="I76" s="37">
        <f t="shared" si="1"/>
        <v>0</v>
      </c>
    </row>
    <row r="77" spans="1:9" ht="12.75" hidden="1" customHeight="1" x14ac:dyDescent="0.2">
      <c r="A77" s="15"/>
      <c r="B77" s="38"/>
      <c r="C77" s="41"/>
      <c r="D77" s="41"/>
      <c r="E77" s="41"/>
      <c r="F77" s="41">
        <f t="shared" si="2"/>
        <v>0</v>
      </c>
      <c r="H77" s="2">
        <f t="shared" si="3"/>
        <v>0</v>
      </c>
      <c r="I77" s="37">
        <f t="shared" si="1"/>
        <v>0</v>
      </c>
    </row>
    <row r="78" spans="1:9" ht="16.5" x14ac:dyDescent="0.3">
      <c r="A78" s="16" t="s">
        <v>121</v>
      </c>
      <c r="B78" s="1" t="s">
        <v>122</v>
      </c>
      <c r="C78" s="17">
        <f>SUM(C79:C81)</f>
        <v>0</v>
      </c>
      <c r="D78" s="17">
        <f t="shared" ref="D78:E78" si="16">SUM(D79:D81)</f>
        <v>3050616.05</v>
      </c>
      <c r="E78" s="17">
        <f t="shared" si="16"/>
        <v>279955.34999999998</v>
      </c>
      <c r="F78" s="17">
        <f>SUM(C78:E78)</f>
        <v>3330571.4</v>
      </c>
      <c r="H78" s="2">
        <f t="shared" si="3"/>
        <v>67199.53</v>
      </c>
      <c r="I78" s="37">
        <f t="shared" si="1"/>
        <v>0</v>
      </c>
    </row>
    <row r="79" spans="1:9" x14ac:dyDescent="0.2">
      <c r="A79" s="39" t="s">
        <v>123</v>
      </c>
      <c r="B79" s="38" t="s">
        <v>124</v>
      </c>
      <c r="C79" s="41"/>
      <c r="D79" s="41">
        <v>660842.29</v>
      </c>
      <c r="E79" s="41">
        <v>257944.81</v>
      </c>
      <c r="F79" s="41">
        <f t="shared" si="2"/>
        <v>918787.10000000009</v>
      </c>
      <c r="H79" s="2">
        <f t="shared" si="3"/>
        <v>0</v>
      </c>
      <c r="I79" s="37">
        <f t="shared" ref="I79:I142" si="17">+C79+D79+E79-F79</f>
        <v>0</v>
      </c>
    </row>
    <row r="80" spans="1:9" x14ac:dyDescent="0.2">
      <c r="A80" s="39" t="s">
        <v>125</v>
      </c>
      <c r="B80" s="38" t="s">
        <v>126</v>
      </c>
      <c r="C80" s="41"/>
      <c r="D80" s="41">
        <v>2389773.7599999998</v>
      </c>
      <c r="E80" s="41">
        <v>22010.54</v>
      </c>
      <c r="F80" s="41">
        <f t="shared" si="2"/>
        <v>2411784.2999999998</v>
      </c>
      <c r="H80" s="2">
        <f t="shared" si="3"/>
        <v>0</v>
      </c>
      <c r="I80" s="37">
        <f t="shared" si="17"/>
        <v>0</v>
      </c>
    </row>
    <row r="81" spans="1:9" x14ac:dyDescent="0.2">
      <c r="A81" s="39" t="s">
        <v>302</v>
      </c>
      <c r="B81" s="38" t="s">
        <v>303</v>
      </c>
      <c r="C81" s="41"/>
      <c r="D81" s="41"/>
      <c r="E81" s="41"/>
      <c r="F81" s="41">
        <f t="shared" si="2"/>
        <v>0</v>
      </c>
      <c r="H81" s="2">
        <f t="shared" si="3"/>
        <v>3330571.4</v>
      </c>
      <c r="I81" s="37">
        <f t="shared" si="17"/>
        <v>0</v>
      </c>
    </row>
    <row r="82" spans="1:9" ht="12.75" hidden="1" customHeight="1" x14ac:dyDescent="0.2">
      <c r="A82" s="39"/>
      <c r="B82" s="38"/>
      <c r="C82" s="41"/>
      <c r="D82" s="41"/>
      <c r="E82" s="41"/>
      <c r="F82" s="41"/>
      <c r="H82" s="2">
        <f t="shared" si="3"/>
        <v>918787.10000000009</v>
      </c>
      <c r="I82" s="37">
        <f t="shared" si="17"/>
        <v>0</v>
      </c>
    </row>
    <row r="83" spans="1:9" ht="16.5" x14ac:dyDescent="0.3">
      <c r="A83" s="16" t="s">
        <v>127</v>
      </c>
      <c r="B83" s="1" t="s">
        <v>16</v>
      </c>
      <c r="C83" s="17">
        <f>SUM(C84:C91)</f>
        <v>5333333</v>
      </c>
      <c r="D83" s="17">
        <f t="shared" ref="D83:E83" si="18">SUM(D84:D91)</f>
        <v>3714303.86</v>
      </c>
      <c r="E83" s="17">
        <f t="shared" si="18"/>
        <v>30000</v>
      </c>
      <c r="F83" s="17">
        <f>SUM(C83:E83)</f>
        <v>9077636.8599999994</v>
      </c>
      <c r="H83" s="2">
        <f t="shared" si="3"/>
        <v>2411784.2999999998</v>
      </c>
      <c r="I83" s="37">
        <f t="shared" si="17"/>
        <v>0</v>
      </c>
    </row>
    <row r="84" spans="1:9" ht="12.75" hidden="1" customHeight="1" x14ac:dyDescent="0.2">
      <c r="A84" s="39" t="s">
        <v>128</v>
      </c>
      <c r="B84" s="38" t="s">
        <v>17</v>
      </c>
      <c r="C84" s="41"/>
      <c r="D84" s="41">
        <v>1400</v>
      </c>
      <c r="E84" s="41"/>
      <c r="F84" s="41">
        <f>SUM(C84:E84)</f>
        <v>1400</v>
      </c>
      <c r="H84" s="2">
        <f t="shared" si="3"/>
        <v>0</v>
      </c>
      <c r="I84" s="37">
        <f t="shared" si="17"/>
        <v>0</v>
      </c>
    </row>
    <row r="85" spans="1:9" ht="12.75" hidden="1" customHeight="1" x14ac:dyDescent="0.2">
      <c r="A85" s="39" t="s">
        <v>264</v>
      </c>
      <c r="B85" s="38" t="s">
        <v>265</v>
      </c>
      <c r="C85" s="41"/>
      <c r="D85" s="41">
        <v>38000</v>
      </c>
      <c r="E85" s="41"/>
      <c r="F85" s="41">
        <f t="shared" ref="F85:F90" si="19">SUM(C85:E85)</f>
        <v>38000</v>
      </c>
      <c r="H85" s="2"/>
      <c r="I85" s="37">
        <f t="shared" si="17"/>
        <v>0</v>
      </c>
    </row>
    <row r="86" spans="1:9" ht="12.75" hidden="1" customHeight="1" x14ac:dyDescent="0.2">
      <c r="A86" s="39" t="s">
        <v>129</v>
      </c>
      <c r="B86" s="38" t="s">
        <v>134</v>
      </c>
      <c r="C86" s="41"/>
      <c r="D86" s="41">
        <v>92866</v>
      </c>
      <c r="E86" s="41"/>
      <c r="F86" s="41">
        <f t="shared" si="19"/>
        <v>92866</v>
      </c>
      <c r="H86" s="2">
        <f t="shared" si="3"/>
        <v>9077636.8599999994</v>
      </c>
      <c r="I86" s="37">
        <f t="shared" si="17"/>
        <v>0</v>
      </c>
    </row>
    <row r="87" spans="1:9" x14ac:dyDescent="0.2">
      <c r="A87" s="39" t="s">
        <v>130</v>
      </c>
      <c r="B87" s="38" t="s">
        <v>135</v>
      </c>
      <c r="C87" s="41"/>
      <c r="D87" s="41">
        <v>263506</v>
      </c>
      <c r="E87" s="41"/>
      <c r="F87" s="41">
        <f t="shared" si="19"/>
        <v>263506</v>
      </c>
      <c r="H87" s="2">
        <f t="shared" ref="H87:H152" si="20">+C84+D84+E84</f>
        <v>1400</v>
      </c>
      <c r="I87" s="37">
        <f t="shared" si="17"/>
        <v>0</v>
      </c>
    </row>
    <row r="88" spans="1:9" x14ac:dyDescent="0.2">
      <c r="A88" s="39" t="s">
        <v>131</v>
      </c>
      <c r="B88" s="38" t="s">
        <v>136</v>
      </c>
      <c r="C88" s="41"/>
      <c r="D88" s="41">
        <v>154752</v>
      </c>
      <c r="E88" s="41">
        <v>30000</v>
      </c>
      <c r="F88" s="41">
        <f t="shared" si="19"/>
        <v>184752</v>
      </c>
      <c r="H88" s="2">
        <f t="shared" si="20"/>
        <v>38000</v>
      </c>
      <c r="I88" s="37">
        <f t="shared" si="17"/>
        <v>0</v>
      </c>
    </row>
    <row r="89" spans="1:9" ht="12.75" hidden="1" customHeight="1" x14ac:dyDescent="0.2">
      <c r="A89" s="39" t="s">
        <v>132</v>
      </c>
      <c r="B89" s="38" t="s">
        <v>133</v>
      </c>
      <c r="C89" s="41"/>
      <c r="D89" s="41"/>
      <c r="E89" s="41"/>
      <c r="F89" s="41">
        <f t="shared" si="19"/>
        <v>0</v>
      </c>
      <c r="H89" s="2">
        <f t="shared" si="20"/>
        <v>92866</v>
      </c>
      <c r="I89" s="37">
        <f t="shared" si="17"/>
        <v>0</v>
      </c>
    </row>
    <row r="90" spans="1:9" x14ac:dyDescent="0.2">
      <c r="A90" s="39" t="s">
        <v>137</v>
      </c>
      <c r="B90" s="38" t="s">
        <v>18</v>
      </c>
      <c r="C90" s="41">
        <v>5333333</v>
      </c>
      <c r="D90" s="41">
        <v>3163779.86</v>
      </c>
      <c r="E90" s="41"/>
      <c r="F90" s="41">
        <f t="shared" si="19"/>
        <v>8497112.8599999994</v>
      </c>
      <c r="H90" s="2">
        <f t="shared" si="20"/>
        <v>263506</v>
      </c>
      <c r="I90" s="37">
        <f t="shared" si="17"/>
        <v>0</v>
      </c>
    </row>
    <row r="91" spans="1:9" ht="12.75" hidden="1" customHeight="1" x14ac:dyDescent="0.2">
      <c r="A91" s="39"/>
      <c r="B91" s="38"/>
      <c r="C91" s="41"/>
      <c r="D91" s="41"/>
      <c r="E91" s="41"/>
      <c r="F91" s="41">
        <f t="shared" ref="F91:F146" si="21">+C91+D91+E91</f>
        <v>0</v>
      </c>
      <c r="H91" s="2">
        <f t="shared" si="20"/>
        <v>184752</v>
      </c>
      <c r="I91" s="37">
        <f t="shared" si="17"/>
        <v>0</v>
      </c>
    </row>
    <row r="92" spans="1:9" ht="16.5" x14ac:dyDescent="0.3">
      <c r="A92" s="16" t="s">
        <v>140</v>
      </c>
      <c r="B92" s="1" t="s">
        <v>141</v>
      </c>
      <c r="C92" s="17">
        <f>SUM(C93:C96)</f>
        <v>0</v>
      </c>
      <c r="D92" s="17">
        <f>SUM(D93:D96)</f>
        <v>3500</v>
      </c>
      <c r="E92" s="17">
        <f t="shared" ref="E92" si="22">SUM(E93:E96)</f>
        <v>0</v>
      </c>
      <c r="F92" s="17">
        <f>SUM(F93:F96)</f>
        <v>3500</v>
      </c>
      <c r="H92" s="2">
        <f t="shared" si="20"/>
        <v>0</v>
      </c>
      <c r="I92" s="37">
        <f t="shared" si="17"/>
        <v>0</v>
      </c>
    </row>
    <row r="93" spans="1:9" ht="13.5" thickBot="1" x14ac:dyDescent="0.25">
      <c r="A93" s="39" t="s">
        <v>138</v>
      </c>
      <c r="B93" s="38" t="s">
        <v>143</v>
      </c>
      <c r="C93" s="41"/>
      <c r="D93" s="41">
        <v>3500</v>
      </c>
      <c r="E93" s="41"/>
      <c r="F93" s="41">
        <f t="shared" si="21"/>
        <v>3500</v>
      </c>
      <c r="H93" s="2">
        <f t="shared" si="20"/>
        <v>8497112.8599999994</v>
      </c>
      <c r="I93" s="37">
        <f t="shared" si="17"/>
        <v>0</v>
      </c>
    </row>
    <row r="94" spans="1:9" ht="12.75" hidden="1" customHeight="1" x14ac:dyDescent="0.2">
      <c r="A94" s="39" t="s">
        <v>139</v>
      </c>
      <c r="B94" s="38" t="s">
        <v>144</v>
      </c>
      <c r="C94" s="41"/>
      <c r="D94" s="41"/>
      <c r="E94" s="41"/>
      <c r="F94" s="41">
        <f t="shared" si="21"/>
        <v>0</v>
      </c>
      <c r="H94" s="2">
        <f t="shared" si="20"/>
        <v>0</v>
      </c>
      <c r="I94" s="37">
        <f t="shared" si="17"/>
        <v>0</v>
      </c>
    </row>
    <row r="95" spans="1:9" ht="12.75" hidden="1" customHeight="1" x14ac:dyDescent="0.2">
      <c r="A95" s="39" t="s">
        <v>142</v>
      </c>
      <c r="B95" s="38" t="s">
        <v>145</v>
      </c>
      <c r="C95" s="41"/>
      <c r="D95" s="41"/>
      <c r="E95" s="41"/>
      <c r="F95" s="41">
        <f t="shared" si="21"/>
        <v>0</v>
      </c>
      <c r="H95" s="2">
        <f t="shared" si="20"/>
        <v>3500</v>
      </c>
      <c r="I95" s="37">
        <f t="shared" si="17"/>
        <v>0</v>
      </c>
    </row>
    <row r="96" spans="1:9" ht="13.5" hidden="1" customHeight="1" thickBot="1" x14ac:dyDescent="0.25">
      <c r="A96" s="9"/>
      <c r="B96" s="5"/>
      <c r="C96" s="19"/>
      <c r="D96" s="19"/>
      <c r="E96" s="19"/>
      <c r="F96" s="19">
        <f t="shared" si="21"/>
        <v>0</v>
      </c>
      <c r="H96" s="2">
        <f t="shared" si="20"/>
        <v>3500</v>
      </c>
      <c r="I96" s="37">
        <f t="shared" si="17"/>
        <v>0</v>
      </c>
    </row>
    <row r="97" spans="1:9" ht="16.5" thickBot="1" x14ac:dyDescent="0.3">
      <c r="A97" s="12">
        <v>2.2999999999999998</v>
      </c>
      <c r="B97" s="6" t="s">
        <v>19</v>
      </c>
      <c r="C97" s="13">
        <f>C98+C140</f>
        <v>2146866.4499999997</v>
      </c>
      <c r="D97" s="13">
        <f>D98+D104+D110+D117+D120+D127+D140+D147</f>
        <v>2962040.6500000004</v>
      </c>
      <c r="E97" s="13">
        <f>+E98+E104+E110+E117+E120+E127+E140+E147</f>
        <v>155267.15</v>
      </c>
      <c r="F97" s="13">
        <f>SUM(C97:E97)</f>
        <v>5264174.25</v>
      </c>
      <c r="H97" s="2">
        <f t="shared" si="20"/>
        <v>0</v>
      </c>
      <c r="I97" s="37">
        <f t="shared" si="17"/>
        <v>0</v>
      </c>
    </row>
    <row r="98" spans="1:9" ht="16.5" x14ac:dyDescent="0.3">
      <c r="A98" s="16" t="s">
        <v>146</v>
      </c>
      <c r="B98" s="1" t="s">
        <v>20</v>
      </c>
      <c r="C98" s="17">
        <f>SUM(C99:C101)</f>
        <v>30234.03</v>
      </c>
      <c r="D98" s="17">
        <f>+D99+D100+D101+D102</f>
        <v>1980718.1</v>
      </c>
      <c r="E98" s="17">
        <f t="shared" ref="E98" si="23">SUM(E99:E101)</f>
        <v>11480</v>
      </c>
      <c r="F98" s="17">
        <f>SUM(C98:E98)</f>
        <v>2022432.1300000001</v>
      </c>
      <c r="H98" s="2">
        <f t="shared" si="20"/>
        <v>0</v>
      </c>
      <c r="I98" s="37">
        <f t="shared" si="17"/>
        <v>0</v>
      </c>
    </row>
    <row r="99" spans="1:9" x14ac:dyDescent="0.2">
      <c r="A99" s="39" t="s">
        <v>147</v>
      </c>
      <c r="B99" s="38" t="s">
        <v>21</v>
      </c>
      <c r="C99" s="41">
        <v>30234.03</v>
      </c>
      <c r="D99" s="41">
        <v>1911891.08</v>
      </c>
      <c r="E99" s="41">
        <v>11480</v>
      </c>
      <c r="F99" s="41">
        <f>SUM(C99:E99)</f>
        <v>1953605.11</v>
      </c>
      <c r="H99" s="2">
        <f t="shared" si="20"/>
        <v>0</v>
      </c>
      <c r="I99" s="37">
        <f t="shared" si="17"/>
        <v>0</v>
      </c>
    </row>
    <row r="100" spans="1:9" ht="12.75" hidden="1" customHeight="1" x14ac:dyDescent="0.2">
      <c r="A100" s="39" t="s">
        <v>285</v>
      </c>
      <c r="B100" s="38" t="s">
        <v>22</v>
      </c>
      <c r="C100" s="41"/>
      <c r="D100" s="41"/>
      <c r="E100" s="41"/>
      <c r="F100" s="41">
        <f t="shared" ref="F100:F102" si="24">SUM(C100:E100)</f>
        <v>0</v>
      </c>
      <c r="H100" s="2">
        <f t="shared" si="20"/>
        <v>5264174.25</v>
      </c>
      <c r="I100" s="37">
        <f t="shared" si="17"/>
        <v>0</v>
      </c>
    </row>
    <row r="101" spans="1:9" x14ac:dyDescent="0.2">
      <c r="A101" s="39" t="s">
        <v>148</v>
      </c>
      <c r="B101" s="38" t="s">
        <v>23</v>
      </c>
      <c r="C101" s="41"/>
      <c r="D101" s="41">
        <v>68756.02</v>
      </c>
      <c r="E101" s="41"/>
      <c r="F101" s="41">
        <f t="shared" si="24"/>
        <v>68756.02</v>
      </c>
      <c r="H101" s="2">
        <f t="shared" si="20"/>
        <v>2022432.1300000001</v>
      </c>
      <c r="I101" s="37">
        <f t="shared" si="17"/>
        <v>0</v>
      </c>
    </row>
    <row r="102" spans="1:9" x14ac:dyDescent="0.2">
      <c r="A102" s="39" t="s">
        <v>149</v>
      </c>
      <c r="B102" s="38" t="s">
        <v>286</v>
      </c>
      <c r="C102" s="41"/>
      <c r="D102" s="41">
        <v>71</v>
      </c>
      <c r="E102" s="41"/>
      <c r="F102" s="41">
        <f t="shared" si="24"/>
        <v>71</v>
      </c>
      <c r="H102" s="2">
        <f t="shared" si="20"/>
        <v>1953605.11</v>
      </c>
      <c r="I102" s="37">
        <f t="shared" si="17"/>
        <v>0</v>
      </c>
    </row>
    <row r="103" spans="1:9" ht="12.75" hidden="1" customHeight="1" x14ac:dyDescent="0.2">
      <c r="A103" s="15"/>
      <c r="B103" s="38"/>
      <c r="C103" s="41"/>
      <c r="D103" s="41"/>
      <c r="E103" s="41"/>
      <c r="F103" s="41">
        <f t="shared" si="21"/>
        <v>0</v>
      </c>
      <c r="H103" s="2">
        <f t="shared" si="20"/>
        <v>0</v>
      </c>
      <c r="I103" s="37">
        <f t="shared" si="17"/>
        <v>0</v>
      </c>
    </row>
    <row r="104" spans="1:9" ht="16.5" x14ac:dyDescent="0.3">
      <c r="A104" s="16" t="s">
        <v>150</v>
      </c>
      <c r="B104" s="1" t="s">
        <v>24</v>
      </c>
      <c r="C104" s="17">
        <f>SUM(C105:C109)</f>
        <v>0</v>
      </c>
      <c r="D104" s="17">
        <f>SUM(D105:D109)</f>
        <v>1021.8599999999999</v>
      </c>
      <c r="E104" s="17">
        <f t="shared" ref="E104" si="25">SUM(E105:E109)</f>
        <v>0</v>
      </c>
      <c r="F104" s="17">
        <f>SUM(C104:E104)</f>
        <v>1021.8599999999999</v>
      </c>
      <c r="H104" s="2">
        <f t="shared" si="20"/>
        <v>68756.02</v>
      </c>
      <c r="I104" s="37">
        <f t="shared" si="17"/>
        <v>0</v>
      </c>
    </row>
    <row r="105" spans="1:9" x14ac:dyDescent="0.2">
      <c r="A105" s="39" t="s">
        <v>151</v>
      </c>
      <c r="B105" s="38" t="s">
        <v>25</v>
      </c>
      <c r="C105" s="41"/>
      <c r="D105" s="41">
        <v>109.81</v>
      </c>
      <c r="E105" s="41"/>
      <c r="F105" s="41">
        <f t="shared" si="21"/>
        <v>109.81</v>
      </c>
      <c r="H105" s="2">
        <f t="shared" si="20"/>
        <v>71</v>
      </c>
      <c r="I105" s="37">
        <f t="shared" si="17"/>
        <v>0</v>
      </c>
    </row>
    <row r="106" spans="1:9" x14ac:dyDescent="0.2">
      <c r="A106" s="39" t="s">
        <v>152</v>
      </c>
      <c r="B106" s="38" t="s">
        <v>26</v>
      </c>
      <c r="C106" s="41"/>
      <c r="D106" s="41">
        <v>912.05</v>
      </c>
      <c r="E106" s="41"/>
      <c r="F106" s="41">
        <f t="shared" si="21"/>
        <v>912.05</v>
      </c>
      <c r="H106" s="2">
        <f t="shared" si="20"/>
        <v>0</v>
      </c>
      <c r="I106" s="37">
        <f t="shared" si="17"/>
        <v>0</v>
      </c>
    </row>
    <row r="107" spans="1:9" x14ac:dyDescent="0.2">
      <c r="A107" s="39" t="s">
        <v>153</v>
      </c>
      <c r="B107" s="38" t="s">
        <v>27</v>
      </c>
      <c r="C107" s="41"/>
      <c r="D107" s="41"/>
      <c r="E107" s="41"/>
      <c r="F107" s="41">
        <f t="shared" si="21"/>
        <v>0</v>
      </c>
      <c r="H107" s="2">
        <f t="shared" si="20"/>
        <v>1021.8599999999999</v>
      </c>
      <c r="I107" s="37">
        <f t="shared" si="17"/>
        <v>0</v>
      </c>
    </row>
    <row r="108" spans="1:9" ht="12.75" hidden="1" customHeight="1" x14ac:dyDescent="0.2">
      <c r="A108" s="39"/>
      <c r="B108" s="38"/>
      <c r="C108" s="41"/>
      <c r="D108" s="41"/>
      <c r="E108" s="41"/>
      <c r="F108" s="41">
        <f t="shared" si="21"/>
        <v>0</v>
      </c>
      <c r="H108" s="2">
        <f t="shared" si="20"/>
        <v>109.81</v>
      </c>
      <c r="I108" s="37">
        <f t="shared" si="17"/>
        <v>0</v>
      </c>
    </row>
    <row r="109" spans="1:9" ht="12.75" hidden="1" customHeight="1" x14ac:dyDescent="0.2">
      <c r="A109" s="15"/>
      <c r="B109" s="38"/>
      <c r="C109" s="41"/>
      <c r="D109" s="41"/>
      <c r="E109" s="41"/>
      <c r="F109" s="41">
        <f t="shared" si="21"/>
        <v>0</v>
      </c>
      <c r="H109" s="2">
        <f t="shared" si="20"/>
        <v>912.05</v>
      </c>
      <c r="I109" s="37">
        <f t="shared" si="17"/>
        <v>0</v>
      </c>
    </row>
    <row r="110" spans="1:9" ht="16.5" x14ac:dyDescent="0.3">
      <c r="A110" s="16" t="s">
        <v>154</v>
      </c>
      <c r="B110" s="1" t="s">
        <v>28</v>
      </c>
      <c r="C110" s="17">
        <f>SUM(C111:C116)</f>
        <v>0</v>
      </c>
      <c r="D110" s="17">
        <f>SUM(D111:D116)</f>
        <v>29670.1</v>
      </c>
      <c r="E110" s="17">
        <f t="shared" ref="E110" si="26">SUM(E111:E116)</f>
        <v>6000</v>
      </c>
      <c r="F110" s="17">
        <f>SUM(C110:E110)</f>
        <v>35670.1</v>
      </c>
      <c r="H110" s="2">
        <f t="shared" si="20"/>
        <v>0</v>
      </c>
      <c r="I110" s="37">
        <f t="shared" si="17"/>
        <v>0</v>
      </c>
    </row>
    <row r="111" spans="1:9" ht="12.75" hidden="1" customHeight="1" x14ac:dyDescent="0.2">
      <c r="A111" s="39" t="s">
        <v>155</v>
      </c>
      <c r="B111" s="38" t="s">
        <v>29</v>
      </c>
      <c r="C111" s="41"/>
      <c r="D111" s="41">
        <v>560</v>
      </c>
      <c r="E111" s="41"/>
      <c r="F111" s="41">
        <f t="shared" si="21"/>
        <v>560</v>
      </c>
      <c r="H111" s="2">
        <f t="shared" si="20"/>
        <v>0</v>
      </c>
      <c r="I111" s="37">
        <f t="shared" si="17"/>
        <v>0</v>
      </c>
    </row>
    <row r="112" spans="1:9" x14ac:dyDescent="0.2">
      <c r="A112" s="39" t="s">
        <v>156</v>
      </c>
      <c r="B112" s="38" t="s">
        <v>30</v>
      </c>
      <c r="C112" s="41"/>
      <c r="D112" s="41">
        <v>25923.1</v>
      </c>
      <c r="E112" s="41">
        <v>6000</v>
      </c>
      <c r="F112" s="41">
        <f t="shared" si="21"/>
        <v>31923.1</v>
      </c>
      <c r="H112" s="2">
        <f t="shared" si="20"/>
        <v>0</v>
      </c>
      <c r="I112" s="37">
        <f t="shared" si="17"/>
        <v>0</v>
      </c>
    </row>
    <row r="113" spans="1:9" x14ac:dyDescent="0.2">
      <c r="A113" s="39" t="s">
        <v>157</v>
      </c>
      <c r="B113" s="38" t="s">
        <v>31</v>
      </c>
      <c r="C113" s="41"/>
      <c r="D113" s="41">
        <v>482</v>
      </c>
      <c r="E113" s="41"/>
      <c r="F113" s="41">
        <f t="shared" si="21"/>
        <v>482</v>
      </c>
      <c r="H113" s="2">
        <f t="shared" si="20"/>
        <v>35670.1</v>
      </c>
      <c r="I113" s="37">
        <f t="shared" si="17"/>
        <v>0</v>
      </c>
    </row>
    <row r="114" spans="1:9" x14ac:dyDescent="0.2">
      <c r="A114" s="39" t="s">
        <v>158</v>
      </c>
      <c r="B114" s="38" t="s">
        <v>32</v>
      </c>
      <c r="C114" s="41"/>
      <c r="D114" s="41">
        <v>2705</v>
      </c>
      <c r="E114" s="41"/>
      <c r="F114" s="41">
        <f t="shared" si="21"/>
        <v>2705</v>
      </c>
      <c r="H114" s="2">
        <f t="shared" si="20"/>
        <v>560</v>
      </c>
      <c r="I114" s="37">
        <f t="shared" si="17"/>
        <v>0</v>
      </c>
    </row>
    <row r="115" spans="1:9" x14ac:dyDescent="0.2">
      <c r="A115" s="39" t="s">
        <v>159</v>
      </c>
      <c r="B115" s="38" t="s">
        <v>33</v>
      </c>
      <c r="C115" s="41"/>
      <c r="D115" s="41"/>
      <c r="E115" s="41"/>
      <c r="F115" s="41">
        <f t="shared" si="21"/>
        <v>0</v>
      </c>
      <c r="H115" s="2">
        <f t="shared" si="20"/>
        <v>31923.1</v>
      </c>
      <c r="I115" s="37">
        <f t="shared" si="17"/>
        <v>0</v>
      </c>
    </row>
    <row r="116" spans="1:9" ht="12.75" hidden="1" customHeight="1" x14ac:dyDescent="0.2">
      <c r="A116" s="15"/>
      <c r="B116" s="38"/>
      <c r="C116" s="41"/>
      <c r="D116" s="41"/>
      <c r="E116" s="41"/>
      <c r="F116" s="41">
        <f t="shared" si="21"/>
        <v>0</v>
      </c>
      <c r="H116" s="2">
        <f t="shared" si="20"/>
        <v>482</v>
      </c>
      <c r="I116" s="37">
        <f t="shared" si="17"/>
        <v>0</v>
      </c>
    </row>
    <row r="117" spans="1:9" ht="16.5" x14ac:dyDescent="0.3">
      <c r="A117" s="16" t="s">
        <v>160</v>
      </c>
      <c r="B117" s="1" t="s">
        <v>161</v>
      </c>
      <c r="C117" s="17">
        <f>SUM(C118:C119)</f>
        <v>0</v>
      </c>
      <c r="D117" s="17">
        <f t="shared" ref="D117:E117" si="27">SUM(D118:D119)</f>
        <v>26095.23</v>
      </c>
      <c r="E117" s="17">
        <f t="shared" si="27"/>
        <v>0</v>
      </c>
      <c r="F117" s="17">
        <f>SUM(C116:E117)</f>
        <v>26095.23</v>
      </c>
      <c r="H117" s="2">
        <f t="shared" si="20"/>
        <v>2705</v>
      </c>
      <c r="I117" s="37">
        <f t="shared" si="17"/>
        <v>0</v>
      </c>
    </row>
    <row r="118" spans="1:9" x14ac:dyDescent="0.2">
      <c r="A118" s="39" t="s">
        <v>162</v>
      </c>
      <c r="B118" s="38" t="s">
        <v>163</v>
      </c>
      <c r="C118" s="41"/>
      <c r="D118" s="41">
        <v>26095.23</v>
      </c>
      <c r="E118" s="41"/>
      <c r="F118" s="41">
        <f t="shared" si="21"/>
        <v>26095.23</v>
      </c>
      <c r="H118" s="2">
        <f t="shared" si="20"/>
        <v>0</v>
      </c>
      <c r="I118" s="37">
        <f t="shared" si="17"/>
        <v>0</v>
      </c>
    </row>
    <row r="119" spans="1:9" ht="12.75" hidden="1" customHeight="1" x14ac:dyDescent="0.2">
      <c r="A119" s="39"/>
      <c r="B119" s="38"/>
      <c r="C119" s="41"/>
      <c r="D119" s="41"/>
      <c r="E119" s="41"/>
      <c r="F119" s="41">
        <f t="shared" si="21"/>
        <v>0</v>
      </c>
      <c r="H119" s="2">
        <f t="shared" si="20"/>
        <v>0</v>
      </c>
      <c r="I119" s="37">
        <f t="shared" si="17"/>
        <v>0</v>
      </c>
    </row>
    <row r="120" spans="1:9" ht="16.5" x14ac:dyDescent="0.3">
      <c r="A120" s="16" t="s">
        <v>164</v>
      </c>
      <c r="B120" s="1" t="s">
        <v>34</v>
      </c>
      <c r="C120" s="17">
        <f>SUM(C121:C126)</f>
        <v>0</v>
      </c>
      <c r="D120" s="17">
        <f>SUM(D121:D125)</f>
        <v>203823.3</v>
      </c>
      <c r="E120" s="17">
        <f t="shared" ref="E120" si="28">SUM(E121:E125)</f>
        <v>0</v>
      </c>
      <c r="F120" s="17">
        <f>SUM(C120:E120)</f>
        <v>203823.3</v>
      </c>
      <c r="H120" s="2">
        <f t="shared" si="20"/>
        <v>26095.23</v>
      </c>
      <c r="I120" s="37">
        <f t="shared" si="17"/>
        <v>0</v>
      </c>
    </row>
    <row r="121" spans="1:9" ht="12.75" hidden="1" customHeight="1" x14ac:dyDescent="0.2">
      <c r="A121" s="39" t="s">
        <v>165</v>
      </c>
      <c r="B121" s="38" t="s">
        <v>35</v>
      </c>
      <c r="C121" s="41"/>
      <c r="D121" s="41"/>
      <c r="E121" s="41"/>
      <c r="F121" s="41">
        <f>SUM(C121:E121)</f>
        <v>0</v>
      </c>
      <c r="H121" s="2">
        <f t="shared" si="20"/>
        <v>26095.23</v>
      </c>
      <c r="I121" s="37">
        <f t="shared" si="17"/>
        <v>0</v>
      </c>
    </row>
    <row r="122" spans="1:9" ht="12.75" hidden="1" customHeight="1" x14ac:dyDescent="0.2">
      <c r="A122" s="39" t="s">
        <v>166</v>
      </c>
      <c r="B122" s="38" t="s">
        <v>36</v>
      </c>
      <c r="C122" s="41"/>
      <c r="D122" s="41">
        <v>4672.8</v>
      </c>
      <c r="E122" s="41"/>
      <c r="F122" s="41">
        <f t="shared" ref="F122:F124" si="29">SUM(C122:E122)</f>
        <v>4672.8</v>
      </c>
      <c r="H122" s="2">
        <f t="shared" si="20"/>
        <v>0</v>
      </c>
      <c r="I122" s="37">
        <f t="shared" si="17"/>
        <v>0</v>
      </c>
    </row>
    <row r="123" spans="1:9" x14ac:dyDescent="0.2">
      <c r="A123" s="39" t="s">
        <v>167</v>
      </c>
      <c r="B123" s="38" t="s">
        <v>37</v>
      </c>
      <c r="C123" s="41"/>
      <c r="D123" s="41">
        <v>127699.6</v>
      </c>
      <c r="E123" s="41"/>
      <c r="F123" s="41">
        <f t="shared" si="29"/>
        <v>127699.6</v>
      </c>
      <c r="H123" s="2">
        <f t="shared" si="20"/>
        <v>203823.3</v>
      </c>
      <c r="I123" s="37">
        <f t="shared" si="17"/>
        <v>0</v>
      </c>
    </row>
    <row r="124" spans="1:9" x14ac:dyDescent="0.2">
      <c r="A124" s="39" t="s">
        <v>168</v>
      </c>
      <c r="B124" s="38" t="s">
        <v>38</v>
      </c>
      <c r="C124" s="41"/>
      <c r="D124" s="41">
        <v>525</v>
      </c>
      <c r="E124" s="41"/>
      <c r="F124" s="41">
        <f t="shared" si="29"/>
        <v>525</v>
      </c>
      <c r="H124" s="2">
        <f t="shared" si="20"/>
        <v>0</v>
      </c>
      <c r="I124" s="37">
        <f t="shared" si="17"/>
        <v>0</v>
      </c>
    </row>
    <row r="125" spans="1:9" x14ac:dyDescent="0.2">
      <c r="A125" s="39" t="s">
        <v>169</v>
      </c>
      <c r="B125" s="38" t="s">
        <v>39</v>
      </c>
      <c r="C125" s="41"/>
      <c r="D125" s="41">
        <v>70925.899999999994</v>
      </c>
      <c r="E125" s="41"/>
      <c r="F125" s="41">
        <f>SUM(C125:E125)</f>
        <v>70925.899999999994</v>
      </c>
      <c r="H125" s="2">
        <f t="shared" si="20"/>
        <v>4672.8</v>
      </c>
      <c r="I125" s="37">
        <f t="shared" si="17"/>
        <v>0</v>
      </c>
    </row>
    <row r="126" spans="1:9" ht="12.75" hidden="1" customHeight="1" x14ac:dyDescent="0.2">
      <c r="A126" s="15"/>
      <c r="B126" s="38"/>
      <c r="C126" s="41"/>
      <c r="D126" s="41"/>
      <c r="E126" s="41"/>
      <c r="F126" s="41">
        <f t="shared" si="21"/>
        <v>0</v>
      </c>
      <c r="H126" s="2">
        <f t="shared" si="20"/>
        <v>127699.6</v>
      </c>
      <c r="I126" s="37">
        <f t="shared" si="17"/>
        <v>0</v>
      </c>
    </row>
    <row r="127" spans="1:9" ht="16.5" x14ac:dyDescent="0.3">
      <c r="A127" s="16" t="s">
        <v>170</v>
      </c>
      <c r="B127" s="1" t="s">
        <v>40</v>
      </c>
      <c r="C127" s="17">
        <f>SUM(C128:C139)</f>
        <v>0</v>
      </c>
      <c r="D127" s="17">
        <f>SUM(D128:D138)</f>
        <v>284357.29000000004</v>
      </c>
      <c r="E127" s="17">
        <f t="shared" ref="E127:F127" si="30">SUM(E128:E138)</f>
        <v>0</v>
      </c>
      <c r="F127" s="17">
        <f t="shared" si="30"/>
        <v>284357.29000000004</v>
      </c>
      <c r="H127" s="2">
        <f t="shared" si="20"/>
        <v>525</v>
      </c>
      <c r="I127" s="37">
        <f t="shared" si="17"/>
        <v>0</v>
      </c>
    </row>
    <row r="128" spans="1:9" x14ac:dyDescent="0.2">
      <c r="A128" s="39" t="s">
        <v>171</v>
      </c>
      <c r="B128" s="38" t="s">
        <v>177</v>
      </c>
      <c r="C128" s="41"/>
      <c r="D128" s="41">
        <v>50</v>
      </c>
      <c r="E128" s="41"/>
      <c r="F128" s="41">
        <f>SUM(C128:E128)</f>
        <v>50</v>
      </c>
      <c r="H128" s="2">
        <f t="shared" si="20"/>
        <v>70925.899999999994</v>
      </c>
      <c r="I128" s="37">
        <f t="shared" si="17"/>
        <v>0</v>
      </c>
    </row>
    <row r="129" spans="1:9" ht="12.75" hidden="1" customHeight="1" x14ac:dyDescent="0.2">
      <c r="A129" s="39" t="s">
        <v>172</v>
      </c>
      <c r="B129" s="38" t="s">
        <v>178</v>
      </c>
      <c r="C129" s="41"/>
      <c r="D129" s="41"/>
      <c r="E129" s="41"/>
      <c r="F129" s="41">
        <f t="shared" ref="F129:F134" si="31">SUM(C129:E129)</f>
        <v>0</v>
      </c>
      <c r="H129" s="2">
        <f t="shared" si="20"/>
        <v>0</v>
      </c>
      <c r="I129" s="37">
        <f t="shared" si="17"/>
        <v>0</v>
      </c>
    </row>
    <row r="130" spans="1:9" ht="12.75" hidden="1" customHeight="1" x14ac:dyDescent="0.2">
      <c r="A130" s="39" t="s">
        <v>173</v>
      </c>
      <c r="B130" s="38" t="s">
        <v>179</v>
      </c>
      <c r="C130" s="41"/>
      <c r="D130" s="41">
        <v>43</v>
      </c>
      <c r="E130" s="41"/>
      <c r="F130" s="41">
        <f t="shared" si="31"/>
        <v>43</v>
      </c>
      <c r="H130" s="2">
        <f t="shared" si="20"/>
        <v>284357.29000000004</v>
      </c>
      <c r="I130" s="37">
        <f t="shared" si="17"/>
        <v>0</v>
      </c>
    </row>
    <row r="131" spans="1:9" ht="12.75" hidden="1" customHeight="1" x14ac:dyDescent="0.2">
      <c r="A131" s="39" t="s">
        <v>174</v>
      </c>
      <c r="B131" s="38" t="s">
        <v>180</v>
      </c>
      <c r="C131" s="41"/>
      <c r="D131" s="41">
        <v>1903</v>
      </c>
      <c r="E131" s="41"/>
      <c r="F131" s="41">
        <f t="shared" si="31"/>
        <v>1903</v>
      </c>
      <c r="H131" s="2">
        <f t="shared" si="20"/>
        <v>50</v>
      </c>
      <c r="I131" s="37">
        <f t="shared" si="17"/>
        <v>0</v>
      </c>
    </row>
    <row r="132" spans="1:9" ht="12.75" hidden="1" customHeight="1" x14ac:dyDescent="0.2">
      <c r="A132" s="39" t="s">
        <v>175</v>
      </c>
      <c r="B132" s="38" t="s">
        <v>181</v>
      </c>
      <c r="C132" s="41"/>
      <c r="D132" s="41">
        <v>54782.83</v>
      </c>
      <c r="E132" s="41"/>
      <c r="F132" s="41">
        <f t="shared" si="31"/>
        <v>54782.83</v>
      </c>
      <c r="H132" s="2">
        <f t="shared" si="20"/>
        <v>0</v>
      </c>
      <c r="I132" s="37">
        <f t="shared" si="17"/>
        <v>0</v>
      </c>
    </row>
    <row r="133" spans="1:9" ht="12.75" hidden="1" customHeight="1" x14ac:dyDescent="0.2">
      <c r="A133" s="39" t="s">
        <v>176</v>
      </c>
      <c r="B133" s="38" t="s">
        <v>182</v>
      </c>
      <c r="C133" s="41"/>
      <c r="D133" s="41"/>
      <c r="E133" s="41"/>
      <c r="F133" s="41">
        <f t="shared" si="31"/>
        <v>0</v>
      </c>
      <c r="H133" s="2">
        <f t="shared" si="20"/>
        <v>43</v>
      </c>
      <c r="I133" s="37">
        <f t="shared" si="17"/>
        <v>0</v>
      </c>
    </row>
    <row r="134" spans="1:9" x14ac:dyDescent="0.2">
      <c r="A134" s="39" t="s">
        <v>183</v>
      </c>
      <c r="B134" s="38" t="s">
        <v>188</v>
      </c>
      <c r="C134" s="41"/>
      <c r="D134" s="41">
        <v>216294</v>
      </c>
      <c r="E134" s="41"/>
      <c r="F134" s="41">
        <f t="shared" si="31"/>
        <v>216294</v>
      </c>
      <c r="H134" s="2">
        <f t="shared" si="20"/>
        <v>1903</v>
      </c>
      <c r="I134" s="37">
        <f t="shared" si="17"/>
        <v>0</v>
      </c>
    </row>
    <row r="135" spans="1:9" ht="12.75" hidden="1" customHeight="1" x14ac:dyDescent="0.2">
      <c r="A135" s="39" t="s">
        <v>184</v>
      </c>
      <c r="B135" s="38" t="s">
        <v>189</v>
      </c>
      <c r="C135" s="41"/>
      <c r="D135" s="41">
        <v>11284.46</v>
      </c>
      <c r="E135" s="41"/>
      <c r="F135" s="41">
        <f>SUM(C135:E135)</f>
        <v>11284.46</v>
      </c>
      <c r="H135" s="2">
        <f t="shared" si="20"/>
        <v>54782.83</v>
      </c>
      <c r="I135" s="37">
        <f t="shared" si="17"/>
        <v>0</v>
      </c>
    </row>
    <row r="136" spans="1:9" ht="12.75" hidden="1" customHeight="1" x14ac:dyDescent="0.2">
      <c r="A136" s="39" t="s">
        <v>185</v>
      </c>
      <c r="B136" s="38" t="s">
        <v>190</v>
      </c>
      <c r="C136" s="41"/>
      <c r="D136" s="41"/>
      <c r="E136" s="41"/>
      <c r="F136" s="41">
        <f t="shared" ref="F136:F138" si="32">SUM(C136:E136)</f>
        <v>0</v>
      </c>
      <c r="H136" s="2">
        <f t="shared" si="20"/>
        <v>0</v>
      </c>
      <c r="I136" s="37">
        <f t="shared" si="17"/>
        <v>0</v>
      </c>
    </row>
    <row r="137" spans="1:9" ht="12.75" hidden="1" customHeight="1" x14ac:dyDescent="0.2">
      <c r="A137" s="39" t="s">
        <v>186</v>
      </c>
      <c r="B137" s="38" t="s">
        <v>191</v>
      </c>
      <c r="C137" s="41"/>
      <c r="D137" s="41">
        <v>0</v>
      </c>
      <c r="E137" s="41"/>
      <c r="F137" s="41">
        <f t="shared" si="32"/>
        <v>0</v>
      </c>
      <c r="H137" s="2">
        <f t="shared" si="20"/>
        <v>216294</v>
      </c>
      <c r="I137" s="37">
        <f t="shared" si="17"/>
        <v>0</v>
      </c>
    </row>
    <row r="138" spans="1:9" ht="12.75" hidden="1" customHeight="1" x14ac:dyDescent="0.2">
      <c r="A138" s="39" t="s">
        <v>187</v>
      </c>
      <c r="B138" s="38" t="s">
        <v>192</v>
      </c>
      <c r="C138" s="41"/>
      <c r="D138" s="41">
        <v>0</v>
      </c>
      <c r="E138" s="41"/>
      <c r="F138" s="41">
        <f t="shared" si="32"/>
        <v>0</v>
      </c>
      <c r="H138" s="2">
        <f t="shared" si="20"/>
        <v>11284.46</v>
      </c>
      <c r="I138" s="37">
        <f t="shared" si="17"/>
        <v>0</v>
      </c>
    </row>
    <row r="139" spans="1:9" ht="12.75" hidden="1" customHeight="1" x14ac:dyDescent="0.2">
      <c r="A139" s="15"/>
      <c r="B139" s="38"/>
      <c r="C139" s="41"/>
      <c r="D139" s="41"/>
      <c r="E139" s="41"/>
      <c r="F139" s="41">
        <f t="shared" si="21"/>
        <v>0</v>
      </c>
      <c r="H139" s="2">
        <f t="shared" si="20"/>
        <v>0</v>
      </c>
      <c r="I139" s="37">
        <f t="shared" si="17"/>
        <v>0</v>
      </c>
    </row>
    <row r="140" spans="1:9" ht="16.5" x14ac:dyDescent="0.3">
      <c r="A140" s="16" t="s">
        <v>193</v>
      </c>
      <c r="B140" s="1" t="s">
        <v>245</v>
      </c>
      <c r="C140" s="17">
        <f>SUM(C141:C146)</f>
        <v>2116632.42</v>
      </c>
      <c r="D140" s="17">
        <f>SUM(D141:D146)</f>
        <v>259100.46</v>
      </c>
      <c r="E140" s="17">
        <f t="shared" ref="E140" si="33">SUM(E141:E146)</f>
        <v>137787.15</v>
      </c>
      <c r="F140" s="17">
        <f>SUM(C140:E140)</f>
        <v>2513520.0299999998</v>
      </c>
      <c r="H140" s="2">
        <f t="shared" si="20"/>
        <v>0</v>
      </c>
      <c r="I140" s="37">
        <f t="shared" si="17"/>
        <v>0</v>
      </c>
    </row>
    <row r="141" spans="1:9" x14ac:dyDescent="0.2">
      <c r="A141" s="39" t="s">
        <v>196</v>
      </c>
      <c r="B141" s="38" t="s">
        <v>198</v>
      </c>
      <c r="C141" s="41"/>
      <c r="D141" s="41">
        <v>44505</v>
      </c>
      <c r="E141" s="41"/>
      <c r="F141" s="41">
        <f t="shared" ref="F141:F144" si="34">SUM(C141:E141)</f>
        <v>44505</v>
      </c>
      <c r="H141" s="2">
        <f t="shared" si="20"/>
        <v>0</v>
      </c>
      <c r="I141" s="37">
        <f t="shared" si="17"/>
        <v>0</v>
      </c>
    </row>
    <row r="142" spans="1:9" x14ac:dyDescent="0.2">
      <c r="A142" s="39" t="s">
        <v>195</v>
      </c>
      <c r="B142" s="38" t="s">
        <v>199</v>
      </c>
      <c r="C142" s="41">
        <v>2116632.42</v>
      </c>
      <c r="D142" s="41">
        <v>167924.63</v>
      </c>
      <c r="E142" s="41">
        <v>128787.15</v>
      </c>
      <c r="F142" s="41">
        <f t="shared" si="34"/>
        <v>2413344.1999999997</v>
      </c>
      <c r="H142" s="2">
        <f t="shared" si="20"/>
        <v>0</v>
      </c>
      <c r="I142" s="37">
        <f t="shared" si="17"/>
        <v>0</v>
      </c>
    </row>
    <row r="143" spans="1:9" ht="12.75" hidden="1" customHeight="1" x14ac:dyDescent="0.2">
      <c r="A143" s="39" t="s">
        <v>194</v>
      </c>
      <c r="B143" s="38" t="s">
        <v>200</v>
      </c>
      <c r="C143" s="41"/>
      <c r="D143" s="41">
        <v>43447.03</v>
      </c>
      <c r="E143" s="41">
        <v>9000</v>
      </c>
      <c r="F143" s="41">
        <f t="shared" si="34"/>
        <v>52447.03</v>
      </c>
      <c r="H143" s="2">
        <f t="shared" si="20"/>
        <v>2513520.0299999998</v>
      </c>
      <c r="I143" s="37">
        <f t="shared" ref="I143:I200" si="35">+C143+D143+E143-F143</f>
        <v>0</v>
      </c>
    </row>
    <row r="144" spans="1:9" ht="12.75" hidden="1" customHeight="1" x14ac:dyDescent="0.2">
      <c r="A144" s="39" t="s">
        <v>197</v>
      </c>
      <c r="B144" s="38" t="s">
        <v>201</v>
      </c>
      <c r="C144" s="41"/>
      <c r="D144" s="41"/>
      <c r="E144" s="41"/>
      <c r="F144" s="41">
        <f t="shared" si="34"/>
        <v>0</v>
      </c>
      <c r="H144" s="2">
        <f t="shared" si="20"/>
        <v>44505</v>
      </c>
      <c r="I144" s="37">
        <f t="shared" si="35"/>
        <v>0</v>
      </c>
    </row>
    <row r="145" spans="1:9" x14ac:dyDescent="0.2">
      <c r="A145" s="39" t="s">
        <v>287</v>
      </c>
      <c r="B145" s="38" t="s">
        <v>244</v>
      </c>
      <c r="C145" s="41"/>
      <c r="D145" s="41">
        <v>3223.8</v>
      </c>
      <c r="E145" s="41"/>
      <c r="F145" s="41">
        <f>SUM(C145:E145)</f>
        <v>3223.8</v>
      </c>
      <c r="H145" s="2">
        <f t="shared" si="20"/>
        <v>2413344.1999999997</v>
      </c>
      <c r="I145" s="37">
        <f t="shared" si="35"/>
        <v>0</v>
      </c>
    </row>
    <row r="146" spans="1:9" x14ac:dyDescent="0.2">
      <c r="A146" s="39"/>
      <c r="B146" s="38"/>
      <c r="C146" s="41"/>
      <c r="D146" s="41"/>
      <c r="E146" s="41"/>
      <c r="F146" s="41">
        <f t="shared" si="21"/>
        <v>0</v>
      </c>
      <c r="H146" s="2">
        <f t="shared" si="20"/>
        <v>52447.03</v>
      </c>
      <c r="I146" s="37">
        <f t="shared" si="35"/>
        <v>0</v>
      </c>
    </row>
    <row r="147" spans="1:9" ht="16.5" x14ac:dyDescent="0.3">
      <c r="A147" s="16" t="s">
        <v>202</v>
      </c>
      <c r="B147" s="1" t="s">
        <v>244</v>
      </c>
      <c r="C147" s="17">
        <f>SUM(C148:C155)</f>
        <v>0</v>
      </c>
      <c r="D147" s="17">
        <f>SUM(D148:D155)</f>
        <v>177254.31</v>
      </c>
      <c r="E147" s="17">
        <f>SUM(E148:E155)</f>
        <v>0</v>
      </c>
      <c r="F147" s="17">
        <f>SUM(C147:E147)</f>
        <v>177254.31</v>
      </c>
      <c r="H147" s="2">
        <f t="shared" si="20"/>
        <v>0</v>
      </c>
      <c r="I147" s="37">
        <f t="shared" si="35"/>
        <v>0</v>
      </c>
    </row>
    <row r="148" spans="1:9" ht="12.75" hidden="1" customHeight="1" x14ac:dyDescent="0.2">
      <c r="A148" s="39" t="s">
        <v>203</v>
      </c>
      <c r="B148" s="38" t="s">
        <v>209</v>
      </c>
      <c r="C148" s="41"/>
      <c r="D148" s="41">
        <v>5788.89</v>
      </c>
      <c r="E148" s="41"/>
      <c r="F148" s="41">
        <f>+E148+D148</f>
        <v>5788.89</v>
      </c>
      <c r="H148" s="2">
        <f t="shared" si="20"/>
        <v>3223.8</v>
      </c>
      <c r="I148" s="37">
        <f t="shared" si="35"/>
        <v>0</v>
      </c>
    </row>
    <row r="149" spans="1:9" x14ac:dyDescent="0.2">
      <c r="A149" s="39" t="s">
        <v>204</v>
      </c>
      <c r="B149" s="38" t="s">
        <v>210</v>
      </c>
      <c r="C149" s="41"/>
      <c r="D149" s="41">
        <v>9512.18</v>
      </c>
      <c r="E149" s="41"/>
      <c r="F149" s="41">
        <f>SUM(C149:E149)</f>
        <v>9512.18</v>
      </c>
      <c r="H149" s="2">
        <f t="shared" si="20"/>
        <v>0</v>
      </c>
      <c r="I149" s="37">
        <f t="shared" si="35"/>
        <v>0</v>
      </c>
    </row>
    <row r="150" spans="1:9" x14ac:dyDescent="0.2">
      <c r="A150" s="39" t="s">
        <v>205</v>
      </c>
      <c r="B150" s="38" t="s">
        <v>211</v>
      </c>
      <c r="C150" s="41"/>
      <c r="D150" s="41">
        <v>220</v>
      </c>
      <c r="E150" s="41"/>
      <c r="F150" s="41">
        <f t="shared" ref="F150:F155" si="36">SUM(C150:E150)</f>
        <v>220</v>
      </c>
      <c r="H150" s="2">
        <f t="shared" si="20"/>
        <v>177254.31</v>
      </c>
      <c r="I150" s="37">
        <f t="shared" si="35"/>
        <v>0</v>
      </c>
    </row>
    <row r="151" spans="1:9" ht="12.75" hidden="1" customHeight="1" x14ac:dyDescent="0.2">
      <c r="A151" s="39" t="s">
        <v>277</v>
      </c>
      <c r="B151" s="38" t="s">
        <v>278</v>
      </c>
      <c r="C151" s="41"/>
      <c r="D151" s="41"/>
      <c r="E151" s="41"/>
      <c r="F151" s="41">
        <f t="shared" si="36"/>
        <v>0</v>
      </c>
      <c r="H151" s="2">
        <f t="shared" si="20"/>
        <v>5788.89</v>
      </c>
      <c r="I151" s="37">
        <f t="shared" si="35"/>
        <v>0</v>
      </c>
    </row>
    <row r="152" spans="1:9" x14ac:dyDescent="0.2">
      <c r="A152" s="39" t="s">
        <v>206</v>
      </c>
      <c r="B152" s="38" t="s">
        <v>212</v>
      </c>
      <c r="C152" s="41"/>
      <c r="D152" s="41">
        <v>860</v>
      </c>
      <c r="E152" s="41"/>
      <c r="F152" s="41">
        <f t="shared" si="36"/>
        <v>860</v>
      </c>
      <c r="H152" s="2">
        <f t="shared" si="20"/>
        <v>9512.18</v>
      </c>
      <c r="I152" s="37">
        <f t="shared" si="35"/>
        <v>0</v>
      </c>
    </row>
    <row r="153" spans="1:9" x14ac:dyDescent="0.2">
      <c r="A153" s="39" t="s">
        <v>207</v>
      </c>
      <c r="B153" s="38" t="s">
        <v>41</v>
      </c>
      <c r="C153" s="41"/>
      <c r="D153" s="41">
        <v>60875.24</v>
      </c>
      <c r="E153" s="41"/>
      <c r="F153" s="41">
        <f t="shared" si="36"/>
        <v>60875.24</v>
      </c>
      <c r="H153" s="2">
        <f t="shared" ref="H153:H203" si="37">+C150+D150+E150</f>
        <v>220</v>
      </c>
      <c r="I153" s="37">
        <f t="shared" si="35"/>
        <v>0</v>
      </c>
    </row>
    <row r="154" spans="1:9" x14ac:dyDescent="0.2">
      <c r="A154" s="39" t="s">
        <v>288</v>
      </c>
      <c r="B154" s="38" t="s">
        <v>289</v>
      </c>
      <c r="C154" s="41"/>
      <c r="D154" s="41">
        <v>150</v>
      </c>
      <c r="E154" s="41"/>
      <c r="F154" s="41">
        <f t="shared" si="36"/>
        <v>150</v>
      </c>
      <c r="H154" s="2">
        <f t="shared" si="37"/>
        <v>0</v>
      </c>
      <c r="I154" s="37">
        <f t="shared" si="35"/>
        <v>0</v>
      </c>
    </row>
    <row r="155" spans="1:9" ht="13.5" thickBot="1" x14ac:dyDescent="0.25">
      <c r="A155" s="39" t="s">
        <v>208</v>
      </c>
      <c r="B155" s="38" t="s">
        <v>213</v>
      </c>
      <c r="C155" s="41"/>
      <c r="D155" s="41">
        <v>99848</v>
      </c>
      <c r="E155" s="41"/>
      <c r="F155" s="41">
        <f t="shared" si="36"/>
        <v>99848</v>
      </c>
      <c r="H155" s="2">
        <f t="shared" si="37"/>
        <v>860</v>
      </c>
      <c r="I155" s="37">
        <f t="shared" si="35"/>
        <v>0</v>
      </c>
    </row>
    <row r="156" spans="1:9" ht="13.5" hidden="1" customHeight="1" thickBot="1" x14ac:dyDescent="0.25">
      <c r="A156" s="39"/>
      <c r="B156" s="38"/>
      <c r="C156" s="41"/>
      <c r="D156" s="41"/>
      <c r="E156" s="41"/>
      <c r="F156" s="41">
        <f t="shared" ref="F156:F199" si="38">+C156+D156+E156</f>
        <v>0</v>
      </c>
      <c r="H156" s="2">
        <f t="shared" si="37"/>
        <v>60875.24</v>
      </c>
      <c r="I156" s="37">
        <f t="shared" si="35"/>
        <v>0</v>
      </c>
    </row>
    <row r="157" spans="1:9" ht="16.5" thickBot="1" x14ac:dyDescent="0.3">
      <c r="A157" s="12">
        <v>2.4</v>
      </c>
      <c r="B157" s="6" t="s">
        <v>234</v>
      </c>
      <c r="C157" s="13">
        <f>C161</f>
        <v>0</v>
      </c>
      <c r="D157" s="13">
        <f>+D158+D161</f>
        <v>0</v>
      </c>
      <c r="E157" s="13">
        <f>E161</f>
        <v>4416157.8600000003</v>
      </c>
      <c r="F157" s="13">
        <f>SUM(C157:E157)</f>
        <v>4416157.8600000003</v>
      </c>
      <c r="H157" s="2">
        <f t="shared" si="37"/>
        <v>150</v>
      </c>
      <c r="I157" s="37">
        <f t="shared" si="35"/>
        <v>0</v>
      </c>
    </row>
    <row r="158" spans="1:9" ht="16.5" x14ac:dyDescent="0.3">
      <c r="A158" s="16" t="s">
        <v>266</v>
      </c>
      <c r="B158" s="1" t="s">
        <v>268</v>
      </c>
      <c r="C158" s="17">
        <f>SUM(C160:C162)</f>
        <v>0</v>
      </c>
      <c r="D158" s="17">
        <f>+D159</f>
        <v>0</v>
      </c>
      <c r="E158" s="17">
        <f>+E160</f>
        <v>0</v>
      </c>
      <c r="F158" s="17">
        <f>+E158+D158+C158</f>
        <v>0</v>
      </c>
      <c r="H158" s="2">
        <f t="shared" si="37"/>
        <v>99848</v>
      </c>
      <c r="I158" s="37">
        <f t="shared" si="35"/>
        <v>0</v>
      </c>
    </row>
    <row r="159" spans="1:9" x14ac:dyDescent="0.2">
      <c r="A159" s="39" t="s">
        <v>298</v>
      </c>
      <c r="B159" s="38" t="s">
        <v>299</v>
      </c>
      <c r="C159" s="41"/>
      <c r="D159" s="41"/>
      <c r="E159" s="41"/>
      <c r="F159" s="41">
        <f>SUM(C159:E159)</f>
        <v>0</v>
      </c>
      <c r="H159" s="2">
        <f t="shared" si="37"/>
        <v>0</v>
      </c>
      <c r="I159" s="37">
        <f t="shared" si="35"/>
        <v>0</v>
      </c>
    </row>
    <row r="160" spans="1:9" ht="12.75" hidden="1" customHeight="1" x14ac:dyDescent="0.2">
      <c r="A160" s="39" t="s">
        <v>267</v>
      </c>
      <c r="B160" s="38" t="s">
        <v>269</v>
      </c>
      <c r="C160" s="41"/>
      <c r="D160" s="41"/>
      <c r="E160" s="41"/>
      <c r="F160" s="41">
        <f t="shared" ref="F160" si="39">+C160+D160+E160</f>
        <v>0</v>
      </c>
      <c r="H160" s="2">
        <f t="shared" si="37"/>
        <v>4416157.8600000003</v>
      </c>
      <c r="I160" s="37">
        <f t="shared" si="35"/>
        <v>0</v>
      </c>
    </row>
    <row r="161" spans="1:9" ht="16.5" x14ac:dyDescent="0.3">
      <c r="A161" s="16" t="s">
        <v>235</v>
      </c>
      <c r="B161" s="1" t="s">
        <v>236</v>
      </c>
      <c r="C161" s="17">
        <f>SUM(C162:C164)</f>
        <v>0</v>
      </c>
      <c r="D161" s="17">
        <f t="shared" ref="D161:E161" si="40">SUM(D162:D164)</f>
        <v>0</v>
      </c>
      <c r="E161" s="17">
        <f t="shared" si="40"/>
        <v>4416157.8600000003</v>
      </c>
      <c r="F161" s="17">
        <f>SUM(F162:F164)</f>
        <v>4416157.8600000003</v>
      </c>
      <c r="H161" s="2">
        <f t="shared" si="37"/>
        <v>0</v>
      </c>
      <c r="I161" s="37">
        <f t="shared" si="35"/>
        <v>0</v>
      </c>
    </row>
    <row r="162" spans="1:9" ht="26.25" thickBot="1" x14ac:dyDescent="0.25">
      <c r="A162" s="39" t="s">
        <v>237</v>
      </c>
      <c r="B162" s="42" t="s">
        <v>238</v>
      </c>
      <c r="C162" s="41">
        <v>0</v>
      </c>
      <c r="D162" s="41"/>
      <c r="E162" s="41">
        <v>4416157.8600000003</v>
      </c>
      <c r="F162" s="41">
        <f t="shared" si="38"/>
        <v>4416157.8600000003</v>
      </c>
      <c r="H162" s="2"/>
      <c r="I162" s="37">
        <f t="shared" si="35"/>
        <v>0</v>
      </c>
    </row>
    <row r="163" spans="1:9" ht="12.75" hidden="1" customHeight="1" x14ac:dyDescent="0.2">
      <c r="A163" s="39"/>
      <c r="B163" s="38"/>
      <c r="C163" s="41"/>
      <c r="D163" s="41"/>
      <c r="E163" s="41"/>
      <c r="F163" s="41">
        <f t="shared" si="38"/>
        <v>0</v>
      </c>
      <c r="H163" s="2">
        <f t="shared" si="37"/>
        <v>0</v>
      </c>
      <c r="I163" s="37">
        <f t="shared" si="35"/>
        <v>0</v>
      </c>
    </row>
    <row r="164" spans="1:9" ht="13.5" hidden="1" customHeight="1" thickBot="1" x14ac:dyDescent="0.25">
      <c r="A164" s="15"/>
      <c r="B164" s="38"/>
      <c r="C164" s="41"/>
      <c r="D164" s="41"/>
      <c r="E164" s="41"/>
      <c r="F164" s="41">
        <f t="shared" si="38"/>
        <v>0</v>
      </c>
      <c r="H164" s="2">
        <f t="shared" si="37"/>
        <v>4416157.8600000003</v>
      </c>
      <c r="I164" s="37">
        <f t="shared" si="35"/>
        <v>0</v>
      </c>
    </row>
    <row r="165" spans="1:9" ht="16.5" thickBot="1" x14ac:dyDescent="0.3">
      <c r="A165" s="12">
        <v>2.6</v>
      </c>
      <c r="B165" s="6" t="s">
        <v>214</v>
      </c>
      <c r="C165" s="13">
        <f>C166</f>
        <v>0</v>
      </c>
      <c r="D165" s="13">
        <f>+D166+D173+D182+D188+D192+D196</f>
        <v>818742.52</v>
      </c>
      <c r="E165" s="13">
        <f>+E166+E173+E178+E182+E188+E192</f>
        <v>0</v>
      </c>
      <c r="F165" s="13">
        <f>SUM(C165:E165)</f>
        <v>818742.52</v>
      </c>
      <c r="H165" s="2">
        <f t="shared" si="37"/>
        <v>4416157.8600000003</v>
      </c>
      <c r="I165" s="37">
        <f t="shared" si="35"/>
        <v>0</v>
      </c>
    </row>
    <row r="166" spans="1:9" ht="16.5" x14ac:dyDescent="0.3">
      <c r="A166" s="14" t="s">
        <v>215</v>
      </c>
      <c r="B166" s="8" t="s">
        <v>42</v>
      </c>
      <c r="C166" s="40">
        <f>SUM(C167:C199)</f>
        <v>0</v>
      </c>
      <c r="D166" s="40">
        <f>SUM(D167:D171)</f>
        <v>285283.99</v>
      </c>
      <c r="E166" s="40">
        <v>0</v>
      </c>
      <c r="F166" s="40">
        <f>+E166+D166+C166</f>
        <v>285283.99</v>
      </c>
      <c r="H166" s="2">
        <f t="shared" si="37"/>
        <v>0</v>
      </c>
      <c r="I166" s="37">
        <f t="shared" si="35"/>
        <v>0</v>
      </c>
    </row>
    <row r="167" spans="1:9" x14ac:dyDescent="0.2">
      <c r="A167" s="39" t="s">
        <v>216</v>
      </c>
      <c r="B167" s="38" t="s">
        <v>218</v>
      </c>
      <c r="C167" s="41"/>
      <c r="D167" s="41">
        <v>52624.959999999999</v>
      </c>
      <c r="E167" s="41"/>
      <c r="F167" s="41">
        <f>SUM(C167:E167)</f>
        <v>52624.959999999999</v>
      </c>
      <c r="H167" s="2">
        <f t="shared" si="37"/>
        <v>0</v>
      </c>
      <c r="I167" s="37">
        <f t="shared" si="35"/>
        <v>0</v>
      </c>
    </row>
    <row r="168" spans="1:9" x14ac:dyDescent="0.2">
      <c r="A168" s="39" t="s">
        <v>217</v>
      </c>
      <c r="B168" s="38" t="s">
        <v>246</v>
      </c>
      <c r="C168" s="41"/>
      <c r="D168" s="41"/>
      <c r="E168" s="41"/>
      <c r="F168" s="41">
        <f>SUM(C168:E168)</f>
        <v>0</v>
      </c>
      <c r="H168" s="2">
        <f t="shared" si="37"/>
        <v>818742.52</v>
      </c>
      <c r="I168" s="37">
        <f t="shared" si="35"/>
        <v>0</v>
      </c>
    </row>
    <row r="169" spans="1:9" ht="12.75" hidden="1" customHeight="1" x14ac:dyDescent="0.2">
      <c r="A169" s="39" t="s">
        <v>230</v>
      </c>
      <c r="B169" s="38" t="s">
        <v>231</v>
      </c>
      <c r="C169" s="41"/>
      <c r="D169" s="41"/>
      <c r="E169" s="41">
        <v>238771.26</v>
      </c>
      <c r="F169" s="41">
        <f t="shared" ref="F169:F171" si="41">SUM(C169:E169)</f>
        <v>238771.26</v>
      </c>
      <c r="H169" s="2">
        <f t="shared" si="37"/>
        <v>285283.99</v>
      </c>
      <c r="I169" s="37">
        <f t="shared" si="35"/>
        <v>0</v>
      </c>
    </row>
    <row r="170" spans="1:9" x14ac:dyDescent="0.2">
      <c r="A170" s="39" t="s">
        <v>300</v>
      </c>
      <c r="B170" s="38" t="s">
        <v>301</v>
      </c>
      <c r="C170" s="41"/>
      <c r="D170" s="41">
        <v>232659.03</v>
      </c>
      <c r="E170" s="41"/>
      <c r="F170" s="41">
        <f t="shared" si="41"/>
        <v>232659.03</v>
      </c>
      <c r="H170" s="2">
        <f t="shared" si="37"/>
        <v>52624.959999999999</v>
      </c>
      <c r="I170" s="37">
        <f t="shared" si="35"/>
        <v>0</v>
      </c>
    </row>
    <row r="171" spans="1:9" x14ac:dyDescent="0.2">
      <c r="A171" s="39" t="s">
        <v>247</v>
      </c>
      <c r="B171" s="38" t="s">
        <v>248</v>
      </c>
      <c r="C171" s="41"/>
      <c r="D171" s="41"/>
      <c r="E171" s="41"/>
      <c r="F171" s="41">
        <f t="shared" si="41"/>
        <v>0</v>
      </c>
      <c r="H171" s="2">
        <f t="shared" si="37"/>
        <v>0</v>
      </c>
      <c r="I171" s="37">
        <f t="shared" si="35"/>
        <v>0</v>
      </c>
    </row>
    <row r="172" spans="1:9" ht="12.75" hidden="1" customHeight="1" x14ac:dyDescent="0.2">
      <c r="A172" s="39"/>
      <c r="B172" s="38"/>
      <c r="C172" s="41"/>
      <c r="D172" s="41"/>
      <c r="E172" s="41"/>
      <c r="F172" s="41"/>
      <c r="H172" s="2">
        <f t="shared" si="37"/>
        <v>238771.26</v>
      </c>
      <c r="I172" s="37">
        <f t="shared" si="35"/>
        <v>0</v>
      </c>
    </row>
    <row r="173" spans="1:9" ht="16.5" x14ac:dyDescent="0.3">
      <c r="A173" s="16" t="s">
        <v>249</v>
      </c>
      <c r="B173" s="1" t="s">
        <v>250</v>
      </c>
      <c r="C173" s="17"/>
      <c r="D173" s="17">
        <f>+D174+D175+D176</f>
        <v>0</v>
      </c>
      <c r="E173" s="17"/>
      <c r="F173" s="17">
        <f>+F174+F175+F176</f>
        <v>0</v>
      </c>
      <c r="H173" s="2">
        <f>+C170+D170+E170</f>
        <v>232659.03</v>
      </c>
      <c r="I173" s="37">
        <f t="shared" si="35"/>
        <v>0</v>
      </c>
    </row>
    <row r="174" spans="1:9" ht="12.75" hidden="1" customHeight="1" x14ac:dyDescent="0.2">
      <c r="A174" s="39" t="s">
        <v>251</v>
      </c>
      <c r="B174" s="38" t="s">
        <v>252</v>
      </c>
      <c r="C174" s="41"/>
      <c r="D174" s="41">
        <v>0</v>
      </c>
      <c r="E174" s="41"/>
      <c r="F174" s="41">
        <f>+E174+D174+C174</f>
        <v>0</v>
      </c>
      <c r="H174" s="2">
        <f t="shared" si="37"/>
        <v>0</v>
      </c>
      <c r="I174" s="37">
        <f t="shared" si="35"/>
        <v>0</v>
      </c>
    </row>
    <row r="175" spans="1:9" ht="12.75" hidden="1" customHeight="1" x14ac:dyDescent="0.2">
      <c r="A175" s="39" t="s">
        <v>253</v>
      </c>
      <c r="B175" s="38" t="s">
        <v>254</v>
      </c>
      <c r="C175" s="41"/>
      <c r="D175" s="41"/>
      <c r="E175" s="41"/>
      <c r="F175" s="41">
        <f>+E175+D175+C175</f>
        <v>0</v>
      </c>
      <c r="H175" s="2">
        <f t="shared" si="37"/>
        <v>0</v>
      </c>
      <c r="I175" s="37">
        <f t="shared" si="35"/>
        <v>0</v>
      </c>
    </row>
    <row r="176" spans="1:9" x14ac:dyDescent="0.2">
      <c r="A176" s="39" t="s">
        <v>270</v>
      </c>
      <c r="B176" s="38" t="s">
        <v>271</v>
      </c>
      <c r="C176" s="41"/>
      <c r="D176" s="41"/>
      <c r="E176" s="41"/>
      <c r="F176" s="41">
        <f>+E176+D176+C176</f>
        <v>0</v>
      </c>
      <c r="H176" s="2">
        <f t="shared" si="37"/>
        <v>0</v>
      </c>
      <c r="I176" s="37">
        <f t="shared" si="35"/>
        <v>0</v>
      </c>
    </row>
    <row r="177" spans="1:9" ht="12.75" hidden="1" customHeight="1" x14ac:dyDescent="0.2">
      <c r="A177" s="39"/>
      <c r="B177" s="38"/>
      <c r="C177" s="41"/>
      <c r="D177" s="41"/>
      <c r="E177" s="41"/>
      <c r="F177" s="41"/>
      <c r="H177" s="2">
        <f t="shared" si="37"/>
        <v>0</v>
      </c>
      <c r="I177" s="37">
        <f t="shared" si="35"/>
        <v>0</v>
      </c>
    </row>
    <row r="178" spans="1:9" ht="16.5" hidden="1" customHeight="1" x14ac:dyDescent="0.3">
      <c r="A178" s="16" t="s">
        <v>219</v>
      </c>
      <c r="B178" s="1" t="s">
        <v>220</v>
      </c>
      <c r="C178" s="17">
        <v>0</v>
      </c>
      <c r="D178" s="17">
        <f>+D179+D180</f>
        <v>0</v>
      </c>
      <c r="E178" s="17"/>
      <c r="F178" s="17">
        <f>+F180</f>
        <v>0</v>
      </c>
      <c r="H178" s="2">
        <f t="shared" si="37"/>
        <v>0</v>
      </c>
      <c r="I178" s="37">
        <f t="shared" si="35"/>
        <v>0</v>
      </c>
    </row>
    <row r="179" spans="1:9" ht="12.75" hidden="1" customHeight="1" x14ac:dyDescent="0.2">
      <c r="A179" s="39" t="s">
        <v>221</v>
      </c>
      <c r="B179" s="38" t="s">
        <v>222</v>
      </c>
      <c r="C179" s="41"/>
      <c r="D179" s="41"/>
      <c r="E179" s="41"/>
      <c r="F179" s="41"/>
      <c r="H179" s="2">
        <f t="shared" si="37"/>
        <v>0</v>
      </c>
      <c r="I179" s="37">
        <f t="shared" si="35"/>
        <v>0</v>
      </c>
    </row>
    <row r="180" spans="1:9" ht="12.75" hidden="1" customHeight="1" x14ac:dyDescent="0.2">
      <c r="A180" s="39" t="s">
        <v>272</v>
      </c>
      <c r="B180" s="38" t="s">
        <v>273</v>
      </c>
      <c r="C180" s="41"/>
      <c r="D180" s="41"/>
      <c r="E180" s="41"/>
      <c r="F180" s="41">
        <f>SUM(C180:E180)</f>
        <v>0</v>
      </c>
      <c r="H180" s="2">
        <f t="shared" si="37"/>
        <v>0</v>
      </c>
      <c r="I180" s="37">
        <f t="shared" si="35"/>
        <v>0</v>
      </c>
    </row>
    <row r="181" spans="1:9" ht="12.75" hidden="1" customHeight="1" x14ac:dyDescent="0.2">
      <c r="A181" s="39"/>
      <c r="B181" s="38"/>
      <c r="C181" s="41"/>
      <c r="D181" s="41"/>
      <c r="E181" s="41"/>
      <c r="F181" s="41"/>
      <c r="H181" s="2">
        <f t="shared" si="37"/>
        <v>0</v>
      </c>
      <c r="I181" s="37">
        <f t="shared" si="35"/>
        <v>0</v>
      </c>
    </row>
    <row r="182" spans="1:9" ht="16.5" x14ac:dyDescent="0.3">
      <c r="A182" s="16" t="s">
        <v>223</v>
      </c>
      <c r="B182" s="1" t="s">
        <v>255</v>
      </c>
      <c r="C182" s="17"/>
      <c r="D182" s="17">
        <f>SUM(D183:D186)</f>
        <v>0</v>
      </c>
      <c r="E182" s="17"/>
      <c r="F182" s="17">
        <f>SUM(C182:E182)</f>
        <v>0</v>
      </c>
      <c r="H182" s="2">
        <f t="shared" si="37"/>
        <v>0</v>
      </c>
      <c r="I182" s="37">
        <f t="shared" si="35"/>
        <v>0</v>
      </c>
    </row>
    <row r="183" spans="1:9" ht="12.75" hidden="1" customHeight="1" x14ac:dyDescent="0.2">
      <c r="A183" s="39" t="s">
        <v>256</v>
      </c>
      <c r="B183" s="38" t="s">
        <v>257</v>
      </c>
      <c r="C183" s="41"/>
      <c r="D183" s="41"/>
      <c r="E183" s="41"/>
      <c r="F183" s="41">
        <f>+E183+D183+C183</f>
        <v>0</v>
      </c>
      <c r="H183" s="2">
        <f t="shared" si="37"/>
        <v>0</v>
      </c>
      <c r="I183" s="37">
        <f t="shared" si="35"/>
        <v>0</v>
      </c>
    </row>
    <row r="184" spans="1:9" ht="12.75" hidden="1" customHeight="1" x14ac:dyDescent="0.2">
      <c r="A184" s="39" t="s">
        <v>274</v>
      </c>
      <c r="B184" s="38" t="s">
        <v>275</v>
      </c>
      <c r="C184" s="41"/>
      <c r="D184" s="41"/>
      <c r="E184" s="41"/>
      <c r="F184" s="41">
        <f>SUM(C184:E184)</f>
        <v>0</v>
      </c>
      <c r="H184" s="2">
        <f t="shared" si="37"/>
        <v>0</v>
      </c>
      <c r="I184" s="37">
        <f t="shared" si="35"/>
        <v>0</v>
      </c>
    </row>
    <row r="185" spans="1:9" x14ac:dyDescent="0.2">
      <c r="A185" s="39" t="s">
        <v>258</v>
      </c>
      <c r="B185" s="38" t="s">
        <v>259</v>
      </c>
      <c r="C185" s="41">
        <v>0</v>
      </c>
      <c r="D185" s="41"/>
      <c r="E185" s="41"/>
      <c r="F185" s="41">
        <f>+E185+D185+C185</f>
        <v>0</v>
      </c>
      <c r="H185" s="2">
        <f t="shared" si="37"/>
        <v>0</v>
      </c>
      <c r="I185" s="37">
        <f t="shared" si="35"/>
        <v>0</v>
      </c>
    </row>
    <row r="186" spans="1:9" ht="12.75" hidden="1" customHeight="1" x14ac:dyDescent="0.2">
      <c r="A186" s="39" t="s">
        <v>290</v>
      </c>
      <c r="B186" s="38" t="s">
        <v>291</v>
      </c>
      <c r="C186" s="41"/>
      <c r="D186" s="41"/>
      <c r="E186" s="41"/>
      <c r="F186" s="41">
        <f>SUM(C186:E186)</f>
        <v>0</v>
      </c>
      <c r="H186" s="2">
        <f t="shared" si="37"/>
        <v>0</v>
      </c>
      <c r="I186" s="37">
        <f t="shared" si="35"/>
        <v>0</v>
      </c>
    </row>
    <row r="187" spans="1:9" ht="12.75" hidden="1" customHeight="1" x14ac:dyDescent="0.2">
      <c r="A187" s="15"/>
      <c r="B187" s="38"/>
      <c r="C187" s="41"/>
      <c r="D187" s="41"/>
      <c r="E187" s="41"/>
      <c r="F187" s="41"/>
      <c r="H187" s="2">
        <f t="shared" si="37"/>
        <v>0</v>
      </c>
      <c r="I187" s="37">
        <f t="shared" si="35"/>
        <v>0</v>
      </c>
    </row>
    <row r="188" spans="1:9" ht="16.5" x14ac:dyDescent="0.3">
      <c r="A188" s="16" t="s">
        <v>292</v>
      </c>
      <c r="B188" s="1" t="s">
        <v>293</v>
      </c>
      <c r="C188" s="17"/>
      <c r="D188" s="17">
        <f>SUM(D189:D190)</f>
        <v>0</v>
      </c>
      <c r="E188" s="17">
        <f>+E189</f>
        <v>0</v>
      </c>
      <c r="F188" s="17">
        <f>+E188+D188+C188</f>
        <v>0</v>
      </c>
      <c r="H188" s="2">
        <f t="shared" si="37"/>
        <v>0</v>
      </c>
      <c r="I188" s="37">
        <f t="shared" si="35"/>
        <v>0</v>
      </c>
    </row>
    <row r="189" spans="1:9" x14ac:dyDescent="0.2">
      <c r="A189" s="39" t="s">
        <v>294</v>
      </c>
      <c r="B189" s="38" t="s">
        <v>296</v>
      </c>
      <c r="C189" s="41"/>
      <c r="D189" s="41"/>
      <c r="E189" s="41"/>
      <c r="F189" s="41">
        <f>+E189+D189+C189</f>
        <v>0</v>
      </c>
      <c r="H189" s="2">
        <f t="shared" si="37"/>
        <v>0</v>
      </c>
      <c r="I189" s="37">
        <f t="shared" si="35"/>
        <v>0</v>
      </c>
    </row>
    <row r="190" spans="1:9" ht="12.75" hidden="1" customHeight="1" x14ac:dyDescent="0.2">
      <c r="A190" s="39" t="s">
        <v>295</v>
      </c>
      <c r="B190" s="38" t="s">
        <v>297</v>
      </c>
      <c r="C190" s="41"/>
      <c r="D190" s="41">
        <v>0</v>
      </c>
      <c r="E190" s="41"/>
      <c r="F190" s="41">
        <f>SUM(C190:E190)</f>
        <v>0</v>
      </c>
      <c r="H190" s="2">
        <f t="shared" si="37"/>
        <v>0</v>
      </c>
      <c r="I190" s="37">
        <f t="shared" si="35"/>
        <v>0</v>
      </c>
    </row>
    <row r="191" spans="1:9" ht="12.75" hidden="1" customHeight="1" x14ac:dyDescent="0.2">
      <c r="A191" s="15"/>
      <c r="B191" s="38"/>
      <c r="C191" s="41"/>
      <c r="D191" s="41"/>
      <c r="E191" s="41"/>
      <c r="F191" s="41"/>
      <c r="H191" s="2"/>
      <c r="I191" s="37">
        <f t="shared" si="35"/>
        <v>0</v>
      </c>
    </row>
    <row r="192" spans="1:9" ht="16.5" hidden="1" customHeight="1" x14ac:dyDescent="0.3">
      <c r="A192" s="16" t="s">
        <v>224</v>
      </c>
      <c r="B192" s="1" t="s">
        <v>225</v>
      </c>
      <c r="C192" s="17"/>
      <c r="D192" s="17">
        <f>+D193+D194</f>
        <v>533458.53</v>
      </c>
      <c r="E192" s="17"/>
      <c r="F192" s="17">
        <f>+C192+D192</f>
        <v>533458.53</v>
      </c>
      <c r="H192" s="2"/>
      <c r="I192" s="37">
        <f t="shared" si="35"/>
        <v>0</v>
      </c>
    </row>
    <row r="193" spans="1:9" ht="12.75" hidden="1" customHeight="1" x14ac:dyDescent="0.2">
      <c r="A193" s="39" t="s">
        <v>226</v>
      </c>
      <c r="B193" s="38" t="s">
        <v>43</v>
      </c>
      <c r="C193" s="41"/>
      <c r="D193" s="41">
        <v>533458.53</v>
      </c>
      <c r="E193" s="41"/>
      <c r="F193" s="41">
        <f>+D193+C193</f>
        <v>533458.53</v>
      </c>
      <c r="H193" s="2"/>
      <c r="I193" s="37">
        <f t="shared" si="35"/>
        <v>0</v>
      </c>
    </row>
    <row r="194" spans="1:9" ht="16.5" hidden="1" customHeight="1" x14ac:dyDescent="0.2">
      <c r="A194" s="39" t="s">
        <v>276</v>
      </c>
      <c r="B194" s="38" t="s">
        <v>227</v>
      </c>
      <c r="C194" s="41"/>
      <c r="D194" s="41"/>
      <c r="E194" s="41"/>
      <c r="F194" s="41"/>
      <c r="H194" s="2"/>
      <c r="I194" s="37">
        <f t="shared" si="35"/>
        <v>0</v>
      </c>
    </row>
    <row r="195" spans="1:9" ht="12.75" hidden="1" customHeight="1" x14ac:dyDescent="0.2">
      <c r="A195" s="15"/>
      <c r="B195" s="38"/>
      <c r="C195" s="41"/>
      <c r="D195" s="41"/>
      <c r="E195" s="41"/>
      <c r="F195" s="41">
        <f t="shared" si="38"/>
        <v>0</v>
      </c>
      <c r="H195" s="2">
        <f t="shared" si="37"/>
        <v>533458.53</v>
      </c>
      <c r="I195" s="37">
        <f t="shared" si="35"/>
        <v>0</v>
      </c>
    </row>
    <row r="196" spans="1:9" ht="18.75" customHeight="1" x14ac:dyDescent="0.3">
      <c r="A196" s="16" t="s">
        <v>306</v>
      </c>
      <c r="B196" s="1" t="s">
        <v>225</v>
      </c>
      <c r="C196" s="17"/>
      <c r="D196" s="17">
        <f>+D197</f>
        <v>0</v>
      </c>
      <c r="E196" s="17"/>
      <c r="F196" s="17">
        <f t="shared" si="38"/>
        <v>0</v>
      </c>
      <c r="H196" s="2">
        <f t="shared" si="37"/>
        <v>533458.53</v>
      </c>
      <c r="I196" s="37">
        <f t="shared" si="35"/>
        <v>0</v>
      </c>
    </row>
    <row r="197" spans="1:9" ht="13.5" thickBot="1" x14ac:dyDescent="0.25">
      <c r="A197" s="39" t="s">
        <v>307</v>
      </c>
      <c r="B197" s="38" t="s">
        <v>308</v>
      </c>
      <c r="C197" s="41"/>
      <c r="D197" s="41"/>
      <c r="E197" s="41"/>
      <c r="F197" s="41">
        <f t="shared" si="38"/>
        <v>0</v>
      </c>
      <c r="H197" s="2">
        <f t="shared" si="37"/>
        <v>0</v>
      </c>
      <c r="I197" s="37">
        <f t="shared" si="35"/>
        <v>0</v>
      </c>
    </row>
    <row r="198" spans="1:9" ht="12.75" hidden="1" customHeight="1" x14ac:dyDescent="0.2">
      <c r="A198" s="39"/>
      <c r="B198" s="38"/>
      <c r="C198" s="41"/>
      <c r="D198" s="41"/>
      <c r="E198" s="41"/>
      <c r="F198" s="41">
        <f t="shared" si="38"/>
        <v>0</v>
      </c>
      <c r="H198" s="2">
        <f t="shared" si="37"/>
        <v>0</v>
      </c>
      <c r="I198" s="37">
        <f t="shared" si="35"/>
        <v>0</v>
      </c>
    </row>
    <row r="199" spans="1:9" ht="13.5" hidden="1" customHeight="1" thickBot="1" x14ac:dyDescent="0.25">
      <c r="A199" s="18"/>
      <c r="B199" s="5"/>
      <c r="C199" s="19"/>
      <c r="D199" s="19"/>
      <c r="E199" s="19"/>
      <c r="F199" s="19">
        <f t="shared" si="38"/>
        <v>0</v>
      </c>
      <c r="H199" s="2">
        <f t="shared" si="37"/>
        <v>0</v>
      </c>
      <c r="I199" s="37">
        <f t="shared" si="35"/>
        <v>0</v>
      </c>
    </row>
    <row r="200" spans="1:9" ht="18.75" thickBot="1" x14ac:dyDescent="0.3">
      <c r="A200" s="21"/>
      <c r="B200" s="7" t="s">
        <v>44</v>
      </c>
      <c r="C200" s="22">
        <f>C165+C157+C97+C45+C14</f>
        <v>33570756.710000001</v>
      </c>
      <c r="D200" s="22">
        <f>D165+D157+D97+D45+D14</f>
        <v>68681567.640000001</v>
      </c>
      <c r="E200" s="22">
        <f>E165+E157+E97+E45+E14</f>
        <v>9245289.4400000013</v>
      </c>
      <c r="F200" s="22">
        <f>+E200+D200+C200</f>
        <v>111497613.78999999</v>
      </c>
      <c r="H200" s="2">
        <f t="shared" si="37"/>
        <v>0</v>
      </c>
      <c r="I200" s="37">
        <f t="shared" si="35"/>
        <v>0</v>
      </c>
    </row>
    <row r="201" spans="1:9" ht="24" thickTop="1" x14ac:dyDescent="0.2">
      <c r="A201" s="32"/>
      <c r="B201" s="33"/>
      <c r="C201" s="34"/>
      <c r="D201" s="35"/>
      <c r="E201" s="63"/>
      <c r="F201" s="64"/>
      <c r="H201" s="2">
        <f t="shared" si="37"/>
        <v>0</v>
      </c>
      <c r="I201" s="26"/>
    </row>
    <row r="202" spans="1:9" ht="18.75" thickBot="1" x14ac:dyDescent="0.25">
      <c r="A202" s="36"/>
      <c r="B202" s="65" t="s">
        <v>312</v>
      </c>
      <c r="C202" s="65"/>
      <c r="D202" s="65"/>
      <c r="E202" s="66">
        <f>+E11-F200</f>
        <v>151745902.46000001</v>
      </c>
      <c r="F202" s="67"/>
      <c r="H202" s="2">
        <f t="shared" si="37"/>
        <v>0</v>
      </c>
      <c r="I202" s="26"/>
    </row>
    <row r="203" spans="1:9" x14ac:dyDescent="0.2">
      <c r="H203" s="2">
        <f t="shared" si="37"/>
        <v>111497613.78999999</v>
      </c>
      <c r="I203" s="26"/>
    </row>
    <row r="204" spans="1:9" x14ac:dyDescent="0.2">
      <c r="F204" s="2"/>
      <c r="H204" s="2">
        <f t="shared" ref="H204" si="42">+C201+D201+E201</f>
        <v>0</v>
      </c>
    </row>
    <row r="205" spans="1:9" ht="12.75" hidden="1" customHeight="1" x14ac:dyDescent="0.2"/>
    <row r="206" spans="1:9" hidden="1" x14ac:dyDescent="0.2">
      <c r="H206" s="2">
        <f>SUM(C200:E200)</f>
        <v>111497613.78999999</v>
      </c>
    </row>
    <row r="207" spans="1:9" hidden="1" x14ac:dyDescent="0.2"/>
    <row r="208" spans="1:9" hidden="1" x14ac:dyDescent="0.2"/>
    <row r="209" spans="1:8" hidden="1" x14ac:dyDescent="0.2">
      <c r="A209" t="s">
        <v>240</v>
      </c>
      <c r="C209" s="24">
        <f>+C192+C182+C178+C173+C166+C161+C147+C140+C127+C120+C117+C110+C104+C98+C92+C83+C78+C73+C67+C62+C59+C55+C46+C40+C30+C26+C23+C18+C15</f>
        <v>33570756.710000001</v>
      </c>
      <c r="D209" s="24">
        <f>+D165+D157+D97+D45+D14</f>
        <v>68681567.640000001</v>
      </c>
      <c r="E209" s="24">
        <f>+E192+E182+E178+E173+E166+E161+E147+E140+E127+E120+E117+E110+E104+E98+E92+E83+E78+E73+E67+E62+E59+E55+E46+E40+E30+E26+E23+E18+E15</f>
        <v>9245289.4400000013</v>
      </c>
      <c r="F209" s="24">
        <f>+E209+D209+C209</f>
        <v>111497613.78999999</v>
      </c>
    </row>
    <row r="210" spans="1:8" hidden="1" x14ac:dyDescent="0.2"/>
    <row r="211" spans="1:8" hidden="1" x14ac:dyDescent="0.2">
      <c r="F211" s="2"/>
    </row>
    <row r="212" spans="1:8" hidden="1" x14ac:dyDescent="0.2">
      <c r="H212" s="2">
        <f>+H203</f>
        <v>111497613.78999999</v>
      </c>
    </row>
    <row r="213" spans="1:8" hidden="1" x14ac:dyDescent="0.2">
      <c r="A213" s="25" t="s">
        <v>279</v>
      </c>
      <c r="C213" s="26"/>
      <c r="D213" s="26"/>
      <c r="E213" s="26">
        <v>0</v>
      </c>
      <c r="F213" s="26"/>
    </row>
    <row r="214" spans="1:8" hidden="1" x14ac:dyDescent="0.2">
      <c r="C214" s="26"/>
      <c r="F214" s="26"/>
    </row>
    <row r="215" spans="1:8" hidden="1" x14ac:dyDescent="0.2"/>
    <row r="216" spans="1:8" x14ac:dyDescent="0.2">
      <c r="G216" s="26"/>
      <c r="H216" s="26">
        <f t="shared" ref="H216" si="43">+H203-H212</f>
        <v>0</v>
      </c>
    </row>
  </sheetData>
  <mergeCells count="18">
    <mergeCell ref="E201:F201"/>
    <mergeCell ref="B202:D202"/>
    <mergeCell ref="E202:F202"/>
    <mergeCell ref="A2:F2"/>
    <mergeCell ref="A1:F1"/>
    <mergeCell ref="A3:F3"/>
    <mergeCell ref="A4:F4"/>
    <mergeCell ref="A12:A13"/>
    <mergeCell ref="B12:B13"/>
    <mergeCell ref="A5:F5"/>
    <mergeCell ref="A7:F7"/>
    <mergeCell ref="A8:F8"/>
    <mergeCell ref="C9:D9"/>
    <mergeCell ref="E9:F9"/>
    <mergeCell ref="B10:D10"/>
    <mergeCell ref="E10:F10"/>
    <mergeCell ref="B11:D11"/>
    <mergeCell ref="E11:F11"/>
  </mergeCells>
  <printOptions horizontalCentered="1"/>
  <pageMargins left="0" right="0" top="0.51181102362204722" bottom="0" header="0" footer="0"/>
  <pageSetup scale="85" fitToHeight="5" orientation="portrait" r:id="rId1"/>
  <headerFooter alignWithMargins="0"/>
  <rowBreaks count="1" manualBreakCount="1">
    <brk id="182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Detallado</vt:lpstr>
      <vt:lpstr>Detallado!Área_de_impresión</vt:lpstr>
      <vt:lpstr>Detallado!Títulos_a_imprimir</vt:lpstr>
    </vt:vector>
  </TitlesOfParts>
  <Company>SOLIDARIDAD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fr.cardoza</dc:creator>
  <cp:lastModifiedBy>Alvaro Leandro Segura Sierra</cp:lastModifiedBy>
  <cp:lastPrinted>2014-10-08T19:25:52Z</cp:lastPrinted>
  <dcterms:created xsi:type="dcterms:W3CDTF">2013-08-07T15:42:38Z</dcterms:created>
  <dcterms:modified xsi:type="dcterms:W3CDTF">2019-03-29T14:31:41Z</dcterms:modified>
</cp:coreProperties>
</file>