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definedNames>
    <definedName name="_xlnm.Print_Area" localSheetId="0">Detallado!$A$1:$F$206</definedName>
    <definedName name="_xlnm.Print_Titles" localSheetId="0">Detallado!$1:$16</definedName>
  </definedNames>
  <calcPr calcId="145621"/>
</workbook>
</file>

<file path=xl/calcChain.xml><?xml version="1.0" encoding="utf-8"?>
<calcChain xmlns="http://schemas.openxmlformats.org/spreadsheetml/2006/main">
  <c r="I195" i="4" l="1"/>
  <c r="I191" i="4"/>
  <c r="I185" i="4"/>
  <c r="I183" i="4"/>
  <c r="I181" i="4"/>
  <c r="I176" i="4"/>
  <c r="I106" i="4"/>
  <c r="I86" i="4"/>
  <c r="I72" i="4"/>
  <c r="I64" i="4"/>
  <c r="I49" i="4"/>
  <c r="I48" i="4"/>
  <c r="I40" i="4"/>
  <c r="I23" i="4"/>
  <c r="F200" i="4"/>
  <c r="I200" i="4" s="1"/>
  <c r="F199" i="4"/>
  <c r="I199" i="4" s="1"/>
  <c r="F198" i="4"/>
  <c r="I198" i="4" s="1"/>
  <c r="F204" i="4"/>
  <c r="I204" i="4" s="1"/>
  <c r="F203" i="4"/>
  <c r="I203" i="4" s="1"/>
  <c r="F202" i="4"/>
  <c r="I202" i="4" s="1"/>
  <c r="D201" i="4"/>
  <c r="F197" i="4"/>
  <c r="I197" i="4" s="1"/>
  <c r="D196" i="4"/>
  <c r="F194" i="4"/>
  <c r="I194" i="4" s="1"/>
  <c r="F193" i="4"/>
  <c r="I193" i="4" s="1"/>
  <c r="E192" i="4"/>
  <c r="F192" i="4" s="1"/>
  <c r="D192" i="4"/>
  <c r="F190" i="4"/>
  <c r="I190" i="4" s="1"/>
  <c r="F189" i="4"/>
  <c r="I189" i="4" s="1"/>
  <c r="F188" i="4"/>
  <c r="I188" i="4" s="1"/>
  <c r="F187" i="4"/>
  <c r="I187" i="4" s="1"/>
  <c r="F186" i="4"/>
  <c r="D186" i="4"/>
  <c r="F184" i="4"/>
  <c r="D182" i="4"/>
  <c r="F180" i="4"/>
  <c r="I180" i="4" s="1"/>
  <c r="F179" i="4"/>
  <c r="I179" i="4" s="1"/>
  <c r="F178" i="4"/>
  <c r="D177" i="4"/>
  <c r="F175" i="4"/>
  <c r="I175" i="4" s="1"/>
  <c r="F174" i="4"/>
  <c r="I174" i="4" s="1"/>
  <c r="F173" i="4"/>
  <c r="I173" i="4" s="1"/>
  <c r="F172" i="4"/>
  <c r="I172" i="4" s="1"/>
  <c r="F171" i="4"/>
  <c r="I171" i="4" s="1"/>
  <c r="D170" i="4"/>
  <c r="C170" i="4"/>
  <c r="D169" i="4"/>
  <c r="C169" i="4"/>
  <c r="F168" i="4"/>
  <c r="I168" i="4" s="1"/>
  <c r="F167" i="4"/>
  <c r="I167" i="4" s="1"/>
  <c r="F166" i="4"/>
  <c r="I166" i="4" s="1"/>
  <c r="E165" i="4"/>
  <c r="E161" i="4" s="1"/>
  <c r="D165" i="4"/>
  <c r="C165" i="4"/>
  <c r="F164" i="4"/>
  <c r="I164" i="4" s="1"/>
  <c r="F163" i="4"/>
  <c r="I163" i="4" s="1"/>
  <c r="E162" i="4"/>
  <c r="D162" i="4"/>
  <c r="D161" i="4" s="1"/>
  <c r="F160" i="4"/>
  <c r="I160" i="4" s="1"/>
  <c r="F159" i="4"/>
  <c r="I159" i="4" s="1"/>
  <c r="F158" i="4"/>
  <c r="I158" i="4" s="1"/>
  <c r="F157" i="4"/>
  <c r="I157" i="4" s="1"/>
  <c r="F156" i="4"/>
  <c r="I156" i="4" s="1"/>
  <c r="F155" i="4"/>
  <c r="I155" i="4" s="1"/>
  <c r="F154" i="4"/>
  <c r="I154" i="4" s="1"/>
  <c r="F153" i="4"/>
  <c r="I153" i="4" s="1"/>
  <c r="F152" i="4"/>
  <c r="I152" i="4" s="1"/>
  <c r="E151" i="4"/>
  <c r="D151" i="4"/>
  <c r="C151" i="4"/>
  <c r="F150" i="4"/>
  <c r="I150" i="4" s="1"/>
  <c r="F149" i="4"/>
  <c r="I149" i="4" s="1"/>
  <c r="F148" i="4"/>
  <c r="I148" i="4" s="1"/>
  <c r="F147" i="4"/>
  <c r="I147" i="4" s="1"/>
  <c r="F146" i="4"/>
  <c r="I146" i="4" s="1"/>
  <c r="F145" i="4"/>
  <c r="I145" i="4" s="1"/>
  <c r="E144" i="4"/>
  <c r="D144" i="4"/>
  <c r="C144" i="4"/>
  <c r="F143" i="4"/>
  <c r="I143" i="4" s="1"/>
  <c r="F142" i="4"/>
  <c r="I142" i="4" s="1"/>
  <c r="F141" i="4"/>
  <c r="I141" i="4" s="1"/>
  <c r="F140" i="4"/>
  <c r="I140" i="4" s="1"/>
  <c r="F139" i="4"/>
  <c r="I139" i="4" s="1"/>
  <c r="F138" i="4"/>
  <c r="I138" i="4" s="1"/>
  <c r="F137" i="4"/>
  <c r="I137" i="4" s="1"/>
  <c r="F136" i="4"/>
  <c r="I136" i="4" s="1"/>
  <c r="F135" i="4"/>
  <c r="I135" i="4" s="1"/>
  <c r="F134" i="4"/>
  <c r="I134" i="4" s="1"/>
  <c r="F133" i="4"/>
  <c r="I133" i="4" s="1"/>
  <c r="F132" i="4"/>
  <c r="I132" i="4" s="1"/>
  <c r="E131" i="4"/>
  <c r="D131" i="4"/>
  <c r="C131" i="4"/>
  <c r="F130" i="4"/>
  <c r="I130" i="4" s="1"/>
  <c r="F129" i="4"/>
  <c r="I129" i="4" s="1"/>
  <c r="F128" i="4"/>
  <c r="I128" i="4" s="1"/>
  <c r="F127" i="4"/>
  <c r="I127" i="4" s="1"/>
  <c r="F126" i="4"/>
  <c r="I126" i="4" s="1"/>
  <c r="F125" i="4"/>
  <c r="I125" i="4" s="1"/>
  <c r="E124" i="4"/>
  <c r="D124" i="4"/>
  <c r="C124" i="4"/>
  <c r="F123" i="4"/>
  <c r="I123" i="4" s="1"/>
  <c r="F122" i="4"/>
  <c r="I122" i="4" s="1"/>
  <c r="E121" i="4"/>
  <c r="D121" i="4"/>
  <c r="C121" i="4"/>
  <c r="F120" i="4"/>
  <c r="I120" i="4" s="1"/>
  <c r="F119" i="4"/>
  <c r="I119" i="4" s="1"/>
  <c r="F118" i="4"/>
  <c r="I118" i="4" s="1"/>
  <c r="F117" i="4"/>
  <c r="I117" i="4" s="1"/>
  <c r="F116" i="4"/>
  <c r="I116" i="4" s="1"/>
  <c r="F115" i="4"/>
  <c r="I115" i="4" s="1"/>
  <c r="E114" i="4"/>
  <c r="D114" i="4"/>
  <c r="C114" i="4"/>
  <c r="F113" i="4"/>
  <c r="I113" i="4" s="1"/>
  <c r="F112" i="4"/>
  <c r="I112" i="4" s="1"/>
  <c r="F111" i="4"/>
  <c r="I111" i="4" s="1"/>
  <c r="F110" i="4"/>
  <c r="I110" i="4" s="1"/>
  <c r="F109" i="4"/>
  <c r="I109" i="4" s="1"/>
  <c r="E108" i="4"/>
  <c r="D108" i="4"/>
  <c r="C108" i="4"/>
  <c r="F107" i="4"/>
  <c r="I107" i="4" s="1"/>
  <c r="F105" i="4"/>
  <c r="I105" i="4" s="1"/>
  <c r="F104" i="4"/>
  <c r="I104" i="4" s="1"/>
  <c r="F103" i="4"/>
  <c r="I103" i="4" s="1"/>
  <c r="E102" i="4"/>
  <c r="D102" i="4"/>
  <c r="C102" i="4"/>
  <c r="F100" i="4"/>
  <c r="I100" i="4" s="1"/>
  <c r="F99" i="4"/>
  <c r="I99" i="4" s="1"/>
  <c r="F98" i="4"/>
  <c r="I98" i="4" s="1"/>
  <c r="F97" i="4"/>
  <c r="I97" i="4" s="1"/>
  <c r="E96" i="4"/>
  <c r="D96" i="4"/>
  <c r="C96" i="4"/>
  <c r="F95" i="4"/>
  <c r="I95" i="4" s="1"/>
  <c r="F94" i="4"/>
  <c r="I94" i="4" s="1"/>
  <c r="F93" i="4"/>
  <c r="I93" i="4" s="1"/>
  <c r="F92" i="4"/>
  <c r="I92" i="4" s="1"/>
  <c r="F91" i="4"/>
  <c r="I91" i="4" s="1"/>
  <c r="F90" i="4"/>
  <c r="I90" i="4" s="1"/>
  <c r="F89" i="4"/>
  <c r="I89" i="4" s="1"/>
  <c r="F88" i="4"/>
  <c r="I88" i="4" s="1"/>
  <c r="E87" i="4"/>
  <c r="D87" i="4"/>
  <c r="C87" i="4"/>
  <c r="F85" i="4"/>
  <c r="I85" i="4" s="1"/>
  <c r="F84" i="4"/>
  <c r="I84" i="4" s="1"/>
  <c r="F83" i="4"/>
  <c r="I83" i="4" s="1"/>
  <c r="E82" i="4"/>
  <c r="D82" i="4"/>
  <c r="C82" i="4"/>
  <c r="F81" i="4"/>
  <c r="I81" i="4" s="1"/>
  <c r="F80" i="4"/>
  <c r="I80" i="4" s="1"/>
  <c r="F79" i="4"/>
  <c r="I79" i="4" s="1"/>
  <c r="F78" i="4"/>
  <c r="I78" i="4" s="1"/>
  <c r="E77" i="4"/>
  <c r="D77" i="4"/>
  <c r="C77" i="4"/>
  <c r="F76" i="4"/>
  <c r="I76" i="4" s="1"/>
  <c r="F75" i="4"/>
  <c r="I75" i="4" s="1"/>
  <c r="F74" i="4"/>
  <c r="I74" i="4" s="1"/>
  <c r="F73" i="4"/>
  <c r="I73" i="4" s="1"/>
  <c r="F71" i="4"/>
  <c r="I71" i="4" s="1"/>
  <c r="E70" i="4"/>
  <c r="D70" i="4"/>
  <c r="C70" i="4"/>
  <c r="F69" i="4"/>
  <c r="I69" i="4" s="1"/>
  <c r="F68" i="4"/>
  <c r="I68" i="4" s="1"/>
  <c r="F67" i="4"/>
  <c r="I67" i="4" s="1"/>
  <c r="F66" i="4"/>
  <c r="I66" i="4" s="1"/>
  <c r="E65" i="4"/>
  <c r="D65" i="4"/>
  <c r="C65" i="4"/>
  <c r="F63" i="4"/>
  <c r="I63" i="4" s="1"/>
  <c r="F62" i="4"/>
  <c r="I62" i="4" s="1"/>
  <c r="E61" i="4"/>
  <c r="D61" i="4"/>
  <c r="C61" i="4"/>
  <c r="F60" i="4"/>
  <c r="I60" i="4" s="1"/>
  <c r="F59" i="4"/>
  <c r="I59" i="4" s="1"/>
  <c r="F58" i="4"/>
  <c r="I58" i="4" s="1"/>
  <c r="E57" i="4"/>
  <c r="D57" i="4"/>
  <c r="C57" i="4"/>
  <c r="F56" i="4"/>
  <c r="I56" i="4" s="1"/>
  <c r="F55" i="4"/>
  <c r="I55" i="4" s="1"/>
  <c r="F54" i="4"/>
  <c r="I54" i="4" s="1"/>
  <c r="F53" i="4"/>
  <c r="I53" i="4" s="1"/>
  <c r="F52" i="4"/>
  <c r="I52" i="4" s="1"/>
  <c r="F51" i="4"/>
  <c r="I51" i="4" s="1"/>
  <c r="F50" i="4"/>
  <c r="I50" i="4" s="1"/>
  <c r="E47" i="4"/>
  <c r="D47" i="4"/>
  <c r="C47" i="4"/>
  <c r="F45" i="4"/>
  <c r="I45" i="4" s="1"/>
  <c r="F44" i="4"/>
  <c r="I44" i="4" s="1"/>
  <c r="F43" i="4"/>
  <c r="I43" i="4" s="1"/>
  <c r="F42" i="4"/>
  <c r="I42" i="4" s="1"/>
  <c r="E41" i="4"/>
  <c r="D41" i="4"/>
  <c r="C41" i="4"/>
  <c r="F39" i="4"/>
  <c r="I39" i="4" s="1"/>
  <c r="E38" i="4"/>
  <c r="D38" i="4"/>
  <c r="C38" i="4"/>
  <c r="F37" i="4"/>
  <c r="I37" i="4" s="1"/>
  <c r="F36" i="4"/>
  <c r="I36" i="4" s="1"/>
  <c r="F35" i="4"/>
  <c r="I35" i="4" s="1"/>
  <c r="F34" i="4"/>
  <c r="I34" i="4" s="1"/>
  <c r="F33" i="4"/>
  <c r="I33" i="4" s="1"/>
  <c r="F32" i="4"/>
  <c r="I32" i="4" s="1"/>
  <c r="E31" i="4"/>
  <c r="D31" i="4"/>
  <c r="C31" i="4"/>
  <c r="F30" i="4"/>
  <c r="I30" i="4" s="1"/>
  <c r="F29" i="4"/>
  <c r="I29" i="4" s="1"/>
  <c r="F28" i="4"/>
  <c r="I28" i="4" s="1"/>
  <c r="E27" i="4"/>
  <c r="D27" i="4"/>
  <c r="C27" i="4"/>
  <c r="F26" i="4"/>
  <c r="I26" i="4" s="1"/>
  <c r="F25" i="4"/>
  <c r="I25" i="4" s="1"/>
  <c r="E24" i="4"/>
  <c r="D24" i="4"/>
  <c r="C24" i="4"/>
  <c r="F22" i="4"/>
  <c r="I22" i="4" s="1"/>
  <c r="F21" i="4"/>
  <c r="I21" i="4" s="1"/>
  <c r="F20" i="4"/>
  <c r="I20" i="4" s="1"/>
  <c r="E19" i="4"/>
  <c r="D19" i="4"/>
  <c r="C19" i="4"/>
  <c r="F18" i="4"/>
  <c r="I18" i="4" s="1"/>
  <c r="F17" i="4"/>
  <c r="I17" i="4" s="1"/>
  <c r="F16" i="4"/>
  <c r="I16" i="4" s="1"/>
  <c r="E15" i="4"/>
  <c r="D15" i="4"/>
  <c r="C15" i="4"/>
  <c r="I15" i="4" l="1"/>
  <c r="C162" i="4"/>
  <c r="F177" i="4"/>
  <c r="I178" i="4"/>
  <c r="F182" i="4"/>
  <c r="I182" i="4" s="1"/>
  <c r="I184" i="4"/>
  <c r="I47" i="4"/>
  <c r="I61" i="4"/>
  <c r="I177" i="4"/>
  <c r="I186" i="4"/>
  <c r="I192" i="4"/>
  <c r="F196" i="4"/>
  <c r="I196" i="4" s="1"/>
  <c r="F201" i="4"/>
  <c r="I201" i="4" s="1"/>
  <c r="F102" i="4"/>
  <c r="I102" i="4" s="1"/>
  <c r="E101" i="4"/>
  <c r="F124" i="4"/>
  <c r="I124" i="4" s="1"/>
  <c r="C161" i="4"/>
  <c r="E14" i="4"/>
  <c r="F47" i="4"/>
  <c r="E46" i="4"/>
  <c r="F61" i="4"/>
  <c r="F70" i="4"/>
  <c r="I70" i="4" s="1"/>
  <c r="F15" i="4"/>
  <c r="F24" i="4"/>
  <c r="I24" i="4" s="1"/>
  <c r="C14" i="4"/>
  <c r="F38" i="4"/>
  <c r="I38" i="4" s="1"/>
  <c r="C46" i="4"/>
  <c r="F77" i="4"/>
  <c r="I77" i="4" s="1"/>
  <c r="F87" i="4"/>
  <c r="I87" i="4" s="1"/>
  <c r="F96" i="4"/>
  <c r="I96" i="4" s="1"/>
  <c r="C101" i="4"/>
  <c r="F131" i="4"/>
  <c r="I131" i="4" s="1"/>
  <c r="F151" i="4"/>
  <c r="I151" i="4" s="1"/>
  <c r="F165" i="4"/>
  <c r="I165" i="4" s="1"/>
  <c r="F170" i="4"/>
  <c r="I170" i="4" s="1"/>
  <c r="D14" i="4"/>
  <c r="D101" i="4"/>
  <c r="F101" i="4" s="1"/>
  <c r="F27" i="4"/>
  <c r="I27" i="4" s="1"/>
  <c r="F31" i="4"/>
  <c r="I31" i="4" s="1"/>
  <c r="F41" i="4"/>
  <c r="I41" i="4" s="1"/>
  <c r="D46" i="4"/>
  <c r="F65" i="4"/>
  <c r="I65" i="4" s="1"/>
  <c r="F82" i="4"/>
  <c r="I82" i="4" s="1"/>
  <c r="F108" i="4"/>
  <c r="I108" i="4" s="1"/>
  <c r="F121" i="4"/>
  <c r="I121" i="4" s="1"/>
  <c r="F144" i="4"/>
  <c r="I144" i="4" s="1"/>
  <c r="F161" i="4"/>
  <c r="F162" i="4"/>
  <c r="F19" i="4"/>
  <c r="I19" i="4" s="1"/>
  <c r="F57" i="4"/>
  <c r="I57" i="4" s="1"/>
  <c r="F114" i="4"/>
  <c r="I114" i="4" s="1"/>
  <c r="E169" i="4"/>
  <c r="F169" i="4" s="1"/>
  <c r="I169" i="4" l="1"/>
  <c r="I162" i="4"/>
  <c r="I101" i="4"/>
  <c r="I161" i="4"/>
  <c r="C205" i="4"/>
  <c r="F14" i="4"/>
  <c r="I14" i="4" s="1"/>
  <c r="E205" i="4"/>
  <c r="F46" i="4"/>
  <c r="I46" i="4" s="1"/>
  <c r="D205" i="4"/>
  <c r="F205" i="4" l="1"/>
  <c r="I205" i="4" s="1"/>
  <c r="E11" i="4" l="1"/>
  <c r="E206" i="4" s="1"/>
  <c r="H148" i="4" l="1"/>
  <c r="H173" i="4" l="1"/>
  <c r="H157" i="4"/>
  <c r="H105" i="4" l="1"/>
  <c r="H19" i="4" l="1"/>
  <c r="H20" i="4"/>
  <c r="H22" i="4"/>
  <c r="H23" i="4"/>
  <c r="H24" i="4"/>
  <c r="H27" i="4"/>
  <c r="H28" i="4"/>
  <c r="H30" i="4"/>
  <c r="H31" i="4"/>
  <c r="H32" i="4"/>
  <c r="H34" i="4"/>
  <c r="H35" i="4"/>
  <c r="H36" i="4"/>
  <c r="H37" i="4"/>
  <c r="H38" i="4"/>
  <c r="H39" i="4"/>
  <c r="H44" i="4"/>
  <c r="H45" i="4"/>
  <c r="H46" i="4"/>
  <c r="H47" i="4"/>
  <c r="H51" i="4"/>
  <c r="H52" i="4"/>
  <c r="H53" i="4"/>
  <c r="H54" i="4"/>
  <c r="H55" i="4"/>
  <c r="H56" i="4"/>
  <c r="H57" i="4"/>
  <c r="H59" i="4"/>
  <c r="H60" i="4"/>
  <c r="H61" i="4"/>
  <c r="H63" i="4"/>
  <c r="H64" i="4"/>
  <c r="H66" i="4"/>
  <c r="H67" i="4"/>
  <c r="H68" i="4"/>
  <c r="H69" i="4"/>
  <c r="H71" i="4"/>
  <c r="H72" i="4"/>
  <c r="H73" i="4"/>
  <c r="H74" i="4"/>
  <c r="H75" i="4"/>
  <c r="H77" i="4"/>
  <c r="H78" i="4"/>
  <c r="H79" i="4"/>
  <c r="H80" i="4"/>
  <c r="H82" i="4"/>
  <c r="H83" i="4"/>
  <c r="H84" i="4"/>
  <c r="H87" i="4"/>
  <c r="H88" i="4"/>
  <c r="H89" i="4"/>
  <c r="H90" i="4"/>
  <c r="H91" i="4"/>
  <c r="H92" i="4"/>
  <c r="H93" i="4"/>
  <c r="H94" i="4"/>
  <c r="H96" i="4"/>
  <c r="H97" i="4"/>
  <c r="H98" i="4"/>
  <c r="H99" i="4"/>
  <c r="H102" i="4"/>
  <c r="H103" i="4"/>
  <c r="H104" i="4"/>
  <c r="H106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4" i="4"/>
  <c r="H125" i="4"/>
  <c r="H126" i="4"/>
  <c r="H127" i="4"/>
  <c r="H128" i="4"/>
  <c r="H129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4" i="4"/>
  <c r="H145" i="4"/>
  <c r="H146" i="4"/>
  <c r="H147" i="4"/>
  <c r="H149" i="4"/>
  <c r="H151" i="4"/>
  <c r="H152" i="4"/>
  <c r="H153" i="4"/>
  <c r="H154" i="4"/>
  <c r="H155" i="4"/>
  <c r="H156" i="4"/>
  <c r="H158" i="4"/>
  <c r="H159" i="4"/>
  <c r="H163" i="4"/>
  <c r="H165" i="4"/>
  <c r="H166" i="4"/>
  <c r="H167" i="4"/>
  <c r="H170" i="4"/>
  <c r="H171" i="4"/>
  <c r="H172" i="4"/>
  <c r="H174" i="4"/>
  <c r="H175" i="4"/>
  <c r="H177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7" i="4"/>
  <c r="H198" i="4"/>
  <c r="H199" i="4"/>
  <c r="H200" i="4"/>
  <c r="H201" i="4"/>
  <c r="H202" i="4"/>
  <c r="H101" i="4" l="1"/>
  <c r="H65" i="4"/>
  <c r="H70" i="4"/>
  <c r="H185" i="4" l="1"/>
  <c r="H195" i="4"/>
  <c r="H176" i="4" l="1"/>
  <c r="H181" i="4"/>
  <c r="H204" i="4" l="1"/>
  <c r="H130" i="4" l="1"/>
  <c r="H150" i="4"/>
  <c r="H143" i="4"/>
  <c r="H123" i="4"/>
  <c r="H86" i="4"/>
  <c r="H21" i="4"/>
  <c r="H26" i="4"/>
  <c r="H58" i="4"/>
  <c r="H18" i="4"/>
  <c r="H29" i="4"/>
  <c r="H33" i="4"/>
  <c r="H43" i="4"/>
  <c r="H62" i="4"/>
  <c r="H81" i="4"/>
  <c r="H76" i="4"/>
  <c r="H95" i="4"/>
  <c r="H107" i="4"/>
  <c r="H113" i="4"/>
  <c r="H120" i="4"/>
  <c r="H169" i="4"/>
  <c r="H164" i="4"/>
  <c r="H168" i="4"/>
  <c r="H49" i="4"/>
  <c r="H161" i="4" l="1"/>
  <c r="H48" i="4"/>
  <c r="H160" i="4"/>
  <c r="H100" i="4"/>
  <c r="H17" i="4"/>
  <c r="H203" i="4" l="1"/>
</calcChain>
</file>

<file path=xl/sharedStrings.xml><?xml version="1.0" encoding="utf-8"?>
<sst xmlns="http://schemas.openxmlformats.org/spreadsheetml/2006/main" count="326" uniqueCount="324">
  <si>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</si>
  <si>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</si>
  <si>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</si>
  <si>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</si>
  <si>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</si>
  <si>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</si>
  <si>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</si>
  <si>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</si>
  <si>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</si>
  <si>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</si>
  <si>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</si>
  <si>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</si>
  <si>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</si>
  <si>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</si>
  <si>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</si>
  <si>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</si>
  <si>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</si>
  <si>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</si>
  <si>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</si>
  <si>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</si>
  <si>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</si>
  <si>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</si>
  <si>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</si>
  <si>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</si>
  <si>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</si>
  <si>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</si>
  <si>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</si>
  <si>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</si>
  <si>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</si>
  <si>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</si>
  <si>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</si>
  <si>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</si>
  <si>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</si>
  <si>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</si>
  <si>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</si>
  <si>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</si>
  <si>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</si>
  <si>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</si>
  <si>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</si>
  <si>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</si>
  <si>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</si>
  <si>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</si>
  <si>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</si>
  <si>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</si>
  <si>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</si>
  <si>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</si>
  <si>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</si>
  <si>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</si>
  <si>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</si>
  <si>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</si>
  <si>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</si>
  <si>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</si>
  <si>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</si>
  <si>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</si>
  <si>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</si>
  <si>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</si>
  <si>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</si>
  <si>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</si>
  <si>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</si>
  <si>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</si>
  <si>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</si>
  <si>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</si>
  <si>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</si>
  <si>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</si>
  <si>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</si>
  <si>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</si>
  <si>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</si>
  <si>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</si>
  <si>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</si>
  <si>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</si>
  <si>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</si>
  <si>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</si>
  <si>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</si>
  <si>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</si>
  <si>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</si>
  <si>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</si>
  <si>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</si>
  <si>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</si>
  <si>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</si>
  <si>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</si>
  <si>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</si>
  <si>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</si>
  <si>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</si>
  <si>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</si>
  <si>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</si>
  <si>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</si>
  <si>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</si>
  <si>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</si>
  <si>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</si>
  <si>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</si>
  <si>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</si>
  <si>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</si>
  <si>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</si>
  <si>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</si>
  <si>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</si>
  <si>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</si>
  <si>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</si>
  <si>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</si>
  <si>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</si>
  <si>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</si>
  <si>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</si>
  <si>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</si>
  <si>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</si>
  <si>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</si>
  <si>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</si>
  <si>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</si>
  <si>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</si>
  <si>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</si>
  <si>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</si>
  <si>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</si>
  <si>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</si>
  <si>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</si>
  <si>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</si>
  <si>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</si>
  <si>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</si>
  <si>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</si>
  <si>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</si>
  <si>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</si>
  <si>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</si>
  <si>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</si>
  <si>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</si>
  <si>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</si>
  <si>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</si>
  <si>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</si>
  <si>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</si>
  <si>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</si>
  <si>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</si>
  <si>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</si>
  <si>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</si>
  <si>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</si>
  <si>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</si>
  <si>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</si>
  <si>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</si>
  <si>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</si>
  <si>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</si>
  <si>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</si>
  <si>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</si>
  <si>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</si>
  <si>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</si>
  <si>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</si>
  <si>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</si>
  <si>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</si>
  <si>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</si>
  <si>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</si>
  <si>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</si>
  <si>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</si>
  <si>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</si>
  <si>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</si>
  <si>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</si>
  <si>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</si>
  <si>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</si>
  <si>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</si>
  <si>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</si>
  <si>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</si>
  <si>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</si>
  <si>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</si>
  <si>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</si>
  <si>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</si>
  <si>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</si>
  <si>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</si>
  <si>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</si>
  <si>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</si>
  <si>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</si>
  <si>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</si>
  <si>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</si>
  <si>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</si>
  <si>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</si>
  <si>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</si>
  <si>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</si>
  <si>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</si>
  <si>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</si>
  <si>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</si>
  <si>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</si>
  <si>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</si>
  <si>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</si>
  <si>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</si>
  <si>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</si>
  <si>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</si>
  <si>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</si>
  <si>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</si>
  <si>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</si>
  <si>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</si>
  <si>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</si>
  <si>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</si>
  <si>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</si>
  <si>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</si>
  <si>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</si>
  <si>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</si>
  <si>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</si>
  <si>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</si>
  <si>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</si>
  <si>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</si>
  <si>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</si>
  <si>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</si>
  <si>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</si>
  <si>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</si>
  <si>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</si>
  <si>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</si>
  <si>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</si>
  <si>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</si>
  <si>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</si>
  <si>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</si>
  <si>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</si>
  <si>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</si>
  <si>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</si>
  <si>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</si>
  <si>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</si>
  <si>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</si>
  <si>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</si>
  <si>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</si>
  <si>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</si>
  <si>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</si>
  <si>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</si>
  <si>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</si>
  <si>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</si>
  <si>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</si>
  <si>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</si>
  <si>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</si>
  <si>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</si>
  <si>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</si>
  <si>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</si>
  <si>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</si>
  <si>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</si>
  <si>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</si>
  <si>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 xml:space="preserve">Equipos de Computos </t>
  </si>
  <si>
    <t>2.1.2.2.06</t>
  </si>
  <si>
    <t xml:space="preserve">Compensación por Resultados 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</si>
  <si>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</si>
  <si>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</si>
  <si>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</si>
  <si>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</si>
  <si>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</si>
  <si>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</si>
  <si>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de exactitud </t>
  </si>
  <si>
    <t>2.2.1.6..07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</si>
  <si>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</si>
  <si>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</si>
  <si>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</si>
  <si>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</si>
  <si>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</si>
  <si>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</si>
  <si>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</si>
  <si>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</si>
  <si>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</si>
  <si>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</si>
  <si>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</si>
  <si>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</si>
  <si>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</si>
  <si>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</si>
  <si>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</si>
  <si>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</si>
  <si>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</si>
  <si>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</si>
  <si>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</si>
  <si>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</si>
  <si>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</si>
  <si>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>2.2.8.3.1</t>
  </si>
  <si>
    <t xml:space="preserve">Servicios Medicos sanitarios </t>
  </si>
  <si>
    <t>2.4.1</t>
  </si>
  <si>
    <t>2.4.1.3</t>
  </si>
  <si>
    <t xml:space="preserve">Transferencias Corrientes al Sector Privado 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</si>
  <si>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</si>
  <si>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</si>
  <si>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</si>
  <si>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</si>
  <si>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</si>
  <si>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</si>
  <si>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</si>
  <si>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</si>
  <si>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</si>
  <si>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 xml:space="preserve">Utiles destinados a actividades recreativas y deportivas </t>
  </si>
  <si>
    <t>(valores en RD$)</t>
  </si>
  <si>
    <t>Dietas y Gastos de Representación</t>
  </si>
  <si>
    <t xml:space="preserve">Dietas en el pais </t>
  </si>
  <si>
    <t>2.1.3</t>
  </si>
  <si>
    <t>2.1.3.1.1</t>
  </si>
  <si>
    <t>2.3.1.2</t>
  </si>
  <si>
    <t xml:space="preserve">Madera, Corcho y sus Manufacturas </t>
  </si>
  <si>
    <t>2.3.7.2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</si>
  <si>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</si>
  <si>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</si>
  <si>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</si>
  <si>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</si>
  <si>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</si>
  <si>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</si>
  <si>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</si>
  <si>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</si>
  <si>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</si>
  <si>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</si>
  <si>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</si>
  <si>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</si>
  <si>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</si>
  <si>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</si>
  <si>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2.2.7.3</t>
  </si>
  <si>
    <t xml:space="preserve">Instaciones Temporales </t>
  </si>
  <si>
    <t>2.2.1.1.0</t>
  </si>
  <si>
    <t xml:space="preserve">Radiocomunicacion </t>
  </si>
  <si>
    <t>2.6.9</t>
  </si>
  <si>
    <t>2.6.9.2</t>
  </si>
  <si>
    <t>Equipos de Seguridad</t>
  </si>
  <si>
    <t xml:space="preserve"> “Año de la Superación del Analfabetismo”</t>
  </si>
  <si>
    <t>SALDO ANTERIOR</t>
  </si>
  <si>
    <t>SALDO DISPONIBLE  INICIO SEPT 2014</t>
  </si>
  <si>
    <t>2.2.1.2.1</t>
  </si>
  <si>
    <t xml:space="preserve">Telefono a Larga Distancia </t>
  </si>
  <si>
    <t>2.2.3.1.1</t>
  </si>
  <si>
    <t>2.2.3.2.1</t>
  </si>
  <si>
    <t xml:space="preserve">Viaticos fuera del pais </t>
  </si>
  <si>
    <t>2.2.5.1.1</t>
  </si>
  <si>
    <t>2.2.5.2.1</t>
  </si>
  <si>
    <t>Alquileres de Equipos de Producción</t>
  </si>
  <si>
    <t>2.2.5.3.1</t>
  </si>
  <si>
    <t>2.2.5.4.1</t>
  </si>
  <si>
    <t>2.2.5.8.1</t>
  </si>
  <si>
    <t>Proudustos y Utiles varios  N. I . P.</t>
  </si>
  <si>
    <t>SALDO PENDIENTE DE EJECUTAR</t>
  </si>
  <si>
    <t>EJECUCION PRESUPUESTARIA NOVIEMBRE  2014</t>
  </si>
  <si>
    <t xml:space="preserve">TRANSFERENCIAS RECIBIDAS </t>
  </si>
  <si>
    <t>2.1.1.1.05</t>
  </si>
  <si>
    <t xml:space="preserve">Incentivos y  Escalon </t>
  </si>
  <si>
    <t>2.2.8.7.04</t>
  </si>
  <si>
    <t>2.3.6.3.04</t>
  </si>
  <si>
    <t>2.6.8.8</t>
  </si>
  <si>
    <t xml:space="preserve">Licencias Informaticas e Intelectuales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</si>
</sst>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8"/>
      <color theme="1"/>
      <name val="Arial Narrow"/>
      <family val="2"/>
    </font>
    <font>
      <sz val="10"/>
      <color indexed="8"/>
      <name val="Calibri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8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3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4" fillId="2" borderId="6" xfId="0" applyFont="1" applyFill="1" applyBorder="1"/>
    <xf numFmtId="0" fontId="7" fillId="3" borderId="7" xfId="0" applyFont="1" applyFill="1" applyBorder="1"/>
    <xf numFmtId="0" fontId="2" fillId="3" borderId="4" xfId="0" applyFont="1" applyFill="1" applyBorder="1"/>
    <xf numFmtId="49" fontId="3" fillId="0" borderId="5" xfId="0" applyNumberFormat="1" applyFont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43" fontId="10" fillId="2" borderId="6" xfId="0" applyNumberFormat="1" applyFont="1" applyFill="1" applyBorder="1"/>
    <xf numFmtId="0" fontId="8" fillId="3" borderId="4" xfId="0" applyNumberFormat="1" applyFont="1" applyFill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43" fontId="10" fillId="3" borderId="3" xfId="1" applyFont="1" applyFill="1" applyBorder="1"/>
    <xf numFmtId="0" fontId="9" fillId="0" borderId="5" xfId="0" applyNumberFormat="1" applyFont="1" applyBorder="1" applyAlignment="1">
      <alignment horizontal="center"/>
    </xf>
    <xf numFmtId="43" fontId="9" fillId="0" borderId="5" xfId="1" applyFont="1" applyBorder="1"/>
    <xf numFmtId="43" fontId="9" fillId="0" borderId="3" xfId="1" applyFont="1" applyBorder="1" applyAlignment="1">
      <alignment horizontal="right"/>
    </xf>
    <xf numFmtId="0" fontId="7" fillId="3" borderId="7" xfId="0" applyNumberFormat="1" applyFont="1" applyFill="1" applyBorder="1" applyAlignment="1">
      <alignment horizontal="center"/>
    </xf>
    <xf numFmtId="43" fontId="11" fillId="3" borderId="7" xfId="1" applyFont="1" applyFill="1" applyBorder="1"/>
    <xf numFmtId="43" fontId="10" fillId="3" borderId="4" xfId="0" applyNumberFormat="1" applyFont="1" applyFill="1" applyBorder="1"/>
    <xf numFmtId="0" fontId="0" fillId="0" borderId="13" xfId="0" applyBorder="1"/>
    <xf numFmtId="0" fontId="0" fillId="0" borderId="0" xfId="0" applyBorder="1"/>
    <xf numFmtId="43" fontId="13" fillId="0" borderId="0" xfId="1" applyFont="1" applyBorder="1"/>
    <xf numFmtId="0" fontId="0" fillId="0" borderId="14" xfId="0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43" fontId="0" fillId="0" borderId="0" xfId="0" applyNumberFormat="1"/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10" fillId="3" borderId="4" xfId="1" applyFont="1" applyFill="1" applyBorder="1"/>
    <xf numFmtId="43" fontId="9" fillId="0" borderId="3" xfId="1" applyFont="1" applyBorder="1"/>
    <xf numFmtId="0" fontId="12" fillId="0" borderId="2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17" xfId="0" applyFont="1" applyBorder="1"/>
    <xf numFmtId="0" fontId="14" fillId="4" borderId="13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 vertical="center" wrapText="1"/>
    </xf>
    <xf numFmtId="43" fontId="7" fillId="5" borderId="0" xfId="1" applyFont="1" applyFill="1" applyBorder="1" applyAlignment="1">
      <alignment horizontal="center" vertical="center" wrapText="1"/>
    </xf>
    <xf numFmtId="43" fontId="7" fillId="5" borderId="14" xfId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3" fontId="18" fillId="5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7939</xdr:rowOff>
    </xdr:from>
    <xdr:to>
      <xdr:col>1</xdr:col>
      <xdr:colOff>635000</xdr:colOff>
      <xdr:row>7</xdr:row>
      <xdr:rowOff>0</xdr:rowOff>
    </xdr:to>
    <xdr:pic>
      <xdr:nvPicPr>
        <xdr:cNvPr id="6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7939"/>
          <a:ext cx="1831974" cy="181768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333614</xdr:colOff>
      <xdr:row>0</xdr:row>
      <xdr:rowOff>87313</xdr:rowOff>
    </xdr:from>
    <xdr:to>
      <xdr:col>5</xdr:col>
      <xdr:colOff>1317625</xdr:colOff>
      <xdr:row>6</xdr:row>
      <xdr:rowOff>209550</xdr:rowOff>
    </xdr:to>
    <xdr:pic>
      <xdr:nvPicPr>
        <xdr:cNvPr id="7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12427" y="87313"/>
          <a:ext cx="1904761" cy="17097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206"/>
  <sheetViews>
    <sheetView tabSelected="1" view="pageBreakPreview" zoomScale="120" zoomScaleSheetLayoutView="120" workbookViewId="0">
      <selection activeCell="A4" sqref="A4:F4"/>
    </sheetView>
  </sheetViews>
  <sheetFormatPr baseColWidth="10" defaultRowHeight="12.75" x14ac:dyDescent="0.2"/>
  <cols>
    <col min="1" max="1" width="18.140625" customWidth="1"/>
    <col min="2" max="2" width="71.28515625" bestFit="1" customWidth="1"/>
    <col min="3" max="3" width="17.42578125" customWidth="1"/>
    <col min="4" max="4" width="17.42578125" bestFit="1" customWidth="1"/>
    <col min="5" max="5" width="13.85546875" bestFit="1" customWidth="1"/>
    <col min="6" max="6" width="21" bestFit="1" customWidth="1"/>
    <col min="7" max="7" width="14.85546875" hidden="1" customWidth="1"/>
    <col min="8" max="8" width="18" hidden="1" customWidth="1"/>
    <col min="9" max="9" width="14.85546875" bestFit="1" customWidth="1"/>
  </cols>
  <sheetData>
    <row r="1" spans="1:9" ht="26.25" thickTop="1" x14ac:dyDescent="0.35">
      <c r="A1" s="36" t="s">
        <v>45</v>
      </c>
      <c r="B1" s="37"/>
      <c r="C1" s="37"/>
      <c r="D1" s="37"/>
      <c r="E1" s="37"/>
      <c r="F1" s="38"/>
    </row>
    <row r="2" spans="1:9" ht="23.25" x14ac:dyDescent="0.35">
      <c r="A2" s="33" t="s">
        <v>46</v>
      </c>
      <c r="B2" s="34"/>
      <c r="C2" s="34"/>
      <c r="D2" s="34"/>
      <c r="E2" s="34"/>
      <c r="F2" s="35"/>
    </row>
    <row r="3" spans="1:9" ht="23.25" x14ac:dyDescent="0.35">
      <c r="A3" s="33" t="s">
        <v>232</v>
      </c>
      <c r="B3" s="34"/>
      <c r="C3" s="34"/>
      <c r="D3" s="34"/>
      <c r="E3" s="34"/>
      <c r="F3" s="35"/>
    </row>
    <row r="4" spans="1:9" ht="20.25" x14ac:dyDescent="0.3">
      <c r="A4" s="39"/>
      <c r="B4" s="40"/>
      <c r="C4" s="40"/>
      <c r="D4" s="40"/>
      <c r="E4" s="40"/>
      <c r="F4" s="41"/>
    </row>
    <row r="5" spans="1:9" ht="20.25" x14ac:dyDescent="0.3">
      <c r="A5" s="39" t="s">
        <v>271</v>
      </c>
      <c r="B5" s="40"/>
      <c r="C5" s="40"/>
      <c r="D5" s="40"/>
      <c r="E5" s="40"/>
      <c r="F5" s="41"/>
    </row>
    <row r="6" spans="1:9" x14ac:dyDescent="0.2">
      <c r="A6" s="22"/>
      <c r="B6" s="23"/>
      <c r="C6" s="23"/>
      <c r="D6" s="23"/>
      <c r="E6" s="24"/>
      <c r="F6" s="25"/>
    </row>
    <row r="7" spans="1:9" ht="18.75" x14ac:dyDescent="0.2">
      <c r="A7" s="46" t="s">
        <v>300</v>
      </c>
      <c r="B7" s="47"/>
      <c r="C7" s="47"/>
      <c r="D7" s="47"/>
      <c r="E7" s="47"/>
      <c r="F7" s="48"/>
    </row>
    <row r="8" spans="1:9" ht="31.5" x14ac:dyDescent="0.5">
      <c r="A8" s="49" t="s">
        <v>316</v>
      </c>
      <c r="B8" s="50"/>
      <c r="C8" s="50"/>
      <c r="D8" s="50"/>
      <c r="E8" s="50"/>
      <c r="F8" s="51"/>
    </row>
    <row r="9" spans="1:9" ht="18" x14ac:dyDescent="0.2">
      <c r="A9" s="26"/>
      <c r="B9" s="27"/>
      <c r="C9" s="52" t="s">
        <v>301</v>
      </c>
      <c r="D9" s="52"/>
      <c r="E9" s="53">
        <v>164793174.85000002</v>
      </c>
      <c r="F9" s="54"/>
    </row>
    <row r="10" spans="1:9" ht="15.75" customHeight="1" x14ac:dyDescent="0.2">
      <c r="A10" s="26"/>
      <c r="B10" s="52" t="s">
        <v>317</v>
      </c>
      <c r="C10" s="52"/>
      <c r="D10" s="52"/>
      <c r="E10" s="53">
        <v>131316370</v>
      </c>
      <c r="F10" s="54">
        <v>44325275.289999999</v>
      </c>
    </row>
    <row r="11" spans="1:9" ht="18.75" thickBot="1" x14ac:dyDescent="0.25">
      <c r="A11" s="26"/>
      <c r="B11" s="52" t="s">
        <v>302</v>
      </c>
      <c r="C11" s="52"/>
      <c r="D11" s="52"/>
      <c r="E11" s="53">
        <f>+E9+E10</f>
        <v>296109544.85000002</v>
      </c>
      <c r="F11" s="54"/>
    </row>
    <row r="12" spans="1:9" ht="14.25" customHeight="1" thickTop="1" x14ac:dyDescent="0.2">
      <c r="A12" s="42" t="s">
        <v>47</v>
      </c>
      <c r="B12" s="44" t="s">
        <v>0</v>
      </c>
      <c r="C12" s="55" t="s">
        <v>252</v>
      </c>
      <c r="D12" s="57" t="s">
        <v>253</v>
      </c>
      <c r="E12" s="55" t="s">
        <v>254</v>
      </c>
      <c r="F12" s="59" t="s">
        <v>255</v>
      </c>
    </row>
    <row r="13" spans="1:9" ht="20.25" customHeight="1" thickBot="1" x14ac:dyDescent="0.25">
      <c r="A13" s="43"/>
      <c r="B13" s="45"/>
      <c r="C13" s="56"/>
      <c r="D13" s="58"/>
      <c r="E13" s="56"/>
      <c r="F13" s="60"/>
    </row>
    <row r="14" spans="1:9" ht="16.5" thickBot="1" x14ac:dyDescent="0.3">
      <c r="A14" s="10">
        <v>21</v>
      </c>
      <c r="B14" s="6" t="s">
        <v>1</v>
      </c>
      <c r="C14" s="11">
        <f>+C15+C19+C24+C27+C31+C41</f>
        <v>41560960.240000002</v>
      </c>
      <c r="D14" s="11">
        <f>+D15+D19+D24+D27+D31+D38+D41</f>
        <v>20008353.93</v>
      </c>
      <c r="E14" s="11">
        <f>+E15+E19+E24+E27+E31+E41</f>
        <v>2297616</v>
      </c>
      <c r="F14" s="11">
        <f>SUM(C14:E14)</f>
        <v>63866930.170000002</v>
      </c>
      <c r="I14" s="28">
        <f>+C14+D14+E14-F14</f>
        <v>0</v>
      </c>
    </row>
    <row r="15" spans="1:9" ht="16.5" x14ac:dyDescent="0.3">
      <c r="A15" s="12" t="s">
        <v>48</v>
      </c>
      <c r="B15" s="8" t="s">
        <v>49</v>
      </c>
      <c r="C15" s="21">
        <f t="shared" ref="C15" si="0">C16</f>
        <v>19715434.510000002</v>
      </c>
      <c r="D15" s="31">
        <f>+D16+D17</f>
        <v>16879483.289999999</v>
      </c>
      <c r="E15" s="21">
        <f>E16</f>
        <v>2224416</v>
      </c>
      <c r="F15" s="21">
        <f>+F16+F17</f>
        <v>38819333.799999997</v>
      </c>
      <c r="I15" s="28">
        <f t="shared" ref="I15:I78" si="1">+C15+D15+E15-F15</f>
        <v>0</v>
      </c>
    </row>
    <row r="16" spans="1:9" x14ac:dyDescent="0.2">
      <c r="A16" s="4" t="s">
        <v>64</v>
      </c>
      <c r="B16" s="29" t="s">
        <v>2</v>
      </c>
      <c r="C16" s="32">
        <v>19715434.510000002</v>
      </c>
      <c r="D16" s="32">
        <v>16776253.289999999</v>
      </c>
      <c r="E16" s="32">
        <v>2224416</v>
      </c>
      <c r="F16" s="32">
        <f>+C16+D16+E16</f>
        <v>38716103.799999997</v>
      </c>
      <c r="H16" s="3" t="s">
        <v>233</v>
      </c>
      <c r="I16" s="28">
        <f t="shared" si="1"/>
        <v>0</v>
      </c>
    </row>
    <row r="17" spans="1:9" ht="12.75" customHeight="1" x14ac:dyDescent="0.2">
      <c r="A17" s="4" t="s">
        <v>318</v>
      </c>
      <c r="B17" s="29" t="s">
        <v>319</v>
      </c>
      <c r="C17" s="32"/>
      <c r="D17" s="32">
        <v>103230</v>
      </c>
      <c r="E17" s="32"/>
      <c r="F17" s="32">
        <f>+C17+D17</f>
        <v>103230</v>
      </c>
      <c r="H17" s="2" t="e">
        <f>+#REF!+#REF!+#REF!</f>
        <v>#REF!</v>
      </c>
      <c r="I17" s="28">
        <f t="shared" si="1"/>
        <v>0</v>
      </c>
    </row>
    <row r="18" spans="1:9" x14ac:dyDescent="0.2">
      <c r="A18" s="13"/>
      <c r="B18" s="29"/>
      <c r="C18" s="32"/>
      <c r="D18" s="32"/>
      <c r="E18" s="32"/>
      <c r="F18" s="32">
        <f t="shared" ref="F18:F85" si="2">+C18+D18+E18</f>
        <v>0</v>
      </c>
      <c r="H18" s="2" t="e">
        <f>+#REF!+#REF!+#REF!</f>
        <v>#REF!</v>
      </c>
      <c r="I18" s="28">
        <f t="shared" si="1"/>
        <v>0</v>
      </c>
    </row>
    <row r="19" spans="1:9" ht="16.5" x14ac:dyDescent="0.3">
      <c r="A19" s="14" t="s">
        <v>50</v>
      </c>
      <c r="B19" s="1" t="s">
        <v>51</v>
      </c>
      <c r="C19" s="15">
        <f>SUM(C20:C22)</f>
        <v>83800</v>
      </c>
      <c r="D19" s="15">
        <f>SUM(D20:D22)</f>
        <v>470629.14</v>
      </c>
      <c r="E19" s="15">
        <f>SUM(E20:E22)</f>
        <v>73200</v>
      </c>
      <c r="F19" s="15">
        <f>SUM(C19:E19)</f>
        <v>627629.14</v>
      </c>
      <c r="H19" s="2" t="e">
        <f>+#REF!+#REF!+#REF!</f>
        <v>#REF!</v>
      </c>
      <c r="I19" s="28">
        <f t="shared" si="1"/>
        <v>0</v>
      </c>
    </row>
    <row r="20" spans="1:9" ht="12.75" customHeight="1" x14ac:dyDescent="0.2">
      <c r="A20" s="4" t="s">
        <v>61</v>
      </c>
      <c r="B20" s="29" t="s">
        <v>52</v>
      </c>
      <c r="C20" s="32">
        <v>83800</v>
      </c>
      <c r="D20" s="32">
        <v>432000</v>
      </c>
      <c r="E20" s="32">
        <v>73200</v>
      </c>
      <c r="F20" s="32">
        <f t="shared" si="2"/>
        <v>589000</v>
      </c>
      <c r="H20" s="2" t="e">
        <f>+#REF!+#REF!+#REF!</f>
        <v>#REF!</v>
      </c>
      <c r="I20" s="28">
        <f t="shared" si="1"/>
        <v>0</v>
      </c>
    </row>
    <row r="21" spans="1:9" ht="12.75" customHeight="1" x14ac:dyDescent="0.2">
      <c r="A21" s="4" t="s">
        <v>62</v>
      </c>
      <c r="B21" s="29" t="s">
        <v>53</v>
      </c>
      <c r="C21" s="32"/>
      <c r="D21" s="32">
        <v>38629.14</v>
      </c>
      <c r="E21" s="32"/>
      <c r="F21" s="32">
        <f t="shared" si="2"/>
        <v>38629.14</v>
      </c>
      <c r="H21" s="2" t="e">
        <f>+#REF!+#REF!+#REF!</f>
        <v>#REF!</v>
      </c>
      <c r="I21" s="28">
        <f t="shared" si="1"/>
        <v>0</v>
      </c>
    </row>
    <row r="22" spans="1:9" ht="12.75" customHeight="1" x14ac:dyDescent="0.2">
      <c r="A22" s="4" t="s">
        <v>63</v>
      </c>
      <c r="B22" s="29" t="s">
        <v>54</v>
      </c>
      <c r="C22" s="32"/>
      <c r="D22" s="32"/>
      <c r="E22" s="32"/>
      <c r="F22" s="32">
        <f t="shared" si="2"/>
        <v>0</v>
      </c>
      <c r="H22" s="2" t="e">
        <f>+#REF!+#REF!+#REF!</f>
        <v>#REF!</v>
      </c>
      <c r="I22" s="28">
        <f t="shared" si="1"/>
        <v>0</v>
      </c>
    </row>
    <row r="23" spans="1:9" ht="16.5" customHeight="1" x14ac:dyDescent="0.2">
      <c r="A23" s="4"/>
      <c r="B23" s="29"/>
      <c r="C23" s="32"/>
      <c r="D23" s="32"/>
      <c r="E23" s="32"/>
      <c r="F23" s="32"/>
      <c r="H23" s="2" t="e">
        <f>+#REF!+#REF!+#REF!</f>
        <v>#REF!</v>
      </c>
      <c r="I23" s="28">
        <f t="shared" si="1"/>
        <v>0</v>
      </c>
    </row>
    <row r="24" spans="1:9" ht="12.75" customHeight="1" x14ac:dyDescent="0.3">
      <c r="A24" s="14" t="s">
        <v>55</v>
      </c>
      <c r="B24" s="1" t="s">
        <v>56</v>
      </c>
      <c r="C24" s="15">
        <f>SUM(C25:C26)</f>
        <v>18726633.059999999</v>
      </c>
      <c r="D24" s="15">
        <f t="shared" ref="D24:F24" si="3">SUM(D25:D26)</f>
        <v>0</v>
      </c>
      <c r="E24" s="15">
        <f t="shared" si="3"/>
        <v>0</v>
      </c>
      <c r="F24" s="15">
        <f t="shared" si="3"/>
        <v>18726633.059999999</v>
      </c>
      <c r="H24" s="2" t="e">
        <f>+#REF!+#REF!+#REF!</f>
        <v>#REF!</v>
      </c>
      <c r="I24" s="28">
        <f t="shared" si="1"/>
        <v>0</v>
      </c>
    </row>
    <row r="25" spans="1:9" ht="12.75" customHeight="1" x14ac:dyDescent="0.2">
      <c r="A25" s="4" t="s">
        <v>57</v>
      </c>
      <c r="B25" s="29" t="s">
        <v>58</v>
      </c>
      <c r="C25" s="32">
        <v>18726633.059999999</v>
      </c>
      <c r="D25" s="32"/>
      <c r="E25" s="32"/>
      <c r="F25" s="32">
        <f t="shared" si="2"/>
        <v>18726633.059999999</v>
      </c>
      <c r="H25" s="2"/>
      <c r="I25" s="28">
        <f t="shared" si="1"/>
        <v>0</v>
      </c>
    </row>
    <row r="26" spans="1:9" x14ac:dyDescent="0.2">
      <c r="A26" s="4"/>
      <c r="B26" s="29"/>
      <c r="C26" s="32"/>
      <c r="D26" s="32"/>
      <c r="E26" s="32"/>
      <c r="F26" s="32">
        <f t="shared" si="2"/>
        <v>0</v>
      </c>
      <c r="H26" s="2" t="e">
        <f>+#REF!+#REF!+#REF!</f>
        <v>#REF!</v>
      </c>
      <c r="I26" s="28">
        <f t="shared" si="1"/>
        <v>0</v>
      </c>
    </row>
    <row r="27" spans="1:9" ht="16.5" x14ac:dyDescent="0.3">
      <c r="A27" s="14" t="s">
        <v>59</v>
      </c>
      <c r="B27" s="1" t="s">
        <v>60</v>
      </c>
      <c r="C27" s="15">
        <f>SUM(C28:C30)</f>
        <v>0</v>
      </c>
      <c r="D27" s="15">
        <f>SUM(D28:D30)</f>
        <v>38202.58</v>
      </c>
      <c r="E27" s="15">
        <f t="shared" ref="E27:F27" si="4">SUM(E28:E30)</f>
        <v>0</v>
      </c>
      <c r="F27" s="15">
        <f t="shared" si="4"/>
        <v>38202.58</v>
      </c>
      <c r="H27" s="2" t="e">
        <f>+#REF!+#REF!+#REF!</f>
        <v>#REF!</v>
      </c>
      <c r="I27" s="28">
        <f t="shared" si="1"/>
        <v>0</v>
      </c>
    </row>
    <row r="28" spans="1:9" ht="12.75" customHeight="1" x14ac:dyDescent="0.2">
      <c r="A28" s="4" t="s">
        <v>65</v>
      </c>
      <c r="B28" s="29" t="s">
        <v>66</v>
      </c>
      <c r="C28" s="32"/>
      <c r="D28" s="32"/>
      <c r="E28" s="32"/>
      <c r="F28" s="32">
        <f t="shared" si="2"/>
        <v>0</v>
      </c>
      <c r="H28" s="2" t="e">
        <f>+#REF!+#REF!+#REF!</f>
        <v>#REF!</v>
      </c>
      <c r="I28" s="28">
        <f t="shared" si="1"/>
        <v>0</v>
      </c>
    </row>
    <row r="29" spans="1:9" ht="12.75" customHeight="1" x14ac:dyDescent="0.2">
      <c r="A29" s="4" t="s">
        <v>67</v>
      </c>
      <c r="B29" s="29" t="s">
        <v>68</v>
      </c>
      <c r="C29" s="32">
        <v>0</v>
      </c>
      <c r="D29" s="32">
        <v>38202.58</v>
      </c>
      <c r="E29" s="32">
        <v>0</v>
      </c>
      <c r="F29" s="32">
        <f t="shared" si="2"/>
        <v>38202.58</v>
      </c>
      <c r="H29" s="2" t="e">
        <f>+#REF!+#REF!+#REF!</f>
        <v>#REF!</v>
      </c>
      <c r="I29" s="28">
        <f t="shared" si="1"/>
        <v>0</v>
      </c>
    </row>
    <row r="30" spans="1:9" x14ac:dyDescent="0.2">
      <c r="A30" s="13"/>
      <c r="B30" s="29"/>
      <c r="C30" s="32"/>
      <c r="D30" s="32"/>
      <c r="E30" s="32"/>
      <c r="F30" s="32">
        <f t="shared" si="2"/>
        <v>0</v>
      </c>
      <c r="H30" s="2" t="e">
        <f>+#REF!+#REF!+#REF!</f>
        <v>#REF!</v>
      </c>
      <c r="I30" s="28">
        <f t="shared" si="1"/>
        <v>0</v>
      </c>
    </row>
    <row r="31" spans="1:9" ht="16.5" x14ac:dyDescent="0.3">
      <c r="A31" s="14" t="s">
        <v>69</v>
      </c>
      <c r="B31" s="1" t="s">
        <v>70</v>
      </c>
      <c r="C31" s="15">
        <f t="shared" ref="C31" si="5">SUM(C32:C37)</f>
        <v>41500</v>
      </c>
      <c r="D31" s="15">
        <f>SUM(D32:D37)</f>
        <v>75000</v>
      </c>
      <c r="E31" s="15">
        <f>SUM(E32:E37)</f>
        <v>0</v>
      </c>
      <c r="F31" s="15">
        <f>SUM(C31:E31)</f>
        <v>116500</v>
      </c>
      <c r="H31" s="2" t="e">
        <f>+#REF!+#REF!+#REF!</f>
        <v>#REF!</v>
      </c>
      <c r="I31" s="28">
        <f t="shared" si="1"/>
        <v>0</v>
      </c>
    </row>
    <row r="32" spans="1:9" ht="12.75" customHeight="1" x14ac:dyDescent="0.2">
      <c r="A32" s="4" t="s">
        <v>71</v>
      </c>
      <c r="B32" s="29" t="s">
        <v>73</v>
      </c>
      <c r="C32" s="32"/>
      <c r="D32" s="32"/>
      <c r="E32" s="32"/>
      <c r="F32" s="32">
        <f t="shared" si="2"/>
        <v>0</v>
      </c>
      <c r="H32" s="2" t="e">
        <f>+#REF!+#REF!+#REF!</f>
        <v>#REF!</v>
      </c>
      <c r="I32" s="28">
        <f t="shared" si="1"/>
        <v>0</v>
      </c>
    </row>
    <row r="33" spans="1:9" x14ac:dyDescent="0.2">
      <c r="A33" s="4" t="s">
        <v>72</v>
      </c>
      <c r="B33" s="29" t="s">
        <v>74</v>
      </c>
      <c r="C33" s="32"/>
      <c r="D33" s="32"/>
      <c r="E33" s="32"/>
      <c r="F33" s="32">
        <f t="shared" si="2"/>
        <v>0</v>
      </c>
      <c r="H33" s="2" t="e">
        <f>+#REF!+#REF!+#REF!</f>
        <v>#REF!</v>
      </c>
      <c r="I33" s="28">
        <f t="shared" si="1"/>
        <v>0</v>
      </c>
    </row>
    <row r="34" spans="1:9" ht="12.75" customHeight="1" x14ac:dyDescent="0.2">
      <c r="A34" s="4" t="s">
        <v>77</v>
      </c>
      <c r="B34" s="29" t="s">
        <v>78</v>
      </c>
      <c r="C34" s="32">
        <v>41500</v>
      </c>
      <c r="D34" s="32"/>
      <c r="E34" s="32"/>
      <c r="F34" s="32">
        <f t="shared" si="2"/>
        <v>41500</v>
      </c>
      <c r="H34" s="2" t="e">
        <f>+#REF!+#REF!+#REF!</f>
        <v>#REF!</v>
      </c>
      <c r="I34" s="28">
        <f t="shared" si="1"/>
        <v>0</v>
      </c>
    </row>
    <row r="35" spans="1:9" ht="12.75" customHeight="1" x14ac:dyDescent="0.2">
      <c r="A35" s="4" t="s">
        <v>225</v>
      </c>
      <c r="B35" s="29" t="s">
        <v>226</v>
      </c>
      <c r="C35" s="32"/>
      <c r="D35" s="32"/>
      <c r="E35" s="32"/>
      <c r="F35" s="32">
        <f t="shared" si="2"/>
        <v>0</v>
      </c>
      <c r="H35" s="2" t="e">
        <f>+#REF!+#REF!+#REF!</f>
        <v>#REF!</v>
      </c>
      <c r="I35" s="28">
        <f t="shared" si="1"/>
        <v>0</v>
      </c>
    </row>
    <row r="36" spans="1:9" ht="12.75" customHeight="1" x14ac:dyDescent="0.2">
      <c r="A36" s="4" t="s">
        <v>75</v>
      </c>
      <c r="B36" s="29" t="s">
        <v>76</v>
      </c>
      <c r="C36" s="32"/>
      <c r="D36" s="32">
        <v>75000</v>
      </c>
      <c r="E36" s="32"/>
      <c r="F36" s="32">
        <f t="shared" si="2"/>
        <v>75000</v>
      </c>
      <c r="H36" s="2" t="e">
        <f>+#REF!+#REF!+#REF!</f>
        <v>#REF!</v>
      </c>
      <c r="I36" s="28">
        <f t="shared" si="1"/>
        <v>0</v>
      </c>
    </row>
    <row r="37" spans="1:9" ht="16.5" customHeight="1" x14ac:dyDescent="0.2">
      <c r="A37" s="13"/>
      <c r="B37" s="29"/>
      <c r="C37" s="32"/>
      <c r="D37" s="32"/>
      <c r="E37" s="32"/>
      <c r="F37" s="32">
        <f t="shared" si="2"/>
        <v>0</v>
      </c>
      <c r="H37" s="2" t="e">
        <f>+#REF!+#REF!+#REF!</f>
        <v>#REF!</v>
      </c>
      <c r="I37" s="28">
        <f t="shared" si="1"/>
        <v>0</v>
      </c>
    </row>
    <row r="38" spans="1:9" ht="12.75" customHeight="1" x14ac:dyDescent="0.3">
      <c r="A38" s="14" t="s">
        <v>274</v>
      </c>
      <c r="B38" s="1" t="s">
        <v>272</v>
      </c>
      <c r="C38" s="15">
        <f>SUM(C39:C39)</f>
        <v>0</v>
      </c>
      <c r="D38" s="15">
        <f>SUM(D39:D39)</f>
        <v>0</v>
      </c>
      <c r="E38" s="15">
        <f>SUM(E39:E39)</f>
        <v>0</v>
      </c>
      <c r="F38" s="15">
        <f>SUM(C38:E38)</f>
        <v>0</v>
      </c>
      <c r="H38" s="2" t="e">
        <f>+#REF!+#REF!+#REF!</f>
        <v>#REF!</v>
      </c>
      <c r="I38" s="28">
        <f t="shared" si="1"/>
        <v>0</v>
      </c>
    </row>
    <row r="39" spans="1:9" ht="12.75" customHeight="1" x14ac:dyDescent="0.2">
      <c r="A39" s="4" t="s">
        <v>275</v>
      </c>
      <c r="B39" s="29" t="s">
        <v>273</v>
      </c>
      <c r="C39" s="32"/>
      <c r="D39" s="32"/>
      <c r="E39" s="32"/>
      <c r="F39" s="32">
        <f t="shared" ref="F39" si="6">+C39+D39+E39</f>
        <v>0</v>
      </c>
      <c r="H39" s="2" t="e">
        <f>+#REF!+#REF!+#REF!</f>
        <v>#REF!</v>
      </c>
      <c r="I39" s="28">
        <f t="shared" si="1"/>
        <v>0</v>
      </c>
    </row>
    <row r="40" spans="1:9" x14ac:dyDescent="0.2">
      <c r="A40" s="13"/>
      <c r="B40" s="29"/>
      <c r="C40" s="32"/>
      <c r="D40" s="32"/>
      <c r="E40" s="32"/>
      <c r="F40" s="32"/>
      <c r="H40" s="2"/>
      <c r="I40" s="28">
        <f t="shared" si="1"/>
        <v>0</v>
      </c>
    </row>
    <row r="41" spans="1:9" ht="16.5" x14ac:dyDescent="0.3">
      <c r="A41" s="14" t="s">
        <v>79</v>
      </c>
      <c r="B41" s="1" t="s">
        <v>84</v>
      </c>
      <c r="C41" s="15">
        <f>SUM(C42:C45)</f>
        <v>2993592.67</v>
      </c>
      <c r="D41" s="15">
        <f>+D42+D43+D44</f>
        <v>2545038.92</v>
      </c>
      <c r="E41" s="15">
        <f>SUM(E42:E45)</f>
        <v>0</v>
      </c>
      <c r="F41" s="15">
        <f>SUM(C41:E41)</f>
        <v>5538631.5899999999</v>
      </c>
      <c r="H41" s="2"/>
      <c r="I41" s="28">
        <f t="shared" si="1"/>
        <v>0</v>
      </c>
    </row>
    <row r="42" spans="1:9" x14ac:dyDescent="0.2">
      <c r="A42" s="13" t="s">
        <v>80</v>
      </c>
      <c r="B42" s="29" t="s">
        <v>81</v>
      </c>
      <c r="C42" s="32">
        <v>1390148.3</v>
      </c>
      <c r="D42" s="32">
        <v>1256178.23</v>
      </c>
      <c r="E42" s="32"/>
      <c r="F42" s="32">
        <f t="shared" si="2"/>
        <v>2646326.5300000003</v>
      </c>
      <c r="H42" s="2"/>
      <c r="I42" s="28">
        <f t="shared" si="1"/>
        <v>0</v>
      </c>
    </row>
    <row r="43" spans="1:9" x14ac:dyDescent="0.2">
      <c r="A43" s="13" t="s">
        <v>82</v>
      </c>
      <c r="B43" s="29" t="s">
        <v>3</v>
      </c>
      <c r="C43" s="32">
        <v>1398501.99</v>
      </c>
      <c r="D43" s="32">
        <v>1288860.69</v>
      </c>
      <c r="E43" s="32"/>
      <c r="F43" s="32">
        <f t="shared" si="2"/>
        <v>2687362.6799999997</v>
      </c>
      <c r="H43" s="2" t="e">
        <f>+#REF!+#REF!+#REF!</f>
        <v>#REF!</v>
      </c>
      <c r="I43" s="28">
        <f t="shared" si="1"/>
        <v>0</v>
      </c>
    </row>
    <row r="44" spans="1:9" ht="13.5" customHeight="1" x14ac:dyDescent="0.2">
      <c r="A44" s="13" t="s">
        <v>83</v>
      </c>
      <c r="B44" s="29" t="s">
        <v>4</v>
      </c>
      <c r="C44" s="32">
        <v>204942.38</v>
      </c>
      <c r="D44" s="32"/>
      <c r="E44" s="32"/>
      <c r="F44" s="32">
        <f t="shared" si="2"/>
        <v>204942.38</v>
      </c>
      <c r="H44" s="2" t="e">
        <f>+#REF!+#REF!+#REF!</f>
        <v>#REF!</v>
      </c>
      <c r="I44" s="28">
        <f t="shared" si="1"/>
        <v>0</v>
      </c>
    </row>
    <row r="45" spans="1:9" ht="13.5" thickBot="1" x14ac:dyDescent="0.25">
      <c r="A45" s="16"/>
      <c r="B45" s="5"/>
      <c r="C45" s="17"/>
      <c r="D45" s="17"/>
      <c r="E45" s="17"/>
      <c r="F45" s="17">
        <f t="shared" si="2"/>
        <v>0</v>
      </c>
      <c r="H45" s="2" t="e">
        <f>+#REF!+#REF!+#REF!</f>
        <v>#REF!</v>
      </c>
      <c r="I45" s="28">
        <f t="shared" si="1"/>
        <v>0</v>
      </c>
    </row>
    <row r="46" spans="1:9" ht="16.5" thickBot="1" x14ac:dyDescent="0.3">
      <c r="A46" s="10">
        <v>2.2000000000000002</v>
      </c>
      <c r="B46" s="6" t="s">
        <v>5</v>
      </c>
      <c r="C46" s="11">
        <f>+C47+C57+C61+C65+C70+C77+C82+C87+C96</f>
        <v>9014345.6999999993</v>
      </c>
      <c r="D46" s="11">
        <f>+D47+D57+D61+D65+D70+D77+D82+D87+D96</f>
        <v>43469838.620000005</v>
      </c>
      <c r="E46" s="11">
        <f>+E47+E57+E61+E65+E70+E77+E82+E87+E96</f>
        <v>2160082.17</v>
      </c>
      <c r="F46" s="11">
        <f>SUM(C46:E46)</f>
        <v>54644266.49000001</v>
      </c>
      <c r="H46" s="2" t="e">
        <f>+#REF!+#REF!+#REF!</f>
        <v>#REF!</v>
      </c>
      <c r="I46" s="28">
        <f t="shared" si="1"/>
        <v>0</v>
      </c>
    </row>
    <row r="47" spans="1:9" ht="16.5" x14ac:dyDescent="0.3">
      <c r="A47" s="12" t="s">
        <v>85</v>
      </c>
      <c r="B47" s="8" t="s">
        <v>86</v>
      </c>
      <c r="C47" s="31">
        <f>SUM(C50:C55)</f>
        <v>3150008.0999999996</v>
      </c>
      <c r="D47" s="31">
        <f>SUM(D48:D55)</f>
        <v>2115641.77</v>
      </c>
      <c r="E47" s="31">
        <f t="shared" ref="E47" si="7">SUM(E50:E56)</f>
        <v>1576368.69</v>
      </c>
      <c r="F47" s="31">
        <f>SUM(C47:E47)</f>
        <v>6842018.5599999987</v>
      </c>
      <c r="H47" s="2" t="e">
        <f>+#REF!+#REF!+#REF!</f>
        <v>#REF!</v>
      </c>
      <c r="I47" s="28">
        <f t="shared" si="1"/>
        <v>0</v>
      </c>
    </row>
    <row r="48" spans="1:9" x14ac:dyDescent="0.2">
      <c r="A48" s="13" t="s">
        <v>295</v>
      </c>
      <c r="B48" s="29" t="s">
        <v>296</v>
      </c>
      <c r="C48" s="32"/>
      <c r="D48" s="32"/>
      <c r="E48" s="32"/>
      <c r="F48" s="32"/>
      <c r="H48" s="2" t="e">
        <f>+#REF!+#REF!+#REF!</f>
        <v>#REF!</v>
      </c>
      <c r="I48" s="28">
        <f t="shared" si="1"/>
        <v>0</v>
      </c>
    </row>
    <row r="49" spans="1:9" x14ac:dyDescent="0.2">
      <c r="A49" s="13" t="s">
        <v>303</v>
      </c>
      <c r="B49" s="29" t="s">
        <v>304</v>
      </c>
      <c r="C49" s="32"/>
      <c r="D49" s="32"/>
      <c r="E49" s="32"/>
      <c r="F49" s="32"/>
      <c r="H49" s="2" t="e">
        <f>+#REF!+#REF!+#REF!</f>
        <v>#REF!</v>
      </c>
      <c r="I49" s="28">
        <f t="shared" si="1"/>
        <v>0</v>
      </c>
    </row>
    <row r="50" spans="1:9" x14ac:dyDescent="0.2">
      <c r="A50" s="13" t="s">
        <v>87</v>
      </c>
      <c r="B50" s="29" t="s">
        <v>91</v>
      </c>
      <c r="C50" s="32">
        <v>2558344.65</v>
      </c>
      <c r="D50" s="32">
        <v>1082607.28</v>
      </c>
      <c r="E50" s="32"/>
      <c r="F50" s="32">
        <f t="shared" si="2"/>
        <v>3640951.9299999997</v>
      </c>
      <c r="H50" s="2"/>
      <c r="I50" s="28">
        <f t="shared" si="1"/>
        <v>0</v>
      </c>
    </row>
    <row r="51" spans="1:9" x14ac:dyDescent="0.2">
      <c r="A51" s="13" t="s">
        <v>88</v>
      </c>
      <c r="B51" s="29" t="s">
        <v>92</v>
      </c>
      <c r="C51" s="32"/>
      <c r="D51" s="32"/>
      <c r="E51" s="32"/>
      <c r="F51" s="32">
        <f t="shared" si="2"/>
        <v>0</v>
      </c>
      <c r="H51" s="2" t="e">
        <f>+#REF!+#REF!+#REF!</f>
        <v>#REF!</v>
      </c>
      <c r="I51" s="28">
        <f t="shared" si="1"/>
        <v>0</v>
      </c>
    </row>
    <row r="52" spans="1:9" x14ac:dyDescent="0.2">
      <c r="A52" s="13" t="s">
        <v>89</v>
      </c>
      <c r="B52" s="29" t="s">
        <v>93</v>
      </c>
      <c r="C52" s="18">
        <v>591663.44999999995</v>
      </c>
      <c r="D52" s="32"/>
      <c r="E52" s="32">
        <v>622294.6</v>
      </c>
      <c r="F52" s="32">
        <f t="shared" si="2"/>
        <v>1213958.0499999998</v>
      </c>
      <c r="H52" s="2" t="e">
        <f>+#REF!+#REF!+#REF!</f>
        <v>#REF!</v>
      </c>
      <c r="I52" s="28">
        <f t="shared" si="1"/>
        <v>0</v>
      </c>
    </row>
    <row r="53" spans="1:9" x14ac:dyDescent="0.2">
      <c r="A53" s="13" t="s">
        <v>90</v>
      </c>
      <c r="B53" s="29" t="s">
        <v>94</v>
      </c>
      <c r="C53" s="32"/>
      <c r="D53" s="32">
        <v>1033034.49</v>
      </c>
      <c r="E53" s="32">
        <v>954074.09</v>
      </c>
      <c r="F53" s="32">
        <f t="shared" si="2"/>
        <v>1987108.58</v>
      </c>
      <c r="H53" s="2" t="e">
        <f>+#REF!+#REF!+#REF!</f>
        <v>#REF!</v>
      </c>
      <c r="I53" s="28">
        <f t="shared" si="1"/>
        <v>0</v>
      </c>
    </row>
    <row r="54" spans="1:9" ht="12.75" customHeight="1" x14ac:dyDescent="0.2">
      <c r="A54" s="13" t="s">
        <v>234</v>
      </c>
      <c r="B54" s="29" t="s">
        <v>221</v>
      </c>
      <c r="C54" s="32"/>
      <c r="D54" s="32"/>
      <c r="E54" s="32"/>
      <c r="F54" s="32">
        <f t="shared" si="2"/>
        <v>0</v>
      </c>
      <c r="H54" s="2" t="e">
        <f>+#REF!+#REF!+#REF!</f>
        <v>#REF!</v>
      </c>
      <c r="I54" s="28">
        <f t="shared" si="1"/>
        <v>0</v>
      </c>
    </row>
    <row r="55" spans="1:9" x14ac:dyDescent="0.2">
      <c r="A55" s="13" t="s">
        <v>235</v>
      </c>
      <c r="B55" s="29" t="s">
        <v>222</v>
      </c>
      <c r="C55" s="32"/>
      <c r="D55" s="32"/>
      <c r="E55" s="32"/>
      <c r="F55" s="32">
        <f t="shared" si="2"/>
        <v>0</v>
      </c>
      <c r="H55" s="2" t="e">
        <f>+#REF!+#REF!+#REF!</f>
        <v>#REF!</v>
      </c>
      <c r="I55" s="28">
        <f t="shared" si="1"/>
        <v>0</v>
      </c>
    </row>
    <row r="56" spans="1:9" x14ac:dyDescent="0.2">
      <c r="A56" s="13"/>
      <c r="B56" s="29"/>
      <c r="C56" s="32"/>
      <c r="D56" s="32"/>
      <c r="E56" s="32"/>
      <c r="F56" s="32">
        <f t="shared" si="2"/>
        <v>0</v>
      </c>
      <c r="H56" s="2" t="e">
        <f>+#REF!+#REF!+#REF!</f>
        <v>#REF!</v>
      </c>
      <c r="I56" s="28">
        <f t="shared" si="1"/>
        <v>0</v>
      </c>
    </row>
    <row r="57" spans="1:9" ht="16.5" x14ac:dyDescent="0.3">
      <c r="A57" s="14" t="s">
        <v>95</v>
      </c>
      <c r="B57" s="1" t="s">
        <v>6</v>
      </c>
      <c r="C57" s="15">
        <f>SUM(C58:C60)</f>
        <v>0</v>
      </c>
      <c r="D57" s="15">
        <f t="shared" ref="D57:E57" si="8">SUM(D58:D60)</f>
        <v>4376574.07</v>
      </c>
      <c r="E57" s="15">
        <f t="shared" si="8"/>
        <v>58138</v>
      </c>
      <c r="F57" s="15">
        <f>SUM(C57:E57)</f>
        <v>4434712.07</v>
      </c>
      <c r="H57" s="2" t="e">
        <f>+#REF!+#REF!+#REF!</f>
        <v>#REF!</v>
      </c>
      <c r="I57" s="28">
        <f t="shared" si="1"/>
        <v>0</v>
      </c>
    </row>
    <row r="58" spans="1:9" ht="12.75" customHeight="1" x14ac:dyDescent="0.2">
      <c r="A58" s="30" t="s">
        <v>98</v>
      </c>
      <c r="B58" s="29" t="s">
        <v>96</v>
      </c>
      <c r="C58" s="32"/>
      <c r="D58" s="32">
        <v>986202.73</v>
      </c>
      <c r="E58" s="32"/>
      <c r="F58" s="32">
        <f t="shared" si="2"/>
        <v>986202.73</v>
      </c>
      <c r="H58" s="2" t="e">
        <f>+#REF!+#REF!+#REF!</f>
        <v>#REF!</v>
      </c>
      <c r="I58" s="28">
        <f t="shared" si="1"/>
        <v>0</v>
      </c>
    </row>
    <row r="59" spans="1:9" x14ac:dyDescent="0.2">
      <c r="A59" s="30" t="s">
        <v>97</v>
      </c>
      <c r="B59" s="29" t="s">
        <v>7</v>
      </c>
      <c r="C59" s="32"/>
      <c r="D59" s="32">
        <v>3390371.34</v>
      </c>
      <c r="E59" s="32">
        <v>58138</v>
      </c>
      <c r="F59" s="32">
        <f t="shared" si="2"/>
        <v>3448509.34</v>
      </c>
      <c r="H59" s="2" t="e">
        <f>+#REF!+#REF!+#REF!</f>
        <v>#REF!</v>
      </c>
      <c r="I59" s="28">
        <f t="shared" si="1"/>
        <v>0</v>
      </c>
    </row>
    <row r="60" spans="1:9" x14ac:dyDescent="0.2">
      <c r="A60" s="13"/>
      <c r="B60" s="29"/>
      <c r="C60" s="32"/>
      <c r="D60" s="32"/>
      <c r="E60" s="32"/>
      <c r="F60" s="32">
        <f t="shared" si="2"/>
        <v>0</v>
      </c>
      <c r="H60" s="2" t="e">
        <f>+#REF!+#REF!+#REF!</f>
        <v>#REF!</v>
      </c>
      <c r="I60" s="28">
        <f t="shared" si="1"/>
        <v>0</v>
      </c>
    </row>
    <row r="61" spans="1:9" ht="12.75" customHeight="1" x14ac:dyDescent="0.3">
      <c r="A61" s="14" t="s">
        <v>99</v>
      </c>
      <c r="B61" s="1" t="s">
        <v>8</v>
      </c>
      <c r="C61" s="15">
        <f>SUM(C62:C63)</f>
        <v>0</v>
      </c>
      <c r="D61" s="15">
        <f t="shared" ref="D61:E61" si="9">SUM(D62:D63)</f>
        <v>1218110</v>
      </c>
      <c r="E61" s="15">
        <f t="shared" si="9"/>
        <v>315600</v>
      </c>
      <c r="F61" s="15">
        <f>SUM(C61:E61)</f>
        <v>1533710</v>
      </c>
      <c r="H61" s="2" t="e">
        <f>+#REF!+#REF!+#REF!</f>
        <v>#REF!</v>
      </c>
      <c r="I61" s="28">
        <f t="shared" si="1"/>
        <v>0</v>
      </c>
    </row>
    <row r="62" spans="1:9" x14ac:dyDescent="0.2">
      <c r="A62" s="13" t="s">
        <v>305</v>
      </c>
      <c r="B62" s="29" t="s">
        <v>9</v>
      </c>
      <c r="C62" s="32"/>
      <c r="D62" s="32">
        <v>1218110</v>
      </c>
      <c r="E62" s="32">
        <v>315600</v>
      </c>
      <c r="F62" s="32">
        <f t="shared" si="2"/>
        <v>1533710</v>
      </c>
      <c r="H62" s="2" t="e">
        <f>+#REF!+#REF!+#REF!</f>
        <v>#REF!</v>
      </c>
      <c r="I62" s="28">
        <f t="shared" si="1"/>
        <v>0</v>
      </c>
    </row>
    <row r="63" spans="1:9" x14ac:dyDescent="0.2">
      <c r="A63" s="13" t="s">
        <v>306</v>
      </c>
      <c r="B63" s="29" t="s">
        <v>307</v>
      </c>
      <c r="C63" s="32"/>
      <c r="D63" s="32"/>
      <c r="E63" s="32"/>
      <c r="F63" s="32">
        <f t="shared" si="2"/>
        <v>0</v>
      </c>
      <c r="H63" s="2" t="e">
        <f>+#REF!+#REF!+#REF!</f>
        <v>#REF!</v>
      </c>
      <c r="I63" s="28">
        <f t="shared" si="1"/>
        <v>0</v>
      </c>
    </row>
    <row r="64" spans="1:9" ht="12.75" customHeight="1" x14ac:dyDescent="0.2">
      <c r="A64" s="13"/>
      <c r="B64" s="29"/>
      <c r="C64" s="32"/>
      <c r="D64" s="32"/>
      <c r="E64" s="32"/>
      <c r="F64" s="32"/>
      <c r="H64" s="2" t="e">
        <f>+#REF!+#REF!+#REF!</f>
        <v>#REF!</v>
      </c>
      <c r="I64" s="28">
        <f t="shared" si="1"/>
        <v>0</v>
      </c>
    </row>
    <row r="65" spans="1:9" ht="16.5" x14ac:dyDescent="0.3">
      <c r="A65" s="14" t="s">
        <v>100</v>
      </c>
      <c r="B65" s="1" t="s">
        <v>10</v>
      </c>
      <c r="C65" s="15">
        <f>SUM(C66:C68)</f>
        <v>0</v>
      </c>
      <c r="D65" s="15">
        <f t="shared" ref="D65:E65" si="10">SUM(D66:D68)</f>
        <v>23996792.739999998</v>
      </c>
      <c r="E65" s="15">
        <f t="shared" si="10"/>
        <v>119286</v>
      </c>
      <c r="F65" s="15">
        <f>SUM(C65:E65)</f>
        <v>24116078.739999998</v>
      </c>
      <c r="H65" s="2" t="e">
        <f>+#REF!+#REF!+#REF!</f>
        <v>#REF!</v>
      </c>
      <c r="I65" s="28">
        <f t="shared" si="1"/>
        <v>0</v>
      </c>
    </row>
    <row r="66" spans="1:9" ht="12.75" customHeight="1" x14ac:dyDescent="0.2">
      <c r="A66" s="30" t="s">
        <v>101</v>
      </c>
      <c r="B66" s="29" t="s">
        <v>102</v>
      </c>
      <c r="C66" s="32"/>
      <c r="D66" s="32">
        <v>23957299.239999998</v>
      </c>
      <c r="E66" s="32">
        <v>116250</v>
      </c>
      <c r="F66" s="32">
        <f>SUM(C66:E66)</f>
        <v>24073549.239999998</v>
      </c>
      <c r="H66" s="2" t="e">
        <f>+#REF!+#REF!+#REF!</f>
        <v>#REF!</v>
      </c>
      <c r="I66" s="28">
        <f t="shared" si="1"/>
        <v>0</v>
      </c>
    </row>
    <row r="67" spans="1:9" x14ac:dyDescent="0.2">
      <c r="A67" s="30" t="s">
        <v>103</v>
      </c>
      <c r="B67" s="29" t="s">
        <v>11</v>
      </c>
      <c r="C67" s="32"/>
      <c r="D67" s="32">
        <v>3840.5</v>
      </c>
      <c r="E67" s="32"/>
      <c r="F67" s="32">
        <f t="shared" ref="F67:F68" si="11">SUM(C67:E67)</f>
        <v>3840.5</v>
      </c>
      <c r="H67" s="2" t="e">
        <f>+#REF!+#REF!+#REF!</f>
        <v>#REF!</v>
      </c>
      <c r="I67" s="28">
        <f t="shared" si="1"/>
        <v>0</v>
      </c>
    </row>
    <row r="68" spans="1:9" x14ac:dyDescent="0.2">
      <c r="A68" s="30" t="s">
        <v>104</v>
      </c>
      <c r="B68" s="29" t="s">
        <v>12</v>
      </c>
      <c r="C68" s="32"/>
      <c r="D68" s="32">
        <v>35653</v>
      </c>
      <c r="E68" s="32">
        <v>3036</v>
      </c>
      <c r="F68" s="32">
        <f t="shared" si="11"/>
        <v>38689</v>
      </c>
      <c r="H68" s="2" t="e">
        <f>+#REF!+#REF!+#REF!</f>
        <v>#REF!</v>
      </c>
      <c r="I68" s="28">
        <f t="shared" si="1"/>
        <v>0</v>
      </c>
    </row>
    <row r="69" spans="1:9" x14ac:dyDescent="0.2">
      <c r="A69" s="13"/>
      <c r="B69" s="29"/>
      <c r="C69" s="32"/>
      <c r="D69" s="32"/>
      <c r="E69" s="32"/>
      <c r="F69" s="32">
        <f t="shared" si="2"/>
        <v>0</v>
      </c>
      <c r="H69" s="2" t="e">
        <f>+#REF!+#REF!+#REF!</f>
        <v>#REF!</v>
      </c>
      <c r="I69" s="28">
        <f t="shared" si="1"/>
        <v>0</v>
      </c>
    </row>
    <row r="70" spans="1:9" ht="16.5" x14ac:dyDescent="0.3">
      <c r="A70" s="14" t="s">
        <v>105</v>
      </c>
      <c r="B70" s="1" t="s">
        <v>106</v>
      </c>
      <c r="C70" s="15">
        <f>SUM(C71:C75)</f>
        <v>531004.6</v>
      </c>
      <c r="D70" s="15">
        <f t="shared" ref="D70:E70" si="12">SUM(D71:D75)</f>
        <v>3252651.09</v>
      </c>
      <c r="E70" s="15">
        <f t="shared" si="12"/>
        <v>0</v>
      </c>
      <c r="F70" s="15">
        <f>SUM(C70:E70)</f>
        <v>3783655.69</v>
      </c>
      <c r="H70" s="2" t="e">
        <f>+#REF!+#REF!+#REF!</f>
        <v>#REF!</v>
      </c>
      <c r="I70" s="28">
        <f t="shared" si="1"/>
        <v>0</v>
      </c>
    </row>
    <row r="71" spans="1:9" x14ac:dyDescent="0.2">
      <c r="A71" s="30" t="s">
        <v>308</v>
      </c>
      <c r="B71" s="29" t="s">
        <v>107</v>
      </c>
      <c r="C71" s="32">
        <v>531004.6</v>
      </c>
      <c r="D71" s="32">
        <v>563158.88</v>
      </c>
      <c r="E71" s="32"/>
      <c r="F71" s="32">
        <f>SUM(C71:E71)</f>
        <v>1094163.48</v>
      </c>
      <c r="H71" s="2" t="e">
        <f>+#REF!+#REF!+#REF!</f>
        <v>#REF!</v>
      </c>
      <c r="I71" s="28">
        <f t="shared" si="1"/>
        <v>0</v>
      </c>
    </row>
    <row r="72" spans="1:9" ht="12.75" customHeight="1" x14ac:dyDescent="0.2">
      <c r="A72" s="30" t="s">
        <v>309</v>
      </c>
      <c r="B72" s="29" t="s">
        <v>310</v>
      </c>
      <c r="C72" s="32"/>
      <c r="D72" s="32"/>
      <c r="E72" s="32"/>
      <c r="F72" s="32"/>
      <c r="H72" s="2" t="e">
        <f>+#REF!+#REF!+#REF!</f>
        <v>#REF!</v>
      </c>
      <c r="I72" s="28">
        <f t="shared" si="1"/>
        <v>0</v>
      </c>
    </row>
    <row r="73" spans="1:9" x14ac:dyDescent="0.2">
      <c r="A73" s="30" t="s">
        <v>311</v>
      </c>
      <c r="B73" s="29" t="s">
        <v>108</v>
      </c>
      <c r="C73" s="32"/>
      <c r="D73" s="32"/>
      <c r="E73" s="32"/>
      <c r="F73" s="32">
        <f t="shared" ref="F73:F75" si="13">SUM(C73:E73)</f>
        <v>0</v>
      </c>
      <c r="H73" s="2" t="e">
        <f>+#REF!+#REF!+#REF!</f>
        <v>#REF!</v>
      </c>
      <c r="I73" s="28">
        <f t="shared" si="1"/>
        <v>0</v>
      </c>
    </row>
    <row r="74" spans="1:9" ht="12.75" customHeight="1" x14ac:dyDescent="0.2">
      <c r="A74" s="30" t="s">
        <v>312</v>
      </c>
      <c r="B74" s="29" t="s">
        <v>109</v>
      </c>
      <c r="C74" s="32"/>
      <c r="D74" s="32">
        <v>114822.86</v>
      </c>
      <c r="E74" s="32"/>
      <c r="F74" s="32">
        <f t="shared" si="13"/>
        <v>114822.86</v>
      </c>
      <c r="H74" s="2" t="e">
        <f>+#REF!+#REF!+#REF!</f>
        <v>#REF!</v>
      </c>
      <c r="I74" s="28">
        <f t="shared" si="1"/>
        <v>0</v>
      </c>
    </row>
    <row r="75" spans="1:9" ht="12.75" customHeight="1" x14ac:dyDescent="0.2">
      <c r="A75" s="30" t="s">
        <v>313</v>
      </c>
      <c r="B75" s="29" t="s">
        <v>13</v>
      </c>
      <c r="C75" s="32"/>
      <c r="D75" s="32">
        <v>2574669.35</v>
      </c>
      <c r="E75" s="32"/>
      <c r="F75" s="32">
        <f t="shared" si="13"/>
        <v>2574669.35</v>
      </c>
      <c r="H75" s="2" t="e">
        <f>+#REF!+#REF!+#REF!</f>
        <v>#REF!</v>
      </c>
      <c r="I75" s="28">
        <f t="shared" si="1"/>
        <v>0</v>
      </c>
    </row>
    <row r="76" spans="1:9" x14ac:dyDescent="0.2">
      <c r="A76" s="13"/>
      <c r="B76" s="29"/>
      <c r="C76" s="32"/>
      <c r="D76" s="32"/>
      <c r="E76" s="32"/>
      <c r="F76" s="32">
        <f t="shared" si="2"/>
        <v>0</v>
      </c>
      <c r="H76" s="2" t="e">
        <f>+#REF!+#REF!+#REF!</f>
        <v>#REF!</v>
      </c>
      <c r="I76" s="28">
        <f t="shared" si="1"/>
        <v>0</v>
      </c>
    </row>
    <row r="77" spans="1:9" ht="12.75" customHeight="1" x14ac:dyDescent="0.3">
      <c r="A77" s="14" t="s">
        <v>110</v>
      </c>
      <c r="B77" s="1" t="s">
        <v>14</v>
      </c>
      <c r="C77" s="15">
        <f>SUM(C78:C81)</f>
        <v>0</v>
      </c>
      <c r="D77" s="15">
        <f t="shared" ref="D77:E77" si="14">SUM(D78:D81)</f>
        <v>830565.49</v>
      </c>
      <c r="E77" s="15">
        <f t="shared" si="14"/>
        <v>0</v>
      </c>
      <c r="F77" s="15">
        <f>+F78+F79+F80</f>
        <v>830565.49</v>
      </c>
      <c r="H77" s="2" t="e">
        <f>+#REF!+#REF!+#REF!</f>
        <v>#REF!</v>
      </c>
      <c r="I77" s="28">
        <f t="shared" si="1"/>
        <v>0</v>
      </c>
    </row>
    <row r="78" spans="1:9" x14ac:dyDescent="0.2">
      <c r="A78" s="30" t="s">
        <v>111</v>
      </c>
      <c r="B78" s="29" t="s">
        <v>112</v>
      </c>
      <c r="C78" s="32"/>
      <c r="D78" s="32">
        <v>29945</v>
      </c>
      <c r="E78" s="32"/>
      <c r="F78" s="32">
        <f t="shared" si="2"/>
        <v>29945</v>
      </c>
      <c r="H78" s="2" t="e">
        <f>+#REF!+#REF!+#REF!</f>
        <v>#REF!</v>
      </c>
      <c r="I78" s="28">
        <f t="shared" si="1"/>
        <v>0</v>
      </c>
    </row>
    <row r="79" spans="1:9" x14ac:dyDescent="0.2">
      <c r="A79" s="30" t="s">
        <v>113</v>
      </c>
      <c r="B79" s="29" t="s">
        <v>114</v>
      </c>
      <c r="C79" s="32"/>
      <c r="D79" s="32">
        <v>800620.49</v>
      </c>
      <c r="E79" s="32"/>
      <c r="F79" s="32">
        <f t="shared" si="2"/>
        <v>800620.49</v>
      </c>
      <c r="H79" s="2" t="e">
        <f>+#REF!+#REF!+#REF!</f>
        <v>#REF!</v>
      </c>
      <c r="I79" s="28">
        <f t="shared" ref="I79:I142" si="15">+C79+D79+E79-F79</f>
        <v>0</v>
      </c>
    </row>
    <row r="80" spans="1:9" x14ac:dyDescent="0.2">
      <c r="A80" s="30" t="s">
        <v>115</v>
      </c>
      <c r="B80" s="29" t="s">
        <v>15</v>
      </c>
      <c r="C80" s="32"/>
      <c r="D80" s="32"/>
      <c r="E80" s="32"/>
      <c r="F80" s="32">
        <f t="shared" si="2"/>
        <v>0</v>
      </c>
      <c r="H80" s="2" t="e">
        <f>+#REF!+#REF!+#REF!</f>
        <v>#REF!</v>
      </c>
      <c r="I80" s="28">
        <f t="shared" si="15"/>
        <v>0</v>
      </c>
    </row>
    <row r="81" spans="1:9" x14ac:dyDescent="0.2">
      <c r="A81" s="13"/>
      <c r="B81" s="29"/>
      <c r="C81" s="32"/>
      <c r="D81" s="32"/>
      <c r="E81" s="32"/>
      <c r="F81" s="32">
        <f t="shared" si="2"/>
        <v>0</v>
      </c>
      <c r="H81" s="2" t="e">
        <f>+#REF!+#REF!+#REF!</f>
        <v>#REF!</v>
      </c>
      <c r="I81" s="28">
        <f t="shared" si="15"/>
        <v>0</v>
      </c>
    </row>
    <row r="82" spans="1:9" ht="12.75" customHeight="1" x14ac:dyDescent="0.3">
      <c r="A82" s="14" t="s">
        <v>116</v>
      </c>
      <c r="B82" s="1" t="s">
        <v>117</v>
      </c>
      <c r="C82" s="15">
        <f>SUM(C83:C85)</f>
        <v>0</v>
      </c>
      <c r="D82" s="15">
        <f t="shared" ref="D82:E82" si="16">SUM(D83:D85)</f>
        <v>4297067.2200000007</v>
      </c>
      <c r="E82" s="15">
        <f t="shared" si="16"/>
        <v>78689.48</v>
      </c>
      <c r="F82" s="15">
        <f>SUM(C82:E82)</f>
        <v>4375756.7000000011</v>
      </c>
      <c r="H82" s="2" t="e">
        <f>+#REF!+#REF!+#REF!</f>
        <v>#REF!</v>
      </c>
      <c r="I82" s="28">
        <f t="shared" si="15"/>
        <v>0</v>
      </c>
    </row>
    <row r="83" spans="1:9" x14ac:dyDescent="0.2">
      <c r="A83" s="30" t="s">
        <v>118</v>
      </c>
      <c r="B83" s="29" t="s">
        <v>119</v>
      </c>
      <c r="C83" s="32"/>
      <c r="D83" s="32">
        <v>1275350.75</v>
      </c>
      <c r="E83" s="32"/>
      <c r="F83" s="32">
        <f t="shared" si="2"/>
        <v>1275350.75</v>
      </c>
      <c r="H83" s="2" t="e">
        <f>+#REF!+#REF!+#REF!</f>
        <v>#REF!</v>
      </c>
      <c r="I83" s="28">
        <f t="shared" si="15"/>
        <v>0</v>
      </c>
    </row>
    <row r="84" spans="1:9" ht="12.75" customHeight="1" x14ac:dyDescent="0.2">
      <c r="A84" s="30" t="s">
        <v>120</v>
      </c>
      <c r="B84" s="29" t="s">
        <v>121</v>
      </c>
      <c r="C84" s="32"/>
      <c r="D84" s="32">
        <v>3021716.47</v>
      </c>
      <c r="E84" s="32">
        <v>78689.48</v>
      </c>
      <c r="F84" s="32">
        <f t="shared" si="2"/>
        <v>3100405.95</v>
      </c>
      <c r="H84" s="2" t="e">
        <f>+#REF!+#REF!+#REF!</f>
        <v>#REF!</v>
      </c>
      <c r="I84" s="28">
        <f t="shared" si="15"/>
        <v>0</v>
      </c>
    </row>
    <row r="85" spans="1:9" ht="12.75" customHeight="1" x14ac:dyDescent="0.2">
      <c r="A85" s="30" t="s">
        <v>293</v>
      </c>
      <c r="B85" s="29" t="s">
        <v>294</v>
      </c>
      <c r="C85" s="32"/>
      <c r="D85" s="32"/>
      <c r="E85" s="32"/>
      <c r="F85" s="32">
        <f t="shared" si="2"/>
        <v>0</v>
      </c>
      <c r="H85" s="2"/>
      <c r="I85" s="28">
        <f t="shared" si="15"/>
        <v>0</v>
      </c>
    </row>
    <row r="86" spans="1:9" ht="12.75" customHeight="1" x14ac:dyDescent="0.2">
      <c r="A86" s="30"/>
      <c r="B86" s="29"/>
      <c r="C86" s="32"/>
      <c r="D86" s="32"/>
      <c r="E86" s="32"/>
      <c r="F86" s="32"/>
      <c r="H86" s="2" t="e">
        <f>+#REF!+#REF!+#REF!</f>
        <v>#REF!</v>
      </c>
      <c r="I86" s="28">
        <f t="shared" si="15"/>
        <v>0</v>
      </c>
    </row>
    <row r="87" spans="1:9" ht="16.5" x14ac:dyDescent="0.3">
      <c r="A87" s="14" t="s">
        <v>122</v>
      </c>
      <c r="B87" s="1" t="s">
        <v>16</v>
      </c>
      <c r="C87" s="15">
        <f>SUM(C88:C95)</f>
        <v>5333333</v>
      </c>
      <c r="D87" s="15">
        <f t="shared" ref="D87:E87" si="17">SUM(D88:D95)</f>
        <v>3382436.24</v>
      </c>
      <c r="E87" s="15">
        <f t="shared" si="17"/>
        <v>12000</v>
      </c>
      <c r="F87" s="15">
        <f>SUM(C87:E87)</f>
        <v>8727769.2400000002</v>
      </c>
      <c r="H87" s="2" t="e">
        <f>+#REF!+#REF!+#REF!</f>
        <v>#REF!</v>
      </c>
      <c r="I87" s="28">
        <f t="shared" si="15"/>
        <v>0</v>
      </c>
    </row>
    <row r="88" spans="1:9" x14ac:dyDescent="0.2">
      <c r="A88" s="30" t="s">
        <v>123</v>
      </c>
      <c r="B88" s="29" t="s">
        <v>17</v>
      </c>
      <c r="C88" s="32"/>
      <c r="D88" s="32"/>
      <c r="E88" s="32"/>
      <c r="F88" s="32">
        <f>SUM(C88:E88)</f>
        <v>0</v>
      </c>
      <c r="H88" s="2" t="e">
        <f>+#REF!+#REF!+#REF!</f>
        <v>#REF!</v>
      </c>
      <c r="I88" s="28">
        <f t="shared" si="15"/>
        <v>0</v>
      </c>
    </row>
    <row r="89" spans="1:9" ht="12.75" customHeight="1" x14ac:dyDescent="0.2">
      <c r="A89" s="30" t="s">
        <v>256</v>
      </c>
      <c r="B89" s="29" t="s">
        <v>257</v>
      </c>
      <c r="C89" s="32"/>
      <c r="D89" s="32">
        <v>947600</v>
      </c>
      <c r="E89" s="32"/>
      <c r="F89" s="32">
        <f t="shared" ref="F89:F94" si="18">SUM(C89:E89)</f>
        <v>947600</v>
      </c>
      <c r="H89" s="2" t="e">
        <f>+#REF!+#REF!+#REF!</f>
        <v>#REF!</v>
      </c>
      <c r="I89" s="28">
        <f t="shared" si="15"/>
        <v>0</v>
      </c>
    </row>
    <row r="90" spans="1:9" x14ac:dyDescent="0.2">
      <c r="A90" s="30" t="s">
        <v>124</v>
      </c>
      <c r="B90" s="29" t="s">
        <v>129</v>
      </c>
      <c r="C90" s="32"/>
      <c r="D90" s="32">
        <v>104312</v>
      </c>
      <c r="E90" s="32"/>
      <c r="F90" s="32">
        <f t="shared" si="18"/>
        <v>104312</v>
      </c>
      <c r="H90" s="2" t="e">
        <f>+#REF!+#REF!+#REF!</f>
        <v>#REF!</v>
      </c>
      <c r="I90" s="28">
        <f t="shared" si="15"/>
        <v>0</v>
      </c>
    </row>
    <row r="91" spans="1:9" ht="12.75" customHeight="1" x14ac:dyDescent="0.2">
      <c r="A91" s="30" t="s">
        <v>125</v>
      </c>
      <c r="B91" s="29" t="s">
        <v>130</v>
      </c>
      <c r="C91" s="32"/>
      <c r="D91" s="32"/>
      <c r="E91" s="32"/>
      <c r="F91" s="32">
        <f t="shared" si="18"/>
        <v>0</v>
      </c>
      <c r="H91" s="2" t="e">
        <f>+#REF!+#REF!+#REF!</f>
        <v>#REF!</v>
      </c>
      <c r="I91" s="28">
        <f t="shared" si="15"/>
        <v>0</v>
      </c>
    </row>
    <row r="92" spans="1:9" x14ac:dyDescent="0.2">
      <c r="A92" s="30" t="s">
        <v>126</v>
      </c>
      <c r="B92" s="29" t="s">
        <v>131</v>
      </c>
      <c r="C92" s="32"/>
      <c r="D92" s="32">
        <v>652820</v>
      </c>
      <c r="E92" s="32"/>
      <c r="F92" s="32">
        <f t="shared" si="18"/>
        <v>652820</v>
      </c>
      <c r="H92" s="2" t="e">
        <f>+#REF!+#REF!+#REF!</f>
        <v>#REF!</v>
      </c>
      <c r="I92" s="28">
        <f t="shared" si="15"/>
        <v>0</v>
      </c>
    </row>
    <row r="93" spans="1:9" x14ac:dyDescent="0.2">
      <c r="A93" s="30" t="s">
        <v>127</v>
      </c>
      <c r="B93" s="29" t="s">
        <v>128</v>
      </c>
      <c r="C93" s="32"/>
      <c r="D93" s="32">
        <v>30000</v>
      </c>
      <c r="E93" s="32"/>
      <c r="F93" s="32">
        <f t="shared" si="18"/>
        <v>30000</v>
      </c>
      <c r="H93" s="2" t="e">
        <f>+#REF!+#REF!+#REF!</f>
        <v>#REF!</v>
      </c>
      <c r="I93" s="28">
        <f t="shared" si="15"/>
        <v>0</v>
      </c>
    </row>
    <row r="94" spans="1:9" ht="12.75" customHeight="1" x14ac:dyDescent="0.2">
      <c r="A94" s="30" t="s">
        <v>132</v>
      </c>
      <c r="B94" s="29" t="s">
        <v>18</v>
      </c>
      <c r="C94" s="32">
        <v>5333333</v>
      </c>
      <c r="D94" s="32">
        <v>1647704.24</v>
      </c>
      <c r="E94" s="32"/>
      <c r="F94" s="32">
        <f t="shared" si="18"/>
        <v>6981037.2400000002</v>
      </c>
      <c r="H94" s="2" t="e">
        <f>+#REF!+#REF!+#REF!</f>
        <v>#REF!</v>
      </c>
      <c r="I94" s="28">
        <f t="shared" si="15"/>
        <v>0</v>
      </c>
    </row>
    <row r="95" spans="1:9" ht="12.75" customHeight="1" x14ac:dyDescent="0.2">
      <c r="A95" s="30" t="s">
        <v>320</v>
      </c>
      <c r="B95" s="29"/>
      <c r="C95" s="32"/>
      <c r="D95" s="32"/>
      <c r="E95" s="32">
        <v>12000</v>
      </c>
      <c r="F95" s="32">
        <f t="shared" ref="F95:F150" si="19">+C95+D95+E95</f>
        <v>12000</v>
      </c>
      <c r="H95" s="2" t="e">
        <f>+#REF!+#REF!+#REF!</f>
        <v>#REF!</v>
      </c>
      <c r="I95" s="28">
        <f t="shared" si="15"/>
        <v>0</v>
      </c>
    </row>
    <row r="96" spans="1:9" ht="13.5" customHeight="1" x14ac:dyDescent="0.3">
      <c r="A96" s="14" t="s">
        <v>135</v>
      </c>
      <c r="B96" s="1" t="s">
        <v>136</v>
      </c>
      <c r="C96" s="15">
        <f>SUM(C97:C100)</f>
        <v>0</v>
      </c>
      <c r="D96" s="15">
        <f>SUM(D97:D100)</f>
        <v>0</v>
      </c>
      <c r="E96" s="15">
        <f t="shared" ref="E96" si="20">SUM(E97:E100)</f>
        <v>0</v>
      </c>
      <c r="F96" s="15">
        <f>SUM(F97:F100)</f>
        <v>0</v>
      </c>
      <c r="H96" s="2" t="e">
        <f>+#REF!+#REF!+#REF!</f>
        <v>#REF!</v>
      </c>
      <c r="I96" s="28">
        <f t="shared" si="15"/>
        <v>0</v>
      </c>
    </row>
    <row r="97" spans="1:9" x14ac:dyDescent="0.2">
      <c r="A97" s="30" t="s">
        <v>133</v>
      </c>
      <c r="B97" s="29" t="s">
        <v>138</v>
      </c>
      <c r="C97" s="32"/>
      <c r="D97" s="32"/>
      <c r="E97" s="32"/>
      <c r="F97" s="32">
        <f t="shared" si="19"/>
        <v>0</v>
      </c>
      <c r="H97" s="2" t="e">
        <f>+#REF!+#REF!+#REF!</f>
        <v>#REF!</v>
      </c>
      <c r="I97" s="28">
        <f t="shared" si="15"/>
        <v>0</v>
      </c>
    </row>
    <row r="98" spans="1:9" x14ac:dyDescent="0.2">
      <c r="A98" s="30" t="s">
        <v>134</v>
      </c>
      <c r="B98" s="29" t="s">
        <v>139</v>
      </c>
      <c r="C98" s="32"/>
      <c r="D98" s="32"/>
      <c r="E98" s="32"/>
      <c r="F98" s="32">
        <f t="shared" si="19"/>
        <v>0</v>
      </c>
      <c r="H98" s="2" t="e">
        <f>+#REF!+#REF!+#REF!</f>
        <v>#REF!</v>
      </c>
      <c r="I98" s="28">
        <f t="shared" si="15"/>
        <v>0</v>
      </c>
    </row>
    <row r="99" spans="1:9" x14ac:dyDescent="0.2">
      <c r="A99" s="30" t="s">
        <v>137</v>
      </c>
      <c r="B99" s="29" t="s">
        <v>140</v>
      </c>
      <c r="C99" s="32"/>
      <c r="D99" s="32"/>
      <c r="E99" s="32"/>
      <c r="F99" s="32">
        <f t="shared" si="19"/>
        <v>0</v>
      </c>
      <c r="H99" s="2" t="e">
        <f>+#REF!+#REF!+#REF!</f>
        <v>#REF!</v>
      </c>
      <c r="I99" s="28">
        <f t="shared" si="15"/>
        <v>0</v>
      </c>
    </row>
    <row r="100" spans="1:9" ht="12.75" customHeight="1" thickBot="1" x14ac:dyDescent="0.25">
      <c r="A100" s="9"/>
      <c r="B100" s="5"/>
      <c r="C100" s="17"/>
      <c r="D100" s="17"/>
      <c r="E100" s="17"/>
      <c r="F100" s="17">
        <f t="shared" si="19"/>
        <v>0</v>
      </c>
      <c r="H100" s="2" t="e">
        <f>+#REF!+#REF!+#REF!</f>
        <v>#REF!</v>
      </c>
      <c r="I100" s="28">
        <f t="shared" si="15"/>
        <v>0</v>
      </c>
    </row>
    <row r="101" spans="1:9" ht="16.5" thickBot="1" x14ac:dyDescent="0.3">
      <c r="A101" s="10">
        <v>2.2999999999999998</v>
      </c>
      <c r="B101" s="6" t="s">
        <v>19</v>
      </c>
      <c r="C101" s="11">
        <f>C102+C144</f>
        <v>935864.40999999992</v>
      </c>
      <c r="D101" s="11">
        <f>D102+D108+D114+D121+D124+D131+D144+D151</f>
        <v>19094518.300000004</v>
      </c>
      <c r="E101" s="11">
        <f>+E102+E108+E114+E121+E124+E131+E144+E151</f>
        <v>479385</v>
      </c>
      <c r="F101" s="11">
        <f>SUM(C101:E101)</f>
        <v>20509767.710000005</v>
      </c>
      <c r="H101" s="2" t="e">
        <f>+#REF!+#REF!+#REF!</f>
        <v>#REF!</v>
      </c>
      <c r="I101" s="28">
        <f t="shared" si="15"/>
        <v>0</v>
      </c>
    </row>
    <row r="102" spans="1:9" ht="16.5" x14ac:dyDescent="0.3">
      <c r="A102" s="14" t="s">
        <v>141</v>
      </c>
      <c r="B102" s="1" t="s">
        <v>20</v>
      </c>
      <c r="C102" s="15">
        <f>SUM(C103:C105)</f>
        <v>355864.41</v>
      </c>
      <c r="D102" s="15">
        <f>+D103+D104+D105+D106</f>
        <v>3348381.87</v>
      </c>
      <c r="E102" s="15">
        <f t="shared" ref="E102" si="21">SUM(E103:E105)</f>
        <v>0</v>
      </c>
      <c r="F102" s="15">
        <f>SUM(C102:E102)</f>
        <v>3704246.2800000003</v>
      </c>
      <c r="H102" s="2" t="e">
        <f>+#REF!+#REF!+#REF!</f>
        <v>#REF!</v>
      </c>
      <c r="I102" s="28">
        <f t="shared" si="15"/>
        <v>0</v>
      </c>
    </row>
    <row r="103" spans="1:9" ht="12.75" customHeight="1" x14ac:dyDescent="0.2">
      <c r="A103" s="30" t="s">
        <v>142</v>
      </c>
      <c r="B103" s="29" t="s">
        <v>21</v>
      </c>
      <c r="C103" s="32">
        <v>355864.41</v>
      </c>
      <c r="D103" s="32">
        <v>3339439.87</v>
      </c>
      <c r="E103" s="32"/>
      <c r="F103" s="32">
        <f>SUM(C103:E103)</f>
        <v>3695304.2800000003</v>
      </c>
      <c r="H103" s="2" t="e">
        <f>+#REF!+#REF!+#REF!</f>
        <v>#REF!</v>
      </c>
      <c r="I103" s="28">
        <f t="shared" si="15"/>
        <v>0</v>
      </c>
    </row>
    <row r="104" spans="1:9" x14ac:dyDescent="0.2">
      <c r="A104" s="30" t="s">
        <v>276</v>
      </c>
      <c r="B104" s="29" t="s">
        <v>22</v>
      </c>
      <c r="C104" s="32"/>
      <c r="D104" s="32"/>
      <c r="E104" s="32"/>
      <c r="F104" s="32">
        <f t="shared" ref="F104:F105" si="22">SUM(C104:E104)</f>
        <v>0</v>
      </c>
      <c r="H104" s="2" t="e">
        <f>+#REF!+#REF!+#REF!</f>
        <v>#REF!</v>
      </c>
      <c r="I104" s="28">
        <f t="shared" si="15"/>
        <v>0</v>
      </c>
    </row>
    <row r="105" spans="1:9" x14ac:dyDescent="0.2">
      <c r="A105" s="30" t="s">
        <v>143</v>
      </c>
      <c r="B105" s="29" t="s">
        <v>23</v>
      </c>
      <c r="C105" s="32"/>
      <c r="D105" s="32">
        <v>8942</v>
      </c>
      <c r="E105" s="32"/>
      <c r="F105" s="32">
        <f t="shared" si="22"/>
        <v>8942</v>
      </c>
      <c r="H105" s="2" t="e">
        <f>+#REF!+#REF!+#REF!</f>
        <v>#REF!</v>
      </c>
      <c r="I105" s="28">
        <f t="shared" si="15"/>
        <v>0</v>
      </c>
    </row>
    <row r="106" spans="1:9" x14ac:dyDescent="0.2">
      <c r="A106" s="30" t="s">
        <v>144</v>
      </c>
      <c r="B106" s="29" t="s">
        <v>277</v>
      </c>
      <c r="C106" s="32"/>
      <c r="D106" s="32"/>
      <c r="E106" s="32"/>
      <c r="F106" s="32"/>
      <c r="H106" s="2" t="e">
        <f>+#REF!+#REF!+#REF!</f>
        <v>#REF!</v>
      </c>
      <c r="I106" s="28">
        <f t="shared" si="15"/>
        <v>0</v>
      </c>
    </row>
    <row r="107" spans="1:9" x14ac:dyDescent="0.2">
      <c r="A107" s="13"/>
      <c r="B107" s="29"/>
      <c r="C107" s="32"/>
      <c r="D107" s="32"/>
      <c r="E107" s="32"/>
      <c r="F107" s="32">
        <f t="shared" si="19"/>
        <v>0</v>
      </c>
      <c r="H107" s="2" t="e">
        <f>+#REF!+#REF!+#REF!</f>
        <v>#REF!</v>
      </c>
      <c r="I107" s="28">
        <f t="shared" si="15"/>
        <v>0</v>
      </c>
    </row>
    <row r="108" spans="1:9" ht="12.75" customHeight="1" x14ac:dyDescent="0.3">
      <c r="A108" s="14" t="s">
        <v>145</v>
      </c>
      <c r="B108" s="1" t="s">
        <v>24</v>
      </c>
      <c r="C108" s="15">
        <f>SUM(C109:C113)</f>
        <v>0</v>
      </c>
      <c r="D108" s="15">
        <f>SUM(D109:D113)</f>
        <v>1527751.04</v>
      </c>
      <c r="E108" s="15">
        <f t="shared" ref="E108" si="23">SUM(E109:E113)</f>
        <v>0</v>
      </c>
      <c r="F108" s="15">
        <f>SUM(C108:E108)</f>
        <v>1527751.04</v>
      </c>
      <c r="H108" s="2" t="e">
        <f>+#REF!+#REF!+#REF!</f>
        <v>#REF!</v>
      </c>
      <c r="I108" s="28">
        <f t="shared" si="15"/>
        <v>0</v>
      </c>
    </row>
    <row r="109" spans="1:9" ht="12.75" customHeight="1" x14ac:dyDescent="0.2">
      <c r="A109" s="30" t="s">
        <v>146</v>
      </c>
      <c r="B109" s="29" t="s">
        <v>25</v>
      </c>
      <c r="C109" s="32"/>
      <c r="D109" s="32">
        <v>133040.22</v>
      </c>
      <c r="E109" s="32"/>
      <c r="F109" s="32">
        <f t="shared" si="19"/>
        <v>133040.22</v>
      </c>
      <c r="H109" s="2" t="e">
        <f>+#REF!+#REF!+#REF!</f>
        <v>#REF!</v>
      </c>
      <c r="I109" s="28">
        <f t="shared" si="15"/>
        <v>0</v>
      </c>
    </row>
    <row r="110" spans="1:9" x14ac:dyDescent="0.2">
      <c r="A110" s="30" t="s">
        <v>147</v>
      </c>
      <c r="B110" s="29" t="s">
        <v>26</v>
      </c>
      <c r="C110" s="32"/>
      <c r="D110" s="32">
        <v>36367.599999999999</v>
      </c>
      <c r="E110" s="32"/>
      <c r="F110" s="32">
        <f t="shared" si="19"/>
        <v>36367.599999999999</v>
      </c>
      <c r="H110" s="2" t="e">
        <f>+#REF!+#REF!+#REF!</f>
        <v>#REF!</v>
      </c>
      <c r="I110" s="28">
        <f t="shared" si="15"/>
        <v>0</v>
      </c>
    </row>
    <row r="111" spans="1:9" ht="12.75" customHeight="1" x14ac:dyDescent="0.2">
      <c r="A111" s="30" t="s">
        <v>148</v>
      </c>
      <c r="B111" s="29" t="s">
        <v>27</v>
      </c>
      <c r="C111" s="32"/>
      <c r="D111" s="32">
        <v>1358343.22</v>
      </c>
      <c r="E111" s="32"/>
      <c r="F111" s="32">
        <f t="shared" si="19"/>
        <v>1358343.22</v>
      </c>
      <c r="H111" s="2" t="e">
        <f>+#REF!+#REF!+#REF!</f>
        <v>#REF!</v>
      </c>
      <c r="I111" s="28">
        <f t="shared" si="15"/>
        <v>0</v>
      </c>
    </row>
    <row r="112" spans="1:9" x14ac:dyDescent="0.2">
      <c r="A112" s="30"/>
      <c r="B112" s="29"/>
      <c r="C112" s="32"/>
      <c r="D112" s="32"/>
      <c r="E112" s="32"/>
      <c r="F112" s="32">
        <f t="shared" si="19"/>
        <v>0</v>
      </c>
      <c r="H112" s="2" t="e">
        <f>+#REF!+#REF!+#REF!</f>
        <v>#REF!</v>
      </c>
      <c r="I112" s="28">
        <f t="shared" si="15"/>
        <v>0</v>
      </c>
    </row>
    <row r="113" spans="1:9" x14ac:dyDescent="0.2">
      <c r="A113" s="13"/>
      <c r="B113" s="29"/>
      <c r="C113" s="32"/>
      <c r="D113" s="32"/>
      <c r="E113" s="32"/>
      <c r="F113" s="32">
        <f t="shared" si="19"/>
        <v>0</v>
      </c>
      <c r="H113" s="2" t="e">
        <f>+#REF!+#REF!+#REF!</f>
        <v>#REF!</v>
      </c>
      <c r="I113" s="28">
        <f t="shared" si="15"/>
        <v>0</v>
      </c>
    </row>
    <row r="114" spans="1:9" ht="16.5" x14ac:dyDescent="0.3">
      <c r="A114" s="14" t="s">
        <v>149</v>
      </c>
      <c r="B114" s="1" t="s">
        <v>28</v>
      </c>
      <c r="C114" s="15">
        <f>SUM(C115:C120)</f>
        <v>0</v>
      </c>
      <c r="D114" s="15">
        <f>SUM(D115:D120)</f>
        <v>753590.25</v>
      </c>
      <c r="E114" s="15">
        <f t="shared" ref="E114" si="24">SUM(E115:E120)</f>
        <v>230250</v>
      </c>
      <c r="F114" s="15">
        <f>SUM(C114:E114)</f>
        <v>983840.25</v>
      </c>
      <c r="H114" s="2" t="e">
        <f>+#REF!+#REF!+#REF!</f>
        <v>#REF!</v>
      </c>
      <c r="I114" s="28">
        <f t="shared" si="15"/>
        <v>0</v>
      </c>
    </row>
    <row r="115" spans="1:9" x14ac:dyDescent="0.2">
      <c r="A115" s="30" t="s">
        <v>150</v>
      </c>
      <c r="B115" s="29" t="s">
        <v>29</v>
      </c>
      <c r="C115" s="32"/>
      <c r="D115" s="32">
        <v>325</v>
      </c>
      <c r="E115" s="32"/>
      <c r="F115" s="32">
        <f t="shared" si="19"/>
        <v>325</v>
      </c>
      <c r="H115" s="2" t="e">
        <f>+#REF!+#REF!+#REF!</f>
        <v>#REF!</v>
      </c>
      <c r="I115" s="28">
        <f t="shared" si="15"/>
        <v>0</v>
      </c>
    </row>
    <row r="116" spans="1:9" ht="12.75" customHeight="1" x14ac:dyDescent="0.2">
      <c r="A116" s="30" t="s">
        <v>151</v>
      </c>
      <c r="B116" s="29" t="s">
        <v>30</v>
      </c>
      <c r="C116" s="32"/>
      <c r="D116" s="32">
        <v>577083.25</v>
      </c>
      <c r="E116" s="32"/>
      <c r="F116" s="32">
        <f t="shared" si="19"/>
        <v>577083.25</v>
      </c>
      <c r="H116" s="2" t="e">
        <f>+#REF!+#REF!+#REF!</f>
        <v>#REF!</v>
      </c>
      <c r="I116" s="28">
        <f t="shared" si="15"/>
        <v>0</v>
      </c>
    </row>
    <row r="117" spans="1:9" x14ac:dyDescent="0.2">
      <c r="A117" s="30" t="s">
        <v>152</v>
      </c>
      <c r="B117" s="29" t="s">
        <v>31</v>
      </c>
      <c r="C117" s="32"/>
      <c r="D117" s="32"/>
      <c r="E117" s="32">
        <v>5250</v>
      </c>
      <c r="F117" s="32">
        <f t="shared" si="19"/>
        <v>5250</v>
      </c>
      <c r="H117" s="2" t="e">
        <f>+#REF!+#REF!+#REF!</f>
        <v>#REF!</v>
      </c>
      <c r="I117" s="28">
        <f t="shared" si="15"/>
        <v>0</v>
      </c>
    </row>
    <row r="118" spans="1:9" x14ac:dyDescent="0.2">
      <c r="A118" s="30" t="s">
        <v>153</v>
      </c>
      <c r="B118" s="29" t="s">
        <v>32</v>
      </c>
      <c r="C118" s="32"/>
      <c r="D118" s="32">
        <v>176182</v>
      </c>
      <c r="E118" s="32">
        <v>225000</v>
      </c>
      <c r="F118" s="32">
        <f t="shared" si="19"/>
        <v>401182</v>
      </c>
      <c r="H118" s="2" t="e">
        <f>+#REF!+#REF!+#REF!</f>
        <v>#REF!</v>
      </c>
      <c r="I118" s="28">
        <f t="shared" si="15"/>
        <v>0</v>
      </c>
    </row>
    <row r="119" spans="1:9" ht="12.75" customHeight="1" x14ac:dyDescent="0.2">
      <c r="A119" s="30" t="s">
        <v>154</v>
      </c>
      <c r="B119" s="29" t="s">
        <v>33</v>
      </c>
      <c r="C119" s="32"/>
      <c r="D119" s="32"/>
      <c r="E119" s="32"/>
      <c r="F119" s="32">
        <f t="shared" si="19"/>
        <v>0</v>
      </c>
      <c r="H119" s="2" t="e">
        <f>+#REF!+#REF!+#REF!</f>
        <v>#REF!</v>
      </c>
      <c r="I119" s="28">
        <f t="shared" si="15"/>
        <v>0</v>
      </c>
    </row>
    <row r="120" spans="1:9" x14ac:dyDescent="0.2">
      <c r="A120" s="13"/>
      <c r="B120" s="29"/>
      <c r="C120" s="32"/>
      <c r="D120" s="32"/>
      <c r="E120" s="32"/>
      <c r="F120" s="32">
        <f t="shared" si="19"/>
        <v>0</v>
      </c>
      <c r="H120" s="2" t="e">
        <f>+#REF!+#REF!+#REF!</f>
        <v>#REF!</v>
      </c>
      <c r="I120" s="28">
        <f t="shared" si="15"/>
        <v>0</v>
      </c>
    </row>
    <row r="121" spans="1:9" ht="12.75" customHeight="1" x14ac:dyDescent="0.3">
      <c r="A121" s="14" t="s">
        <v>155</v>
      </c>
      <c r="B121" s="1" t="s">
        <v>156</v>
      </c>
      <c r="C121" s="15">
        <f>SUM(C122:C123)</f>
        <v>0</v>
      </c>
      <c r="D121" s="15">
        <f t="shared" ref="D121:E121" si="25">SUM(D122:D123)</f>
        <v>84058.9</v>
      </c>
      <c r="E121" s="15">
        <f t="shared" si="25"/>
        <v>0</v>
      </c>
      <c r="F121" s="15">
        <f>SUM(C120:E121)</f>
        <v>84058.9</v>
      </c>
      <c r="H121" s="2" t="e">
        <f>+#REF!+#REF!+#REF!</f>
        <v>#REF!</v>
      </c>
      <c r="I121" s="28">
        <f t="shared" si="15"/>
        <v>0</v>
      </c>
    </row>
    <row r="122" spans="1:9" ht="12.75" customHeight="1" x14ac:dyDescent="0.2">
      <c r="A122" s="30" t="s">
        <v>157</v>
      </c>
      <c r="B122" s="29" t="s">
        <v>158</v>
      </c>
      <c r="C122" s="32"/>
      <c r="D122" s="32">
        <v>84058.9</v>
      </c>
      <c r="E122" s="32"/>
      <c r="F122" s="32">
        <f t="shared" si="19"/>
        <v>84058.9</v>
      </c>
      <c r="H122" s="2" t="e">
        <f>+#REF!+#REF!+#REF!</f>
        <v>#REF!</v>
      </c>
      <c r="I122" s="28">
        <f t="shared" si="15"/>
        <v>0</v>
      </c>
    </row>
    <row r="123" spans="1:9" x14ac:dyDescent="0.2">
      <c r="A123" s="30"/>
      <c r="B123" s="29"/>
      <c r="C123" s="32"/>
      <c r="D123" s="32"/>
      <c r="E123" s="32"/>
      <c r="F123" s="32">
        <f t="shared" si="19"/>
        <v>0</v>
      </c>
      <c r="H123" s="2" t="e">
        <f>+#REF!+#REF!+#REF!</f>
        <v>#REF!</v>
      </c>
      <c r="I123" s="28">
        <f t="shared" si="15"/>
        <v>0</v>
      </c>
    </row>
    <row r="124" spans="1:9" ht="16.5" x14ac:dyDescent="0.3">
      <c r="A124" s="14" t="s">
        <v>159</v>
      </c>
      <c r="B124" s="1" t="s">
        <v>34</v>
      </c>
      <c r="C124" s="15">
        <f>SUM(C125:C130)</f>
        <v>0</v>
      </c>
      <c r="D124" s="15">
        <f>SUM(D125:D129)</f>
        <v>454537.57</v>
      </c>
      <c r="E124" s="15">
        <f t="shared" ref="E124" si="26">SUM(E125:E129)</f>
        <v>0</v>
      </c>
      <c r="F124" s="15">
        <f>SUM(C124:E124)</f>
        <v>454537.57</v>
      </c>
      <c r="H124" s="2" t="e">
        <f>+#REF!+#REF!+#REF!</f>
        <v>#REF!</v>
      </c>
      <c r="I124" s="28">
        <f t="shared" si="15"/>
        <v>0</v>
      </c>
    </row>
    <row r="125" spans="1:9" x14ac:dyDescent="0.2">
      <c r="A125" s="30" t="s">
        <v>160</v>
      </c>
      <c r="B125" s="29" t="s">
        <v>35</v>
      </c>
      <c r="C125" s="32"/>
      <c r="D125" s="32"/>
      <c r="E125" s="32"/>
      <c r="F125" s="32">
        <f>SUM(C125:E125)</f>
        <v>0</v>
      </c>
      <c r="H125" s="2" t="e">
        <f>+#REF!+#REF!+#REF!</f>
        <v>#REF!</v>
      </c>
      <c r="I125" s="28">
        <f t="shared" si="15"/>
        <v>0</v>
      </c>
    </row>
    <row r="126" spans="1:9" ht="12.75" customHeight="1" x14ac:dyDescent="0.2">
      <c r="A126" s="30" t="s">
        <v>161</v>
      </c>
      <c r="B126" s="29" t="s">
        <v>36</v>
      </c>
      <c r="C126" s="32"/>
      <c r="D126" s="32"/>
      <c r="E126" s="32"/>
      <c r="F126" s="32">
        <f t="shared" ref="F126:F128" si="27">SUM(C126:E126)</f>
        <v>0</v>
      </c>
      <c r="H126" s="2" t="e">
        <f>+#REF!+#REF!+#REF!</f>
        <v>#REF!</v>
      </c>
      <c r="I126" s="28">
        <f t="shared" si="15"/>
        <v>0</v>
      </c>
    </row>
    <row r="127" spans="1:9" x14ac:dyDescent="0.2">
      <c r="A127" s="30" t="s">
        <v>162</v>
      </c>
      <c r="B127" s="29" t="s">
        <v>37</v>
      </c>
      <c r="C127" s="32"/>
      <c r="D127" s="32">
        <v>36344</v>
      </c>
      <c r="E127" s="32"/>
      <c r="F127" s="32">
        <f t="shared" si="27"/>
        <v>36344</v>
      </c>
      <c r="H127" s="2" t="e">
        <f>+#REF!+#REF!+#REF!</f>
        <v>#REF!</v>
      </c>
      <c r="I127" s="28">
        <f t="shared" si="15"/>
        <v>0</v>
      </c>
    </row>
    <row r="128" spans="1:9" x14ac:dyDescent="0.2">
      <c r="A128" s="30" t="s">
        <v>163</v>
      </c>
      <c r="B128" s="29" t="s">
        <v>38</v>
      </c>
      <c r="C128" s="32"/>
      <c r="D128" s="32">
        <v>80</v>
      </c>
      <c r="E128" s="32"/>
      <c r="F128" s="32">
        <f t="shared" si="27"/>
        <v>80</v>
      </c>
      <c r="H128" s="2" t="e">
        <f>+#REF!+#REF!+#REF!</f>
        <v>#REF!</v>
      </c>
      <c r="I128" s="28">
        <f t="shared" si="15"/>
        <v>0</v>
      </c>
    </row>
    <row r="129" spans="1:9" ht="12.75" customHeight="1" x14ac:dyDescent="0.2">
      <c r="A129" s="30" t="s">
        <v>164</v>
      </c>
      <c r="B129" s="29" t="s">
        <v>39</v>
      </c>
      <c r="C129" s="32"/>
      <c r="D129" s="32">
        <v>418113.57</v>
      </c>
      <c r="E129" s="32"/>
      <c r="F129" s="32">
        <f>SUM(C129:E129)</f>
        <v>418113.57</v>
      </c>
      <c r="H129" s="2" t="e">
        <f>+#REF!+#REF!+#REF!</f>
        <v>#REF!</v>
      </c>
      <c r="I129" s="28">
        <f t="shared" si="15"/>
        <v>0</v>
      </c>
    </row>
    <row r="130" spans="1:9" ht="12.75" customHeight="1" x14ac:dyDescent="0.2">
      <c r="A130" s="13"/>
      <c r="B130" s="29"/>
      <c r="C130" s="32"/>
      <c r="D130" s="32"/>
      <c r="E130" s="32"/>
      <c r="F130" s="32">
        <f t="shared" si="19"/>
        <v>0</v>
      </c>
      <c r="H130" s="2" t="e">
        <f>+#REF!+#REF!+#REF!</f>
        <v>#REF!</v>
      </c>
      <c r="I130" s="28">
        <f t="shared" si="15"/>
        <v>0</v>
      </c>
    </row>
    <row r="131" spans="1:9" ht="12.75" customHeight="1" x14ac:dyDescent="0.3">
      <c r="A131" s="14" t="s">
        <v>165</v>
      </c>
      <c r="B131" s="1" t="s">
        <v>40</v>
      </c>
      <c r="C131" s="15">
        <f>SUM(C132:C143)</f>
        <v>0</v>
      </c>
      <c r="D131" s="15">
        <f>+D132+D133+D134+D135+D136+D137+D138+D139+D140+D141+D142</f>
        <v>2081095.38</v>
      </c>
      <c r="E131" s="15">
        <f>SUM(E132:E142)</f>
        <v>0</v>
      </c>
      <c r="F131" s="15">
        <f>SUM(F132:F142)</f>
        <v>2081095.38</v>
      </c>
      <c r="H131" s="2" t="e">
        <f>+#REF!+#REF!+#REF!</f>
        <v>#REF!</v>
      </c>
      <c r="I131" s="28">
        <f t="shared" si="15"/>
        <v>0</v>
      </c>
    </row>
    <row r="132" spans="1:9" ht="12.75" customHeight="1" x14ac:dyDescent="0.2">
      <c r="A132" s="30" t="s">
        <v>166</v>
      </c>
      <c r="B132" s="29" t="s">
        <v>171</v>
      </c>
      <c r="C132" s="32"/>
      <c r="D132" s="32">
        <v>593847.71</v>
      </c>
      <c r="E132" s="32"/>
      <c r="F132" s="32">
        <f>SUM(C132:E132)</f>
        <v>593847.71</v>
      </c>
      <c r="H132" s="2" t="e">
        <f>+#REF!+#REF!+#REF!</f>
        <v>#REF!</v>
      </c>
      <c r="I132" s="28">
        <f t="shared" si="15"/>
        <v>0</v>
      </c>
    </row>
    <row r="133" spans="1:9" ht="12.75" customHeight="1" x14ac:dyDescent="0.2">
      <c r="A133" s="30" t="s">
        <v>167</v>
      </c>
      <c r="B133" s="29" t="s">
        <v>172</v>
      </c>
      <c r="C133" s="32"/>
      <c r="D133" s="32"/>
      <c r="E133" s="32"/>
      <c r="F133" s="32">
        <f t="shared" ref="F133:F138" si="28">SUM(C133:E133)</f>
        <v>0</v>
      </c>
      <c r="H133" s="2" t="e">
        <f>+#REF!+#REF!+#REF!</f>
        <v>#REF!</v>
      </c>
      <c r="I133" s="28">
        <f t="shared" si="15"/>
        <v>0</v>
      </c>
    </row>
    <row r="134" spans="1:9" x14ac:dyDescent="0.2">
      <c r="A134" s="30" t="s">
        <v>168</v>
      </c>
      <c r="B134" s="29" t="s">
        <v>174</v>
      </c>
      <c r="C134" s="32"/>
      <c r="D134" s="32">
        <v>45610.84</v>
      </c>
      <c r="E134" s="32"/>
      <c r="F134" s="32">
        <f t="shared" si="28"/>
        <v>45610.84</v>
      </c>
      <c r="H134" s="2" t="e">
        <f>+#REF!+#REF!+#REF!</f>
        <v>#REF!</v>
      </c>
      <c r="I134" s="28">
        <f t="shared" si="15"/>
        <v>0</v>
      </c>
    </row>
    <row r="135" spans="1:9" ht="12.75" customHeight="1" x14ac:dyDescent="0.2">
      <c r="A135" s="30" t="s">
        <v>169</v>
      </c>
      <c r="B135" s="29" t="s">
        <v>175</v>
      </c>
      <c r="C135" s="32"/>
      <c r="D135" s="32">
        <v>86209.57</v>
      </c>
      <c r="E135" s="32"/>
      <c r="F135" s="32">
        <f t="shared" si="28"/>
        <v>86209.57</v>
      </c>
      <c r="H135" s="2" t="e">
        <f>+#REF!+#REF!+#REF!</f>
        <v>#REF!</v>
      </c>
      <c r="I135" s="28">
        <f t="shared" si="15"/>
        <v>0</v>
      </c>
    </row>
    <row r="136" spans="1:9" ht="12.75" customHeight="1" x14ac:dyDescent="0.2">
      <c r="A136" s="30" t="s">
        <v>170</v>
      </c>
      <c r="B136" s="29" t="s">
        <v>176</v>
      </c>
      <c r="C136" s="32"/>
      <c r="D136" s="32"/>
      <c r="E136" s="32"/>
      <c r="F136" s="32">
        <f t="shared" si="28"/>
        <v>0</v>
      </c>
      <c r="H136" s="2" t="e">
        <f>+#REF!+#REF!+#REF!</f>
        <v>#REF!</v>
      </c>
      <c r="I136" s="28">
        <f t="shared" si="15"/>
        <v>0</v>
      </c>
    </row>
    <row r="137" spans="1:9" ht="12.75" customHeight="1" x14ac:dyDescent="0.2">
      <c r="A137" s="30" t="s">
        <v>177</v>
      </c>
      <c r="B137" s="29" t="s">
        <v>182</v>
      </c>
      <c r="C137" s="32"/>
      <c r="D137" s="32">
        <v>12306.32</v>
      </c>
      <c r="E137" s="32"/>
      <c r="F137" s="32">
        <f t="shared" si="28"/>
        <v>12306.32</v>
      </c>
      <c r="H137" s="2" t="e">
        <f>+#REF!+#REF!+#REF!</f>
        <v>#REF!</v>
      </c>
      <c r="I137" s="28">
        <f t="shared" si="15"/>
        <v>0</v>
      </c>
    </row>
    <row r="138" spans="1:9" ht="12.75" customHeight="1" x14ac:dyDescent="0.2">
      <c r="A138" s="30" t="s">
        <v>321</v>
      </c>
      <c r="B138" s="29" t="s">
        <v>173</v>
      </c>
      <c r="C138" s="32"/>
      <c r="D138" s="32">
        <v>7101.41</v>
      </c>
      <c r="E138" s="32"/>
      <c r="F138" s="32">
        <f t="shared" si="28"/>
        <v>7101.41</v>
      </c>
      <c r="H138" s="2" t="e">
        <f>+#REF!+#REF!+#REF!</f>
        <v>#REF!</v>
      </c>
      <c r="I138" s="28">
        <f t="shared" si="15"/>
        <v>0</v>
      </c>
    </row>
    <row r="139" spans="1:9" ht="12.75" customHeight="1" x14ac:dyDescent="0.2">
      <c r="A139" s="30" t="s">
        <v>178</v>
      </c>
      <c r="B139" s="29" t="s">
        <v>183</v>
      </c>
      <c r="C139" s="32"/>
      <c r="D139" s="32">
        <v>1336019.53</v>
      </c>
      <c r="E139" s="32"/>
      <c r="F139" s="32">
        <f>SUM(C139:E139)</f>
        <v>1336019.53</v>
      </c>
      <c r="H139" s="2" t="e">
        <f>+#REF!+#REF!+#REF!</f>
        <v>#REF!</v>
      </c>
      <c r="I139" s="28">
        <f t="shared" si="15"/>
        <v>0</v>
      </c>
    </row>
    <row r="140" spans="1:9" x14ac:dyDescent="0.2">
      <c r="A140" s="30" t="s">
        <v>179</v>
      </c>
      <c r="B140" s="29" t="s">
        <v>184</v>
      </c>
      <c r="C140" s="32"/>
      <c r="D140" s="32"/>
      <c r="E140" s="32"/>
      <c r="F140" s="32">
        <f t="shared" ref="F140:F142" si="29">SUM(C140:E140)</f>
        <v>0</v>
      </c>
      <c r="H140" s="2" t="e">
        <f>+#REF!+#REF!+#REF!</f>
        <v>#REF!</v>
      </c>
      <c r="I140" s="28">
        <f t="shared" si="15"/>
        <v>0</v>
      </c>
    </row>
    <row r="141" spans="1:9" x14ac:dyDescent="0.2">
      <c r="A141" s="30" t="s">
        <v>180</v>
      </c>
      <c r="B141" s="29" t="s">
        <v>185</v>
      </c>
      <c r="C141" s="32"/>
      <c r="D141" s="32"/>
      <c r="E141" s="32"/>
      <c r="F141" s="32">
        <f t="shared" si="29"/>
        <v>0</v>
      </c>
      <c r="H141" s="2" t="e">
        <f>+#REF!+#REF!+#REF!</f>
        <v>#REF!</v>
      </c>
      <c r="I141" s="28">
        <f t="shared" si="15"/>
        <v>0</v>
      </c>
    </row>
    <row r="142" spans="1:9" x14ac:dyDescent="0.2">
      <c r="A142" s="30" t="s">
        <v>181</v>
      </c>
      <c r="B142" s="29" t="s">
        <v>186</v>
      </c>
      <c r="C142" s="32"/>
      <c r="D142" s="32">
        <v>0</v>
      </c>
      <c r="E142" s="32"/>
      <c r="F142" s="32">
        <f t="shared" si="29"/>
        <v>0</v>
      </c>
      <c r="H142" s="2" t="e">
        <f>+#REF!+#REF!+#REF!</f>
        <v>#REF!</v>
      </c>
      <c r="I142" s="28">
        <f t="shared" si="15"/>
        <v>0</v>
      </c>
    </row>
    <row r="143" spans="1:9" ht="12.75" customHeight="1" x14ac:dyDescent="0.2">
      <c r="A143" s="13"/>
      <c r="B143" s="29"/>
      <c r="C143" s="32"/>
      <c r="D143" s="32"/>
      <c r="E143" s="32"/>
      <c r="F143" s="32">
        <f t="shared" si="19"/>
        <v>0</v>
      </c>
      <c r="H143" s="2" t="e">
        <f>+#REF!+#REF!+#REF!</f>
        <v>#REF!</v>
      </c>
      <c r="I143" s="28">
        <f t="shared" ref="I143:I205" si="30">+C143+D143+E143-F143</f>
        <v>0</v>
      </c>
    </row>
    <row r="144" spans="1:9" ht="12.75" customHeight="1" x14ac:dyDescent="0.3">
      <c r="A144" s="14" t="s">
        <v>187</v>
      </c>
      <c r="B144" s="1" t="s">
        <v>237</v>
      </c>
      <c r="C144" s="15">
        <f>SUM(C145:C150)</f>
        <v>580000</v>
      </c>
      <c r="D144" s="15">
        <f>SUM(D145:D150)</f>
        <v>5148893.4400000013</v>
      </c>
      <c r="E144" s="15">
        <f t="shared" ref="E144" si="31">SUM(E145:E150)</f>
        <v>122710.69</v>
      </c>
      <c r="F144" s="15">
        <f>SUM(C144:E144)</f>
        <v>5851604.1300000018</v>
      </c>
      <c r="H144" s="2" t="e">
        <f>+#REF!+#REF!+#REF!</f>
        <v>#REF!</v>
      </c>
      <c r="I144" s="28">
        <f t="shared" si="30"/>
        <v>0</v>
      </c>
    </row>
    <row r="145" spans="1:9" x14ac:dyDescent="0.2">
      <c r="A145" s="30" t="s">
        <v>190</v>
      </c>
      <c r="B145" s="29" t="s">
        <v>192</v>
      </c>
      <c r="C145" s="32"/>
      <c r="D145" s="32">
        <v>2118696.6800000002</v>
      </c>
      <c r="E145" s="32"/>
      <c r="F145" s="32">
        <f t="shared" ref="F145:F148" si="32">SUM(C145:E145)</f>
        <v>2118696.6800000002</v>
      </c>
      <c r="H145" s="2" t="e">
        <f>+#REF!+#REF!+#REF!</f>
        <v>#REF!</v>
      </c>
      <c r="I145" s="28">
        <f t="shared" si="30"/>
        <v>0</v>
      </c>
    </row>
    <row r="146" spans="1:9" x14ac:dyDescent="0.2">
      <c r="A146" s="30" t="s">
        <v>189</v>
      </c>
      <c r="B146" s="29" t="s">
        <v>193</v>
      </c>
      <c r="C146" s="32">
        <v>580000</v>
      </c>
      <c r="D146" s="32">
        <v>2156193.62</v>
      </c>
      <c r="E146" s="32">
        <v>122710.69</v>
      </c>
      <c r="F146" s="32">
        <f t="shared" si="32"/>
        <v>2858904.31</v>
      </c>
      <c r="H146" s="2" t="e">
        <f>+#REF!+#REF!+#REF!</f>
        <v>#REF!</v>
      </c>
      <c r="I146" s="28">
        <f t="shared" si="30"/>
        <v>0</v>
      </c>
    </row>
    <row r="147" spans="1:9" x14ac:dyDescent="0.2">
      <c r="A147" s="30" t="s">
        <v>188</v>
      </c>
      <c r="B147" s="29" t="s">
        <v>194</v>
      </c>
      <c r="C147" s="32"/>
      <c r="D147" s="32">
        <v>9284.11</v>
      </c>
      <c r="E147" s="32"/>
      <c r="F147" s="32">
        <f t="shared" si="32"/>
        <v>9284.11</v>
      </c>
      <c r="H147" s="2" t="e">
        <f>+#REF!+#REF!+#REF!</f>
        <v>#REF!</v>
      </c>
      <c r="I147" s="28">
        <f t="shared" si="30"/>
        <v>0</v>
      </c>
    </row>
    <row r="148" spans="1:9" ht="12.75" customHeight="1" x14ac:dyDescent="0.2">
      <c r="A148" s="30" t="s">
        <v>191</v>
      </c>
      <c r="B148" s="29" t="s">
        <v>195</v>
      </c>
      <c r="C148" s="32"/>
      <c r="D148" s="32"/>
      <c r="E148" s="32"/>
      <c r="F148" s="32">
        <f t="shared" si="32"/>
        <v>0</v>
      </c>
      <c r="H148" s="2" t="e">
        <f>+#REF!+#REF!+#REF!</f>
        <v>#REF!</v>
      </c>
      <c r="I148" s="28">
        <f t="shared" si="30"/>
        <v>0</v>
      </c>
    </row>
    <row r="149" spans="1:9" x14ac:dyDescent="0.2">
      <c r="A149" s="30" t="s">
        <v>278</v>
      </c>
      <c r="B149" s="29" t="s">
        <v>236</v>
      </c>
      <c r="C149" s="32"/>
      <c r="D149" s="32">
        <v>864719.03</v>
      </c>
      <c r="E149" s="32"/>
      <c r="F149" s="32">
        <f>SUM(C149:E149)</f>
        <v>864719.03</v>
      </c>
      <c r="H149" s="2" t="e">
        <f>+#REF!+#REF!+#REF!</f>
        <v>#REF!</v>
      </c>
      <c r="I149" s="28">
        <f t="shared" si="30"/>
        <v>0</v>
      </c>
    </row>
    <row r="150" spans="1:9" x14ac:dyDescent="0.2">
      <c r="A150" s="30"/>
      <c r="B150" s="29"/>
      <c r="C150" s="32"/>
      <c r="D150" s="32"/>
      <c r="E150" s="32"/>
      <c r="F150" s="32">
        <f t="shared" si="19"/>
        <v>0</v>
      </c>
      <c r="H150" s="2" t="e">
        <f>+#REF!+#REF!+#REF!</f>
        <v>#REF!</v>
      </c>
      <c r="I150" s="28">
        <f t="shared" si="30"/>
        <v>0</v>
      </c>
    </row>
    <row r="151" spans="1:9" ht="12.75" customHeight="1" x14ac:dyDescent="0.3">
      <c r="A151" s="14" t="s">
        <v>196</v>
      </c>
      <c r="B151" s="1" t="s">
        <v>236</v>
      </c>
      <c r="C151" s="15">
        <f>SUM(C152:C159)</f>
        <v>0</v>
      </c>
      <c r="D151" s="15">
        <f>SUM(D152:D159)</f>
        <v>5696209.8500000006</v>
      </c>
      <c r="E151" s="15">
        <f>SUM(E152:E159)</f>
        <v>126424.31</v>
      </c>
      <c r="F151" s="15">
        <f>SUM(C151:E151)</f>
        <v>5822634.1600000001</v>
      </c>
      <c r="H151" s="2" t="e">
        <f>+#REF!+#REF!+#REF!</f>
        <v>#REF!</v>
      </c>
      <c r="I151" s="28">
        <f t="shared" si="30"/>
        <v>0</v>
      </c>
    </row>
    <row r="152" spans="1:9" x14ac:dyDescent="0.2">
      <c r="A152" s="30" t="s">
        <v>197</v>
      </c>
      <c r="B152" s="29" t="s">
        <v>203</v>
      </c>
      <c r="C152" s="32"/>
      <c r="D152" s="32">
        <v>1448.95</v>
      </c>
      <c r="E152" s="32"/>
      <c r="F152" s="32">
        <f>+E152+D152</f>
        <v>1448.95</v>
      </c>
      <c r="H152" s="2" t="e">
        <f>+#REF!+#REF!+#REF!</f>
        <v>#REF!</v>
      </c>
      <c r="I152" s="28">
        <f t="shared" si="30"/>
        <v>0</v>
      </c>
    </row>
    <row r="153" spans="1:9" x14ac:dyDescent="0.2">
      <c r="A153" s="30" t="s">
        <v>198</v>
      </c>
      <c r="B153" s="29" t="s">
        <v>204</v>
      </c>
      <c r="C153" s="32"/>
      <c r="D153" s="32">
        <v>3230670.71</v>
      </c>
      <c r="E153" s="32"/>
      <c r="F153" s="32">
        <f>SUM(C153:E153)</f>
        <v>3230670.71</v>
      </c>
      <c r="H153" s="2" t="e">
        <f>+#REF!+#REF!+#REF!</f>
        <v>#REF!</v>
      </c>
      <c r="I153" s="28">
        <f t="shared" si="30"/>
        <v>0</v>
      </c>
    </row>
    <row r="154" spans="1:9" x14ac:dyDescent="0.2">
      <c r="A154" s="30" t="s">
        <v>199</v>
      </c>
      <c r="B154" s="29" t="s">
        <v>205</v>
      </c>
      <c r="C154" s="32"/>
      <c r="D154" s="32">
        <v>78632.84</v>
      </c>
      <c r="E154" s="32"/>
      <c r="F154" s="32">
        <f t="shared" ref="F154:F159" si="33">SUM(C154:E154)</f>
        <v>78632.84</v>
      </c>
      <c r="H154" s="2" t="e">
        <f>+#REF!+#REF!+#REF!</f>
        <v>#REF!</v>
      </c>
      <c r="I154" s="28">
        <f t="shared" si="30"/>
        <v>0</v>
      </c>
    </row>
    <row r="155" spans="1:9" x14ac:dyDescent="0.2">
      <c r="A155" s="30" t="s">
        <v>269</v>
      </c>
      <c r="B155" s="29" t="s">
        <v>270</v>
      </c>
      <c r="C155" s="32"/>
      <c r="D155" s="32">
        <v>31966.2</v>
      </c>
      <c r="E155" s="32"/>
      <c r="F155" s="32">
        <f t="shared" si="33"/>
        <v>31966.2</v>
      </c>
      <c r="H155" s="2" t="e">
        <f>+#REF!+#REF!+#REF!</f>
        <v>#REF!</v>
      </c>
      <c r="I155" s="28">
        <f t="shared" si="30"/>
        <v>0</v>
      </c>
    </row>
    <row r="156" spans="1:9" ht="13.5" customHeight="1" x14ac:dyDescent="0.2">
      <c r="A156" s="30" t="s">
        <v>200</v>
      </c>
      <c r="B156" s="29" t="s">
        <v>206</v>
      </c>
      <c r="C156" s="32"/>
      <c r="D156" s="32">
        <v>30609.200000000001</v>
      </c>
      <c r="E156" s="32"/>
      <c r="F156" s="32">
        <f t="shared" si="33"/>
        <v>30609.200000000001</v>
      </c>
      <c r="H156" s="2" t="e">
        <f>+#REF!+#REF!+#REF!</f>
        <v>#REF!</v>
      </c>
      <c r="I156" s="28">
        <f t="shared" si="30"/>
        <v>0</v>
      </c>
    </row>
    <row r="157" spans="1:9" x14ac:dyDescent="0.2">
      <c r="A157" s="30" t="s">
        <v>201</v>
      </c>
      <c r="B157" s="29" t="s">
        <v>41</v>
      </c>
      <c r="C157" s="32"/>
      <c r="D157" s="32">
        <v>122627.02</v>
      </c>
      <c r="E157" s="32">
        <v>96424.31</v>
      </c>
      <c r="F157" s="32">
        <f t="shared" si="33"/>
        <v>219051.33000000002</v>
      </c>
      <c r="H157" s="2" t="e">
        <f>+#REF!+#REF!+#REF!</f>
        <v>#REF!</v>
      </c>
      <c r="I157" s="28">
        <f t="shared" si="30"/>
        <v>0</v>
      </c>
    </row>
    <row r="158" spans="1:9" x14ac:dyDescent="0.2">
      <c r="A158" s="30" t="s">
        <v>279</v>
      </c>
      <c r="B158" s="29" t="s">
        <v>280</v>
      </c>
      <c r="C158" s="32"/>
      <c r="D158" s="32">
        <v>2081385.29</v>
      </c>
      <c r="E158" s="32"/>
      <c r="F158" s="32">
        <f t="shared" si="33"/>
        <v>2081385.29</v>
      </c>
      <c r="H158" s="2" t="e">
        <f>+#REF!+#REF!+#REF!</f>
        <v>#REF!</v>
      </c>
      <c r="I158" s="28">
        <f t="shared" si="30"/>
        <v>0</v>
      </c>
    </row>
    <row r="159" spans="1:9" x14ac:dyDescent="0.2">
      <c r="A159" s="30" t="s">
        <v>202</v>
      </c>
      <c r="B159" s="29" t="s">
        <v>314</v>
      </c>
      <c r="C159" s="32"/>
      <c r="D159" s="32">
        <v>118869.64</v>
      </c>
      <c r="E159" s="32">
        <v>30000</v>
      </c>
      <c r="F159" s="32">
        <f t="shared" si="33"/>
        <v>148869.64000000001</v>
      </c>
      <c r="H159" s="2" t="e">
        <f>+#REF!+#REF!+#REF!</f>
        <v>#REF!</v>
      </c>
      <c r="I159" s="28">
        <f t="shared" si="30"/>
        <v>0</v>
      </c>
    </row>
    <row r="160" spans="1:9" ht="12.75" customHeight="1" thickBot="1" x14ac:dyDescent="0.25">
      <c r="A160" s="30"/>
      <c r="B160" s="29"/>
      <c r="C160" s="32"/>
      <c r="D160" s="32"/>
      <c r="E160" s="32"/>
      <c r="F160" s="32">
        <f t="shared" ref="F160:F204" si="34">+C160+D160+E160</f>
        <v>0</v>
      </c>
      <c r="H160" s="2" t="e">
        <f>+#REF!+#REF!+#REF!</f>
        <v>#REF!</v>
      </c>
      <c r="I160" s="28">
        <f t="shared" si="30"/>
        <v>0</v>
      </c>
    </row>
    <row r="161" spans="1:9" ht="16.5" thickBot="1" x14ac:dyDescent="0.3">
      <c r="A161" s="10">
        <v>2.4</v>
      </c>
      <c r="B161" s="6" t="s">
        <v>227</v>
      </c>
      <c r="C161" s="11">
        <f>C165</f>
        <v>0</v>
      </c>
      <c r="D161" s="11">
        <f>+D162+D165</f>
        <v>14480000</v>
      </c>
      <c r="E161" s="11">
        <f>E165</f>
        <v>4503842.5599999996</v>
      </c>
      <c r="F161" s="11">
        <f>SUM(C161:E161)</f>
        <v>18983842.559999999</v>
      </c>
      <c r="H161" s="2" t="e">
        <f>+#REF!+#REF!+#REF!</f>
        <v>#REF!</v>
      </c>
      <c r="I161" s="28">
        <f t="shared" si="30"/>
        <v>0</v>
      </c>
    </row>
    <row r="162" spans="1:9" ht="16.5" x14ac:dyDescent="0.3">
      <c r="A162" s="14" t="s">
        <v>258</v>
      </c>
      <c r="B162" s="1" t="s">
        <v>260</v>
      </c>
      <c r="C162" s="15">
        <f>SUM(C164:C166)</f>
        <v>0</v>
      </c>
      <c r="D162" s="15">
        <f>+D163</f>
        <v>0</v>
      </c>
      <c r="E162" s="15">
        <f>+E164</f>
        <v>0</v>
      </c>
      <c r="F162" s="15">
        <f>+E162+D162+C162</f>
        <v>0</v>
      </c>
      <c r="H162" s="2"/>
      <c r="I162" s="28">
        <f t="shared" si="30"/>
        <v>0</v>
      </c>
    </row>
    <row r="163" spans="1:9" ht="12.75" customHeight="1" x14ac:dyDescent="0.2">
      <c r="A163" s="30" t="s">
        <v>289</v>
      </c>
      <c r="B163" s="29" t="s">
        <v>290</v>
      </c>
      <c r="C163" s="32"/>
      <c r="D163" s="32"/>
      <c r="E163" s="32"/>
      <c r="F163" s="32">
        <f>SUM(C163:E163)</f>
        <v>0</v>
      </c>
      <c r="H163" s="2" t="e">
        <f>+#REF!+#REF!+#REF!</f>
        <v>#REF!</v>
      </c>
      <c r="I163" s="28">
        <f t="shared" si="30"/>
        <v>0</v>
      </c>
    </row>
    <row r="164" spans="1:9" ht="13.5" customHeight="1" x14ac:dyDescent="0.2">
      <c r="A164" s="30" t="s">
        <v>259</v>
      </c>
      <c r="B164" s="29" t="s">
        <v>261</v>
      </c>
      <c r="C164" s="32"/>
      <c r="D164" s="32"/>
      <c r="E164" s="32"/>
      <c r="F164" s="32">
        <f t="shared" ref="F164" si="35">+C164+D164+E164</f>
        <v>0</v>
      </c>
      <c r="H164" s="2" t="e">
        <f>+#REF!+#REF!+#REF!</f>
        <v>#REF!</v>
      </c>
      <c r="I164" s="28">
        <f t="shared" si="30"/>
        <v>0</v>
      </c>
    </row>
    <row r="165" spans="1:9" ht="16.5" x14ac:dyDescent="0.3">
      <c r="A165" s="14" t="s">
        <v>228</v>
      </c>
      <c r="B165" s="1" t="s">
        <v>229</v>
      </c>
      <c r="C165" s="15">
        <f>SUM(C166:C168)</f>
        <v>0</v>
      </c>
      <c r="D165" s="15">
        <f t="shared" ref="D165:E165" si="36">SUM(D166:D168)</f>
        <v>14480000</v>
      </c>
      <c r="E165" s="15">
        <f t="shared" si="36"/>
        <v>4503842.5599999996</v>
      </c>
      <c r="F165" s="15">
        <f>SUM(F166:F168)</f>
        <v>18983842.559999999</v>
      </c>
      <c r="H165" s="2" t="e">
        <f>+#REF!+#REF!+#REF!</f>
        <v>#REF!</v>
      </c>
      <c r="I165" s="28">
        <f t="shared" si="30"/>
        <v>0</v>
      </c>
    </row>
    <row r="166" spans="1:9" x14ac:dyDescent="0.2">
      <c r="A166" s="30" t="s">
        <v>230</v>
      </c>
      <c r="B166" s="29" t="s">
        <v>231</v>
      </c>
      <c r="C166" s="32">
        <v>0</v>
      </c>
      <c r="D166" s="32">
        <v>14480000</v>
      </c>
      <c r="E166" s="32">
        <v>4503842.5599999996</v>
      </c>
      <c r="F166" s="32">
        <f t="shared" si="34"/>
        <v>18983842.559999999</v>
      </c>
      <c r="H166" s="2" t="e">
        <f>+#REF!+#REF!+#REF!</f>
        <v>#REF!</v>
      </c>
      <c r="I166" s="28">
        <f t="shared" si="30"/>
        <v>0</v>
      </c>
    </row>
    <row r="167" spans="1:9" x14ac:dyDescent="0.2">
      <c r="A167" s="30"/>
      <c r="B167" s="29"/>
      <c r="C167" s="32"/>
      <c r="D167" s="32"/>
      <c r="E167" s="32"/>
      <c r="F167" s="32">
        <f t="shared" si="34"/>
        <v>0</v>
      </c>
      <c r="H167" s="2" t="e">
        <f>+#REF!+#REF!+#REF!</f>
        <v>#REF!</v>
      </c>
      <c r="I167" s="28">
        <f t="shared" si="30"/>
        <v>0</v>
      </c>
    </row>
    <row r="168" spans="1:9" ht="13.5" thickBot="1" x14ac:dyDescent="0.25">
      <c r="A168" s="13"/>
      <c r="B168" s="29"/>
      <c r="C168" s="32"/>
      <c r="D168" s="32"/>
      <c r="E168" s="32"/>
      <c r="F168" s="32">
        <f t="shared" si="34"/>
        <v>0</v>
      </c>
      <c r="H168" s="2" t="e">
        <f>+#REF!+#REF!+#REF!</f>
        <v>#REF!</v>
      </c>
      <c r="I168" s="28">
        <f t="shared" si="30"/>
        <v>0</v>
      </c>
    </row>
    <row r="169" spans="1:9" ht="12.75" customHeight="1" thickBot="1" x14ac:dyDescent="0.3">
      <c r="A169" s="10">
        <v>2.6</v>
      </c>
      <c r="B169" s="6" t="s">
        <v>207</v>
      </c>
      <c r="C169" s="11">
        <f>C170</f>
        <v>0</v>
      </c>
      <c r="D169" s="11">
        <f>+D170+D177+D186+D196</f>
        <v>4988137.49</v>
      </c>
      <c r="E169" s="11">
        <f>+E170+E177+E182+E186+E192+E196</f>
        <v>0</v>
      </c>
      <c r="F169" s="11">
        <f>SUM(C169:E169)</f>
        <v>4988137.49</v>
      </c>
      <c r="H169" s="2" t="e">
        <f>+#REF!+#REF!+#REF!</f>
        <v>#REF!</v>
      </c>
      <c r="I169" s="28">
        <f t="shared" si="30"/>
        <v>0</v>
      </c>
    </row>
    <row r="170" spans="1:9" ht="16.5" x14ac:dyDescent="0.3">
      <c r="A170" s="12" t="s">
        <v>208</v>
      </c>
      <c r="B170" s="8" t="s">
        <v>42</v>
      </c>
      <c r="C170" s="31">
        <f>SUM(C171:C204)</f>
        <v>0</v>
      </c>
      <c r="D170" s="31">
        <f>SUM(D171:D175)</f>
        <v>2322246.25</v>
      </c>
      <c r="E170" s="31">
        <v>0</v>
      </c>
      <c r="F170" s="31">
        <f>+E170+D170+C170</f>
        <v>2322246.25</v>
      </c>
      <c r="H170" s="2" t="e">
        <f>+#REF!+#REF!+#REF!</f>
        <v>#REF!</v>
      </c>
      <c r="I170" s="28">
        <f t="shared" si="30"/>
        <v>0</v>
      </c>
    </row>
    <row r="171" spans="1:9" x14ac:dyDescent="0.2">
      <c r="A171" s="30" t="s">
        <v>209</v>
      </c>
      <c r="B171" s="29" t="s">
        <v>211</v>
      </c>
      <c r="C171" s="32"/>
      <c r="D171" s="32">
        <v>360503.52</v>
      </c>
      <c r="E171" s="32"/>
      <c r="F171" s="32">
        <f>SUM(C171:E171)</f>
        <v>360503.52</v>
      </c>
      <c r="H171" s="2" t="e">
        <f>+#REF!+#REF!+#REF!</f>
        <v>#REF!</v>
      </c>
      <c r="I171" s="28">
        <f t="shared" si="30"/>
        <v>0</v>
      </c>
    </row>
    <row r="172" spans="1:9" ht="12.75" customHeight="1" x14ac:dyDescent="0.2">
      <c r="A172" s="30" t="s">
        <v>210</v>
      </c>
      <c r="B172" s="29" t="s">
        <v>238</v>
      </c>
      <c r="C172" s="32"/>
      <c r="D172" s="32">
        <v>1948172.73</v>
      </c>
      <c r="E172" s="32"/>
      <c r="F172" s="32">
        <f>SUM(C172:E172)</f>
        <v>1948172.73</v>
      </c>
      <c r="H172" s="2" t="e">
        <f>+#REF!+#REF!+#REF!</f>
        <v>#REF!</v>
      </c>
      <c r="I172" s="28">
        <f t="shared" si="30"/>
        <v>0</v>
      </c>
    </row>
    <row r="173" spans="1:9" x14ac:dyDescent="0.2">
      <c r="A173" s="30" t="s">
        <v>223</v>
      </c>
      <c r="B173" s="29" t="s">
        <v>224</v>
      </c>
      <c r="C173" s="32"/>
      <c r="D173" s="32"/>
      <c r="E173" s="32"/>
      <c r="F173" s="32">
        <f t="shared" ref="F173:F175" si="37">SUM(C173:E173)</f>
        <v>0</v>
      </c>
      <c r="H173" s="2" t="e">
        <f>+#REF!+#REF!+#REF!</f>
        <v>#REF!</v>
      </c>
      <c r="I173" s="28">
        <f t="shared" si="30"/>
        <v>0</v>
      </c>
    </row>
    <row r="174" spans="1:9" ht="12.75" customHeight="1" x14ac:dyDescent="0.2">
      <c r="A174" s="30" t="s">
        <v>291</v>
      </c>
      <c r="B174" s="29" t="s">
        <v>292</v>
      </c>
      <c r="C174" s="32"/>
      <c r="D174" s="32"/>
      <c r="E174" s="32"/>
      <c r="F174" s="32">
        <f t="shared" si="37"/>
        <v>0</v>
      </c>
      <c r="H174" s="2" t="e">
        <f>+#REF!+#REF!+#REF!</f>
        <v>#REF!</v>
      </c>
      <c r="I174" s="28">
        <f t="shared" si="30"/>
        <v>0</v>
      </c>
    </row>
    <row r="175" spans="1:9" ht="12.75" customHeight="1" x14ac:dyDescent="0.2">
      <c r="A175" s="30" t="s">
        <v>239</v>
      </c>
      <c r="B175" s="29" t="s">
        <v>240</v>
      </c>
      <c r="C175" s="32"/>
      <c r="D175" s="32">
        <v>13570</v>
      </c>
      <c r="E175" s="32"/>
      <c r="F175" s="32">
        <f t="shared" si="37"/>
        <v>13570</v>
      </c>
      <c r="H175" s="2" t="e">
        <f>+#REF!+#REF!+#REF!</f>
        <v>#REF!</v>
      </c>
      <c r="I175" s="28">
        <f t="shared" si="30"/>
        <v>0</v>
      </c>
    </row>
    <row r="176" spans="1:9" x14ac:dyDescent="0.2">
      <c r="A176" s="30"/>
      <c r="B176" s="29"/>
      <c r="C176" s="32"/>
      <c r="D176" s="32"/>
      <c r="E176" s="32"/>
      <c r="F176" s="32"/>
      <c r="H176" s="2" t="e">
        <f>+#REF!+#REF!+#REF!</f>
        <v>#REF!</v>
      </c>
      <c r="I176" s="28">
        <f t="shared" si="30"/>
        <v>0</v>
      </c>
    </row>
    <row r="177" spans="1:9" ht="12.75" customHeight="1" x14ac:dyDescent="0.3">
      <c r="A177" s="14" t="s">
        <v>241</v>
      </c>
      <c r="B177" s="1" t="s">
        <v>242</v>
      </c>
      <c r="C177" s="15"/>
      <c r="D177" s="15">
        <f>+D178+D179+D180</f>
        <v>392220.2</v>
      </c>
      <c r="E177" s="15"/>
      <c r="F177" s="15">
        <f>+F178+F179+F180</f>
        <v>392220.2</v>
      </c>
      <c r="H177" s="2" t="e">
        <f>+#REF!+#REF!+#REF!</f>
        <v>#REF!</v>
      </c>
      <c r="I177" s="28">
        <f t="shared" si="30"/>
        <v>0</v>
      </c>
    </row>
    <row r="178" spans="1:9" ht="16.5" customHeight="1" x14ac:dyDescent="0.2">
      <c r="A178" s="30" t="s">
        <v>243</v>
      </c>
      <c r="B178" s="29" t="s">
        <v>244</v>
      </c>
      <c r="C178" s="32"/>
      <c r="D178" s="32">
        <v>205910</v>
      </c>
      <c r="E178" s="32"/>
      <c r="F178" s="32">
        <f>+E178+D178+C178</f>
        <v>205910</v>
      </c>
      <c r="H178" s="2" t="e">
        <f>+#REF!+#REF!+#REF!</f>
        <v>#REF!</v>
      </c>
      <c r="I178" s="28">
        <f t="shared" si="30"/>
        <v>0</v>
      </c>
    </row>
    <row r="179" spans="1:9" ht="12.75" customHeight="1" x14ac:dyDescent="0.2">
      <c r="A179" s="30" t="s">
        <v>245</v>
      </c>
      <c r="B179" s="29" t="s">
        <v>246</v>
      </c>
      <c r="C179" s="32"/>
      <c r="D179" s="32">
        <v>186310.2</v>
      </c>
      <c r="E179" s="32"/>
      <c r="F179" s="32">
        <f>+E179+D179+C179</f>
        <v>186310.2</v>
      </c>
      <c r="H179" s="2" t="e">
        <f>+#REF!+#REF!+#REF!</f>
        <v>#REF!</v>
      </c>
      <c r="I179" s="28">
        <f t="shared" si="30"/>
        <v>0</v>
      </c>
    </row>
    <row r="180" spans="1:9" ht="12.75" customHeight="1" x14ac:dyDescent="0.2">
      <c r="A180" s="30" t="s">
        <v>262</v>
      </c>
      <c r="B180" s="29" t="s">
        <v>263</v>
      </c>
      <c r="C180" s="32"/>
      <c r="D180" s="32"/>
      <c r="E180" s="32"/>
      <c r="F180" s="32">
        <f>+E180+D180+C180</f>
        <v>0</v>
      </c>
      <c r="H180" s="2" t="e">
        <f>+#REF!+#REF!+#REF!</f>
        <v>#REF!</v>
      </c>
      <c r="I180" s="28">
        <f t="shared" si="30"/>
        <v>0</v>
      </c>
    </row>
    <row r="181" spans="1:9" ht="12.75" customHeight="1" x14ac:dyDescent="0.2">
      <c r="A181" s="30"/>
      <c r="B181" s="29"/>
      <c r="C181" s="32"/>
      <c r="D181" s="32"/>
      <c r="E181" s="32"/>
      <c r="F181" s="32"/>
      <c r="H181" s="2" t="e">
        <f>+#REF!+#REF!+#REF!</f>
        <v>#REF!</v>
      </c>
      <c r="I181" s="28">
        <f t="shared" si="30"/>
        <v>0</v>
      </c>
    </row>
    <row r="182" spans="1:9" ht="16.5" x14ac:dyDescent="0.3">
      <c r="A182" s="14" t="s">
        <v>212</v>
      </c>
      <c r="B182" s="1" t="s">
        <v>213</v>
      </c>
      <c r="C182" s="15">
        <v>0</v>
      </c>
      <c r="D182" s="15">
        <f>+D183+D184</f>
        <v>0</v>
      </c>
      <c r="E182" s="15"/>
      <c r="F182" s="15">
        <f>+F184</f>
        <v>0</v>
      </c>
      <c r="H182" s="2" t="e">
        <f>+#REF!+#REF!+#REF!</f>
        <v>#REF!</v>
      </c>
      <c r="I182" s="28">
        <f t="shared" si="30"/>
        <v>0</v>
      </c>
    </row>
    <row r="183" spans="1:9" ht="12.75" customHeight="1" x14ac:dyDescent="0.2">
      <c r="A183" s="30" t="s">
        <v>214</v>
      </c>
      <c r="B183" s="29" t="s">
        <v>215</v>
      </c>
      <c r="C183" s="32"/>
      <c r="D183" s="32"/>
      <c r="E183" s="32"/>
      <c r="F183" s="32"/>
      <c r="H183" s="2" t="e">
        <f>+#REF!+#REF!+#REF!</f>
        <v>#REF!</v>
      </c>
      <c r="I183" s="28">
        <f t="shared" si="30"/>
        <v>0</v>
      </c>
    </row>
    <row r="184" spans="1:9" ht="12.75" customHeight="1" x14ac:dyDescent="0.2">
      <c r="A184" s="30" t="s">
        <v>264</v>
      </c>
      <c r="B184" s="29" t="s">
        <v>265</v>
      </c>
      <c r="C184" s="32"/>
      <c r="D184" s="32"/>
      <c r="E184" s="32"/>
      <c r="F184" s="32">
        <f>SUM(C184:E184)</f>
        <v>0</v>
      </c>
      <c r="H184" s="2" t="e">
        <f>+#REF!+#REF!+#REF!</f>
        <v>#REF!</v>
      </c>
      <c r="I184" s="28">
        <f t="shared" si="30"/>
        <v>0</v>
      </c>
    </row>
    <row r="185" spans="1:9" x14ac:dyDescent="0.2">
      <c r="A185" s="30"/>
      <c r="B185" s="29"/>
      <c r="C185" s="32"/>
      <c r="D185" s="32"/>
      <c r="E185" s="32"/>
      <c r="F185" s="32"/>
      <c r="H185" s="2" t="e">
        <f>+#REF!+#REF!+#REF!</f>
        <v>#REF!</v>
      </c>
      <c r="I185" s="28">
        <f t="shared" si="30"/>
        <v>0</v>
      </c>
    </row>
    <row r="186" spans="1:9" ht="12.75" customHeight="1" x14ac:dyDescent="0.3">
      <c r="A186" s="14" t="s">
        <v>216</v>
      </c>
      <c r="B186" s="1" t="s">
        <v>247</v>
      </c>
      <c r="C186" s="15"/>
      <c r="D186" s="15">
        <f>SUM(D187:D190)</f>
        <v>2023241.88</v>
      </c>
      <c r="E186" s="15"/>
      <c r="F186" s="15">
        <f>SUM(C186:E186)</f>
        <v>2023241.88</v>
      </c>
      <c r="H186" s="2" t="e">
        <f>+#REF!+#REF!+#REF!</f>
        <v>#REF!</v>
      </c>
      <c r="I186" s="28">
        <f t="shared" si="30"/>
        <v>0</v>
      </c>
    </row>
    <row r="187" spans="1:9" ht="12.75" customHeight="1" x14ac:dyDescent="0.2">
      <c r="A187" s="30" t="s">
        <v>248</v>
      </c>
      <c r="B187" s="29" t="s">
        <v>249</v>
      </c>
      <c r="C187" s="32"/>
      <c r="D187" s="32">
        <v>257629.4</v>
      </c>
      <c r="E187" s="32"/>
      <c r="F187" s="32">
        <f>+E187+D187+C187</f>
        <v>257629.4</v>
      </c>
      <c r="H187" s="2" t="e">
        <f>+#REF!+#REF!+#REF!</f>
        <v>#REF!</v>
      </c>
      <c r="I187" s="28">
        <f t="shared" si="30"/>
        <v>0</v>
      </c>
    </row>
    <row r="188" spans="1:9" x14ac:dyDescent="0.2">
      <c r="A188" s="30" t="s">
        <v>266</v>
      </c>
      <c r="B188" s="29" t="s">
        <v>267</v>
      </c>
      <c r="C188" s="32"/>
      <c r="D188" s="32">
        <v>1289264.18</v>
      </c>
      <c r="E188" s="32"/>
      <c r="F188" s="32">
        <f>SUM(C188:E188)</f>
        <v>1289264.18</v>
      </c>
      <c r="H188" s="2" t="e">
        <f>+#REF!+#REF!+#REF!</f>
        <v>#REF!</v>
      </c>
      <c r="I188" s="28">
        <f t="shared" si="30"/>
        <v>0</v>
      </c>
    </row>
    <row r="189" spans="1:9" x14ac:dyDescent="0.2">
      <c r="A189" s="30" t="s">
        <v>250</v>
      </c>
      <c r="B189" s="29" t="s">
        <v>251</v>
      </c>
      <c r="C189" s="32"/>
      <c r="D189" s="32">
        <v>476348.3</v>
      </c>
      <c r="E189" s="32"/>
      <c r="F189" s="32">
        <f>+E189+D189+C189</f>
        <v>476348.3</v>
      </c>
      <c r="H189" s="2" t="e">
        <f>+#REF!+#REF!+#REF!</f>
        <v>#REF!</v>
      </c>
      <c r="I189" s="28">
        <f t="shared" si="30"/>
        <v>0</v>
      </c>
    </row>
    <row r="190" spans="1:9" ht="12.75" customHeight="1" x14ac:dyDescent="0.2">
      <c r="A190" s="30" t="s">
        <v>281</v>
      </c>
      <c r="B190" s="29" t="s">
        <v>282</v>
      </c>
      <c r="C190" s="32"/>
      <c r="D190" s="32"/>
      <c r="E190" s="32"/>
      <c r="F190" s="32">
        <f>SUM(C190:E190)</f>
        <v>0</v>
      </c>
      <c r="H190" s="2" t="e">
        <f>+#REF!+#REF!+#REF!</f>
        <v>#REF!</v>
      </c>
      <c r="I190" s="28">
        <f t="shared" si="30"/>
        <v>0</v>
      </c>
    </row>
    <row r="191" spans="1:9" ht="12.75" customHeight="1" x14ac:dyDescent="0.2">
      <c r="A191" s="13"/>
      <c r="B191" s="29"/>
      <c r="C191" s="32"/>
      <c r="D191" s="32"/>
      <c r="E191" s="32"/>
      <c r="F191" s="32"/>
      <c r="H191" s="2"/>
      <c r="I191" s="28">
        <f t="shared" si="30"/>
        <v>0</v>
      </c>
    </row>
    <row r="192" spans="1:9" ht="16.5" customHeight="1" x14ac:dyDescent="0.3">
      <c r="A192" s="14" t="s">
        <v>283</v>
      </c>
      <c r="B192" s="1" t="s">
        <v>284</v>
      </c>
      <c r="C192" s="15"/>
      <c r="D192" s="15">
        <f>SUM(D193:D194)</f>
        <v>0</v>
      </c>
      <c r="E192" s="15">
        <f>+E193</f>
        <v>0</v>
      </c>
      <c r="F192" s="15">
        <f>+E192+D192+C192</f>
        <v>0</v>
      </c>
      <c r="H192" s="2"/>
      <c r="I192" s="28">
        <f t="shared" si="30"/>
        <v>0</v>
      </c>
    </row>
    <row r="193" spans="1:9" ht="12.75" customHeight="1" x14ac:dyDescent="0.2">
      <c r="A193" s="30" t="s">
        <v>285</v>
      </c>
      <c r="B193" s="29" t="s">
        <v>287</v>
      </c>
      <c r="C193" s="32"/>
      <c r="D193" s="32"/>
      <c r="E193" s="32"/>
      <c r="F193" s="32">
        <f>+E193+D193+C193</f>
        <v>0</v>
      </c>
      <c r="H193" s="2"/>
      <c r="I193" s="28">
        <f t="shared" si="30"/>
        <v>0</v>
      </c>
    </row>
    <row r="194" spans="1:9" ht="16.5" customHeight="1" x14ac:dyDescent="0.2">
      <c r="A194" s="30" t="s">
        <v>286</v>
      </c>
      <c r="B194" s="29" t="s">
        <v>288</v>
      </c>
      <c r="C194" s="32"/>
      <c r="D194" s="32">
        <v>0</v>
      </c>
      <c r="E194" s="32"/>
      <c r="F194" s="32">
        <f>SUM(C194:E194)</f>
        <v>0</v>
      </c>
      <c r="H194" s="2"/>
      <c r="I194" s="28">
        <f t="shared" si="30"/>
        <v>0</v>
      </c>
    </row>
    <row r="195" spans="1:9" ht="12.75" customHeight="1" x14ac:dyDescent="0.2">
      <c r="A195" s="13"/>
      <c r="B195" s="29"/>
      <c r="C195" s="32"/>
      <c r="D195" s="32"/>
      <c r="E195" s="32"/>
      <c r="F195" s="32"/>
      <c r="H195" s="2" t="e">
        <f>+#REF!+#REF!+#REF!</f>
        <v>#REF!</v>
      </c>
      <c r="I195" s="28">
        <f t="shared" si="30"/>
        <v>0</v>
      </c>
    </row>
    <row r="196" spans="1:9" ht="18.75" customHeight="1" x14ac:dyDescent="0.3">
      <c r="A196" s="14" t="s">
        <v>217</v>
      </c>
      <c r="B196" s="1" t="s">
        <v>218</v>
      </c>
      <c r="C196" s="15"/>
      <c r="D196" s="15">
        <f>+D197+D198+D199</f>
        <v>250429.16</v>
      </c>
      <c r="E196" s="15"/>
      <c r="F196" s="15">
        <f>+C196+D196</f>
        <v>250429.16</v>
      </c>
      <c r="H196" s="2" t="e">
        <f>+#REF!+#REF!+#REF!</f>
        <v>#REF!</v>
      </c>
      <c r="I196" s="28">
        <f t="shared" si="30"/>
        <v>0</v>
      </c>
    </row>
    <row r="197" spans="1:9" x14ac:dyDescent="0.2">
      <c r="A197" s="30" t="s">
        <v>219</v>
      </c>
      <c r="B197" s="29" t="s">
        <v>43</v>
      </c>
      <c r="C197" s="32"/>
      <c r="D197" s="32">
        <v>0</v>
      </c>
      <c r="E197" s="32"/>
      <c r="F197" s="32">
        <f>+D197+C197</f>
        <v>0</v>
      </c>
      <c r="H197" s="2" t="e">
        <f>+#REF!+#REF!+#REF!</f>
        <v>#REF!</v>
      </c>
      <c r="I197" s="28">
        <f t="shared" si="30"/>
        <v>0</v>
      </c>
    </row>
    <row r="198" spans="1:9" ht="12.75" customHeight="1" x14ac:dyDescent="0.2">
      <c r="A198" s="30" t="s">
        <v>268</v>
      </c>
      <c r="B198" s="29" t="s">
        <v>220</v>
      </c>
      <c r="C198" s="32"/>
      <c r="D198" s="32"/>
      <c r="E198" s="32"/>
      <c r="F198" s="32">
        <f t="shared" ref="F198:F200" si="38">+D198+C198</f>
        <v>0</v>
      </c>
      <c r="H198" s="2" t="e">
        <f>+#REF!+#REF!+#REF!</f>
        <v>#REF!</v>
      </c>
      <c r="I198" s="28">
        <f t="shared" si="30"/>
        <v>0</v>
      </c>
    </row>
    <row r="199" spans="1:9" ht="13.5" customHeight="1" x14ac:dyDescent="0.2">
      <c r="A199" s="30" t="s">
        <v>322</v>
      </c>
      <c r="B199" s="29" t="s">
        <v>323</v>
      </c>
      <c r="C199" s="32"/>
      <c r="D199" s="32">
        <v>250429.16</v>
      </c>
      <c r="E199" s="32"/>
      <c r="F199" s="32">
        <f t="shared" si="38"/>
        <v>250429.16</v>
      </c>
      <c r="H199" s="2" t="e">
        <f>+#REF!+#REF!+#REF!</f>
        <v>#REF!</v>
      </c>
      <c r="I199" s="28">
        <f t="shared" si="30"/>
        <v>0</v>
      </c>
    </row>
    <row r="200" spans="1:9" x14ac:dyDescent="0.2">
      <c r="A200" s="13"/>
      <c r="B200" s="29"/>
      <c r="C200" s="32"/>
      <c r="D200" s="32"/>
      <c r="E200" s="32"/>
      <c r="F200" s="32">
        <f t="shared" si="38"/>
        <v>0</v>
      </c>
      <c r="H200" s="2" t="e">
        <f>+#REF!+#REF!+#REF!</f>
        <v>#REF!</v>
      </c>
      <c r="I200" s="28">
        <f t="shared" si="30"/>
        <v>0</v>
      </c>
    </row>
    <row r="201" spans="1:9" ht="16.5" x14ac:dyDescent="0.3">
      <c r="A201" s="14" t="s">
        <v>297</v>
      </c>
      <c r="B201" s="1" t="s">
        <v>218</v>
      </c>
      <c r="C201" s="15"/>
      <c r="D201" s="15">
        <f>+D202</f>
        <v>0</v>
      </c>
      <c r="E201" s="15"/>
      <c r="F201" s="15">
        <f t="shared" si="34"/>
        <v>0</v>
      </c>
      <c r="H201" s="2" t="e">
        <f>+#REF!+#REF!+#REF!</f>
        <v>#REF!</v>
      </c>
      <c r="I201" s="28">
        <f t="shared" si="30"/>
        <v>0</v>
      </c>
    </row>
    <row r="202" spans="1:9" x14ac:dyDescent="0.2">
      <c r="A202" s="30" t="s">
        <v>298</v>
      </c>
      <c r="B202" s="29" t="s">
        <v>299</v>
      </c>
      <c r="C202" s="32"/>
      <c r="D202" s="32"/>
      <c r="E202" s="32"/>
      <c r="F202" s="32">
        <f t="shared" si="34"/>
        <v>0</v>
      </c>
      <c r="H202" s="2" t="e">
        <f>+#REF!+#REF!+#REF!</f>
        <v>#REF!</v>
      </c>
      <c r="I202" s="28">
        <f t="shared" si="30"/>
        <v>0</v>
      </c>
    </row>
    <row r="203" spans="1:9" x14ac:dyDescent="0.2">
      <c r="A203" s="30"/>
      <c r="B203" s="29"/>
      <c r="C203" s="32"/>
      <c r="D203" s="32"/>
      <c r="E203" s="32"/>
      <c r="F203" s="32">
        <f t="shared" si="34"/>
        <v>0</v>
      </c>
      <c r="H203" s="2" t="e">
        <f>+#REF!+#REF!+#REF!</f>
        <v>#REF!</v>
      </c>
      <c r="I203" s="28">
        <f t="shared" si="30"/>
        <v>0</v>
      </c>
    </row>
    <row r="204" spans="1:9" ht="13.5" thickBot="1" x14ac:dyDescent="0.25">
      <c r="A204" s="16"/>
      <c r="B204" s="5"/>
      <c r="C204" s="17"/>
      <c r="D204" s="17"/>
      <c r="E204" s="17"/>
      <c r="F204" s="17">
        <f t="shared" si="34"/>
        <v>0</v>
      </c>
      <c r="H204" s="2" t="e">
        <f>+#REF!+#REF!+#REF!</f>
        <v>#REF!</v>
      </c>
      <c r="I204" s="28">
        <f t="shared" si="30"/>
        <v>0</v>
      </c>
    </row>
    <row r="205" spans="1:9" ht="18.75" thickBot="1" x14ac:dyDescent="0.3">
      <c r="A205" s="19"/>
      <c r="B205" s="7" t="s">
        <v>44</v>
      </c>
      <c r="C205" s="20">
        <f>C169+C161+C101+C46+C14</f>
        <v>51511170.350000001</v>
      </c>
      <c r="D205" s="20">
        <f>D169+D161+D101+D46+D14</f>
        <v>102040848.34</v>
      </c>
      <c r="E205" s="20">
        <f>E169+E161+E101+E46+E14</f>
        <v>9440925.7300000004</v>
      </c>
      <c r="F205" s="20">
        <f>+E205+D205+C205</f>
        <v>162992944.42000002</v>
      </c>
      <c r="I205" s="28">
        <f t="shared" si="30"/>
        <v>0</v>
      </c>
    </row>
    <row r="206" spans="1:9" ht="24" thickTop="1" x14ac:dyDescent="0.35">
      <c r="A206" s="62" t="s">
        <v>315</v>
      </c>
      <c r="B206" s="62"/>
      <c r="C206" s="62"/>
      <c r="D206" s="62"/>
      <c r="E206" s="61">
        <f>+E11-F205</f>
        <v>133116600.43000001</v>
      </c>
      <c r="F206" s="61"/>
    </row>
  </sheetData>
  <mergeCells count="21">
    <mergeCell ref="D12:D13"/>
    <mergeCell ref="E12:E13"/>
    <mergeCell ref="F12:F13"/>
    <mergeCell ref="E206:F206"/>
    <mergeCell ref="A206:D206"/>
    <mergeCell ref="A2:F2"/>
    <mergeCell ref="A1:F1"/>
    <mergeCell ref="A3:F3"/>
    <mergeCell ref="A4:F4"/>
    <mergeCell ref="A12:A13"/>
    <mergeCell ref="B12:B13"/>
    <mergeCell ref="A5:F5"/>
    <mergeCell ref="A7:F7"/>
    <mergeCell ref="A8:F8"/>
    <mergeCell ref="C9:D9"/>
    <mergeCell ref="E9:F9"/>
    <mergeCell ref="B10:D10"/>
    <mergeCell ref="E10:F10"/>
    <mergeCell ref="B11:D11"/>
    <mergeCell ref="E11:F11"/>
    <mergeCell ref="C12:C13"/>
  </mergeCells>
  <printOptions horizontalCentered="1"/>
  <pageMargins left="0" right="0" top="0.51181102362204722" bottom="0" header="0" footer="0"/>
  <pageSetup scale="66" fitToHeight="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2014-10-08T19:25:52Z</cp:lastPrinted>
  <dcterms:created xsi:type="dcterms:W3CDTF">2013-08-07T15:42:38Z</dcterms:created>
  <dcterms:modified xsi:type="dcterms:W3CDTF">2019-03-29T14:30:36Z</dcterms:modified>
</cp:coreProperties>
</file>