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Print_Area" localSheetId="0">Detallado!$A$1:$F$213</definedName>
    <definedName name="_xlnm.Print_Titles" localSheetId="0">Detallado!$1:$16</definedName>
  </definedNames>
  <calcPr calcId="145621"/>
</workbook>
</file>

<file path=xl/calcChain.xml><?xml version="1.0" encoding="utf-8"?>
<calcChain xmlns="http://schemas.openxmlformats.org/spreadsheetml/2006/main">
  <c r="F209" i="4" l="1"/>
  <c r="F208" i="4"/>
  <c r="F207" i="4"/>
  <c r="D206" i="4"/>
  <c r="F206" i="4" s="1"/>
  <c r="F205" i="4"/>
  <c r="F202" i="4"/>
  <c r="D201" i="4"/>
  <c r="F201" i="4" s="1"/>
  <c r="F199" i="4"/>
  <c r="F198" i="4"/>
  <c r="E197" i="4"/>
  <c r="F197" i="4" s="1"/>
  <c r="D197" i="4"/>
  <c r="F195" i="4"/>
  <c r="F194" i="4"/>
  <c r="F193" i="4"/>
  <c r="F192" i="4"/>
  <c r="E191" i="4"/>
  <c r="D191" i="4"/>
  <c r="F191" i="4" s="1"/>
  <c r="F189" i="4"/>
  <c r="F187" i="4"/>
  <c r="D187" i="4"/>
  <c r="F185" i="4"/>
  <c r="F184" i="4"/>
  <c r="F183" i="4"/>
  <c r="F182" i="4" s="1"/>
  <c r="E182" i="4"/>
  <c r="D182" i="4"/>
  <c r="F180" i="4"/>
  <c r="F179" i="4"/>
  <c r="F178" i="4"/>
  <c r="F177" i="4"/>
  <c r="F176" i="4"/>
  <c r="E175" i="4"/>
  <c r="E174" i="4" s="1"/>
  <c r="E210" i="4" s="1"/>
  <c r="D175" i="4"/>
  <c r="C175" i="4"/>
  <c r="C174" i="4" s="1"/>
  <c r="D174" i="4"/>
  <c r="F173" i="4"/>
  <c r="F172" i="4"/>
  <c r="F171" i="4"/>
  <c r="F170" i="4" s="1"/>
  <c r="E170" i="4"/>
  <c r="D170" i="4"/>
  <c r="C170" i="4"/>
  <c r="C167" i="4" s="1"/>
  <c r="F169" i="4"/>
  <c r="F168" i="4"/>
  <c r="E167" i="4"/>
  <c r="D167" i="4"/>
  <c r="D166" i="4" s="1"/>
  <c r="E166" i="4"/>
  <c r="C166" i="4"/>
  <c r="F165" i="4"/>
  <c r="F164" i="4"/>
  <c r="F163" i="4"/>
  <c r="F162" i="4"/>
  <c r="F161" i="4"/>
  <c r="F160" i="4"/>
  <c r="F159" i="4"/>
  <c r="F158" i="4"/>
  <c r="F157" i="4"/>
  <c r="E156" i="4"/>
  <c r="D156" i="4"/>
  <c r="C156" i="4"/>
  <c r="F156" i="4" s="1"/>
  <c r="F155" i="4"/>
  <c r="F154" i="4"/>
  <c r="F153" i="4"/>
  <c r="F152" i="4"/>
  <c r="F151" i="4"/>
  <c r="F150" i="4"/>
  <c r="E149" i="4"/>
  <c r="D149" i="4"/>
  <c r="C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E136" i="4"/>
  <c r="D136" i="4"/>
  <c r="C136" i="4"/>
  <c r="F135" i="4"/>
  <c r="F134" i="4"/>
  <c r="F133" i="4"/>
  <c r="F132" i="4"/>
  <c r="F131" i="4"/>
  <c r="F130" i="4"/>
  <c r="E129" i="4"/>
  <c r="D129" i="4"/>
  <c r="C129" i="4"/>
  <c r="F128" i="4"/>
  <c r="F127" i="4"/>
  <c r="E126" i="4"/>
  <c r="D126" i="4"/>
  <c r="F126" i="4" s="1"/>
  <c r="C126" i="4"/>
  <c r="F125" i="4"/>
  <c r="F124" i="4"/>
  <c r="F123" i="4"/>
  <c r="F122" i="4"/>
  <c r="F121" i="4"/>
  <c r="F120" i="4"/>
  <c r="E119" i="4"/>
  <c r="D119" i="4"/>
  <c r="C119" i="4"/>
  <c r="F118" i="4"/>
  <c r="F117" i="4"/>
  <c r="F116" i="4"/>
  <c r="F115" i="4"/>
  <c r="F114" i="4"/>
  <c r="E113" i="4"/>
  <c r="D113" i="4"/>
  <c r="C113" i="4"/>
  <c r="F113" i="4" s="1"/>
  <c r="F112" i="4"/>
  <c r="F111" i="4"/>
  <c r="F110" i="4"/>
  <c r="F109" i="4"/>
  <c r="F108" i="4"/>
  <c r="E107" i="4"/>
  <c r="E106" i="4" s="1"/>
  <c r="D107" i="4"/>
  <c r="C107" i="4"/>
  <c r="F107" i="4" s="1"/>
  <c r="D106" i="4"/>
  <c r="F105" i="4"/>
  <c r="F104" i="4"/>
  <c r="F103" i="4"/>
  <c r="F102" i="4"/>
  <c r="F101" i="4"/>
  <c r="E101" i="4"/>
  <c r="D101" i="4"/>
  <c r="C101" i="4"/>
  <c r="F100" i="4"/>
  <c r="F99" i="4"/>
  <c r="F98" i="4"/>
  <c r="F97" i="4"/>
  <c r="F96" i="4"/>
  <c r="F95" i="4"/>
  <c r="F94" i="4"/>
  <c r="F93" i="4"/>
  <c r="E92" i="4"/>
  <c r="D92" i="4"/>
  <c r="C92" i="4"/>
  <c r="F92" i="4" s="1"/>
  <c r="F91" i="4"/>
  <c r="F90" i="4"/>
  <c r="F89" i="4"/>
  <c r="F88" i="4"/>
  <c r="F87" i="4"/>
  <c r="F86" i="4"/>
  <c r="E85" i="4"/>
  <c r="D85" i="4"/>
  <c r="C85" i="4"/>
  <c r="F84" i="4"/>
  <c r="F83" i="4"/>
  <c r="F82" i="4"/>
  <c r="F81" i="4"/>
  <c r="F80" i="4"/>
  <c r="E80" i="4"/>
  <c r="D80" i="4"/>
  <c r="C80" i="4"/>
  <c r="F79" i="4"/>
  <c r="F78" i="4"/>
  <c r="F77" i="4"/>
  <c r="F76" i="4"/>
  <c r="F74" i="4"/>
  <c r="E73" i="4"/>
  <c r="D73" i="4"/>
  <c r="C73" i="4"/>
  <c r="F72" i="4"/>
  <c r="F71" i="4"/>
  <c r="F70" i="4"/>
  <c r="F69" i="4"/>
  <c r="E68" i="4"/>
  <c r="D68" i="4"/>
  <c r="C68" i="4"/>
  <c r="F68" i="4" s="1"/>
  <c r="F66" i="4"/>
  <c r="F65" i="4"/>
  <c r="E64" i="4"/>
  <c r="D64" i="4"/>
  <c r="C64" i="4"/>
  <c r="F63" i="4"/>
  <c r="F62" i="4"/>
  <c r="F61" i="4"/>
  <c r="E60" i="4"/>
  <c r="D60" i="4"/>
  <c r="C60" i="4"/>
  <c r="F59" i="4"/>
  <c r="F58" i="4"/>
  <c r="F57" i="4"/>
  <c r="F56" i="4"/>
  <c r="F55" i="4"/>
  <c r="F54" i="4"/>
  <c r="F53" i="4"/>
  <c r="E50" i="4"/>
  <c r="D50" i="4"/>
  <c r="D49" i="4" s="1"/>
  <c r="C50" i="4"/>
  <c r="E49" i="4"/>
  <c r="C49" i="4"/>
  <c r="F48" i="4"/>
  <c r="F47" i="4"/>
  <c r="F46" i="4"/>
  <c r="F45" i="4"/>
  <c r="E44" i="4"/>
  <c r="D44" i="4"/>
  <c r="C44" i="4"/>
  <c r="F42" i="4"/>
  <c r="E41" i="4"/>
  <c r="D41" i="4"/>
  <c r="C41" i="4"/>
  <c r="F39" i="4"/>
  <c r="E38" i="4"/>
  <c r="D38" i="4"/>
  <c r="C38" i="4"/>
  <c r="F37" i="4"/>
  <c r="F36" i="4"/>
  <c r="F35" i="4"/>
  <c r="F34" i="4"/>
  <c r="F33" i="4"/>
  <c r="F32" i="4"/>
  <c r="E31" i="4"/>
  <c r="D31" i="4"/>
  <c r="C31" i="4"/>
  <c r="F31" i="4" s="1"/>
  <c r="F30" i="4"/>
  <c r="F29" i="4"/>
  <c r="F28" i="4"/>
  <c r="E27" i="4"/>
  <c r="D27" i="4"/>
  <c r="C27" i="4"/>
  <c r="F26" i="4"/>
  <c r="F25" i="4"/>
  <c r="F24" i="4" s="1"/>
  <c r="E24" i="4"/>
  <c r="D24" i="4"/>
  <c r="C24" i="4"/>
  <c r="F22" i="4"/>
  <c r="F21" i="4"/>
  <c r="F20" i="4"/>
  <c r="E19" i="4"/>
  <c r="D19" i="4"/>
  <c r="C19" i="4"/>
  <c r="F18" i="4"/>
  <c r="F17" i="4"/>
  <c r="F16" i="4"/>
  <c r="F15" i="4" s="1"/>
  <c r="E15" i="4"/>
  <c r="D15" i="4"/>
  <c r="D14" i="4" s="1"/>
  <c r="C15" i="4"/>
  <c r="E14" i="4"/>
  <c r="C14" i="4"/>
  <c r="F14" i="4" l="1"/>
  <c r="F19" i="4"/>
  <c r="F27" i="4"/>
  <c r="F38" i="4"/>
  <c r="F41" i="4"/>
  <c r="F44" i="4"/>
  <c r="F50" i="4"/>
  <c r="F60" i="4"/>
  <c r="F64" i="4"/>
  <c r="F73" i="4"/>
  <c r="F85" i="4"/>
  <c r="C106" i="4"/>
  <c r="F106" i="4" s="1"/>
  <c r="F119" i="4"/>
  <c r="F129" i="4"/>
  <c r="F149" i="4"/>
  <c r="F167" i="4"/>
  <c r="F49" i="4"/>
  <c r="F166" i="4"/>
  <c r="D210" i="4"/>
  <c r="F175" i="4"/>
  <c r="F174" i="4"/>
  <c r="C210" i="4" l="1"/>
  <c r="F210" i="4" s="1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205" i="4" l="1"/>
  <c r="E11" i="4" l="1"/>
  <c r="H148" i="4" l="1"/>
  <c r="H173" i="4" l="1"/>
  <c r="H157" i="4"/>
  <c r="H105" i="4" l="1"/>
  <c r="H19" i="4" l="1"/>
  <c r="H20" i="4"/>
  <c r="H22" i="4"/>
  <c r="H23" i="4"/>
  <c r="H24" i="4"/>
  <c r="H27" i="4"/>
  <c r="H28" i="4"/>
  <c r="H30" i="4"/>
  <c r="H31" i="4"/>
  <c r="H32" i="4"/>
  <c r="H34" i="4"/>
  <c r="H35" i="4"/>
  <c r="H36" i="4"/>
  <c r="H37" i="4"/>
  <c r="H38" i="4"/>
  <c r="H39" i="4"/>
  <c r="H44" i="4"/>
  <c r="H45" i="4"/>
  <c r="H46" i="4"/>
  <c r="H47" i="4"/>
  <c r="H51" i="4"/>
  <c r="H52" i="4"/>
  <c r="H53" i="4"/>
  <c r="H54" i="4"/>
  <c r="H55" i="4"/>
  <c r="H56" i="4"/>
  <c r="H57" i="4"/>
  <c r="H59" i="4"/>
  <c r="H60" i="4"/>
  <c r="H61" i="4"/>
  <c r="H63" i="4"/>
  <c r="H64" i="4"/>
  <c r="H66" i="4"/>
  <c r="H67" i="4"/>
  <c r="H68" i="4"/>
  <c r="H69" i="4"/>
  <c r="H71" i="4"/>
  <c r="H72" i="4"/>
  <c r="H73" i="4"/>
  <c r="H74" i="4"/>
  <c r="H75" i="4"/>
  <c r="H77" i="4"/>
  <c r="H78" i="4"/>
  <c r="H79" i="4"/>
  <c r="H80" i="4"/>
  <c r="H82" i="4"/>
  <c r="H83" i="4"/>
  <c r="H84" i="4"/>
  <c r="H87" i="4"/>
  <c r="H88" i="4"/>
  <c r="H89" i="4"/>
  <c r="H90" i="4"/>
  <c r="H91" i="4"/>
  <c r="H92" i="4"/>
  <c r="H93" i="4"/>
  <c r="H94" i="4"/>
  <c r="H96" i="4"/>
  <c r="H97" i="4"/>
  <c r="H98" i="4"/>
  <c r="H99" i="4"/>
  <c r="H102" i="4"/>
  <c r="H103" i="4"/>
  <c r="H104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4" i="4"/>
  <c r="H125" i="4"/>
  <c r="H126" i="4"/>
  <c r="H127" i="4"/>
  <c r="H128" i="4"/>
  <c r="H129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4" i="4"/>
  <c r="H145" i="4"/>
  <c r="H146" i="4"/>
  <c r="H147" i="4"/>
  <c r="H149" i="4"/>
  <c r="H151" i="4"/>
  <c r="H152" i="4"/>
  <c r="H153" i="4"/>
  <c r="H154" i="4"/>
  <c r="H155" i="4"/>
  <c r="H156" i="4"/>
  <c r="H158" i="4"/>
  <c r="H159" i="4"/>
  <c r="H163" i="4"/>
  <c r="H165" i="4"/>
  <c r="H166" i="4"/>
  <c r="H167" i="4"/>
  <c r="H170" i="4"/>
  <c r="H171" i="4"/>
  <c r="H172" i="4"/>
  <c r="H174" i="4"/>
  <c r="H175" i="4"/>
  <c r="H177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7" i="4"/>
  <c r="H198" i="4"/>
  <c r="H199" i="4"/>
  <c r="H200" i="4"/>
  <c r="H201" i="4"/>
  <c r="H202" i="4"/>
  <c r="H101" i="4" l="1"/>
  <c r="H65" i="4"/>
  <c r="H70" i="4"/>
  <c r="H185" i="4" l="1"/>
  <c r="H195" i="4"/>
  <c r="H176" i="4" l="1"/>
  <c r="H181" i="4"/>
  <c r="H204" i="4" l="1"/>
  <c r="H130" i="4" l="1"/>
  <c r="H150" i="4"/>
  <c r="H143" i="4"/>
  <c r="H123" i="4"/>
  <c r="H86" i="4"/>
  <c r="H21" i="4"/>
  <c r="H26" i="4"/>
  <c r="H58" i="4"/>
  <c r="H18" i="4"/>
  <c r="H29" i="4"/>
  <c r="H33" i="4"/>
  <c r="H43" i="4"/>
  <c r="H62" i="4"/>
  <c r="H81" i="4"/>
  <c r="H76" i="4"/>
  <c r="H95" i="4"/>
  <c r="H107" i="4"/>
  <c r="H113" i="4"/>
  <c r="H120" i="4"/>
  <c r="H169" i="4"/>
  <c r="H164" i="4"/>
  <c r="H168" i="4"/>
  <c r="H49" i="4"/>
  <c r="H161" i="4" l="1"/>
  <c r="H48" i="4"/>
  <c r="H160" i="4"/>
  <c r="H100" i="4"/>
  <c r="H17" i="4"/>
  <c r="H203" i="4" l="1"/>
</calcChain>
</file>

<file path=xl/sharedStrings.xml><?xml version="1.0" encoding="utf-8"?>
<sst xmlns="http://schemas.openxmlformats.org/spreadsheetml/2006/main" count="332" uniqueCount="330">
  <si>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</si>
  <si>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</si>
  <si>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</si>
  <si>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</si>
  <si>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</si>
  <si>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</si>
  <si>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</si>
  <si>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</si>
  <si>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</si>
  <si>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</si>
  <si>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</si>
  <si>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</si>
  <si>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</si>
  <si>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</si>
  <si>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</si>
  <si>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</si>
  <si>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</si>
  <si>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</si>
  <si>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</si>
  <si>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</si>
  <si>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</si>
  <si>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</si>
  <si>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</si>
  <si>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</si>
  <si>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</si>
  <si>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</si>
  <si>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</si>
  <si>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</si>
  <si>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</si>
  <si>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</si>
  <si>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</si>
  <si>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</si>
  <si>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</si>
  <si>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</si>
  <si>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</si>
  <si>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</si>
  <si>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</si>
  <si>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</si>
  <si>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</si>
  <si>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</si>
  <si>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</si>
  <si>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</si>
  <si>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</si>
  <si>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</si>
  <si>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</si>
  <si>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</si>
  <si>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</si>
  <si>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</si>
  <si>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</si>
  <si>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</si>
  <si>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</si>
  <si>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</si>
  <si>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</si>
  <si>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</si>
  <si>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</si>
  <si>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</si>
  <si>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</si>
  <si>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</si>
  <si>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</si>
  <si>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</si>
  <si>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</si>
  <si>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</si>
  <si>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</si>
  <si>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</si>
  <si>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</si>
  <si>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</si>
  <si>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</si>
  <si>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</si>
  <si>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</si>
  <si>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</si>
  <si>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</si>
  <si>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</si>
  <si>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</si>
  <si>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</si>
  <si>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</si>
  <si>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</si>
  <si>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</si>
  <si>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</si>
  <si>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</si>
  <si>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</si>
  <si>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</si>
  <si>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</si>
  <si>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</si>
  <si>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</si>
  <si>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</si>
  <si>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</si>
  <si>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</si>
  <si>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</si>
  <si>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</si>
  <si>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</si>
  <si>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</si>
  <si>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</si>
  <si>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</si>
  <si>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</si>
  <si>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</si>
  <si>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</si>
  <si>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</si>
  <si>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</si>
  <si>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</si>
  <si>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</si>
  <si>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</si>
  <si>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</si>
  <si>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</si>
  <si>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</si>
  <si>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</si>
  <si>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</si>
  <si>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</si>
  <si>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</si>
  <si>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</si>
  <si>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</si>
  <si>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</si>
  <si>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</si>
  <si>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</si>
  <si>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</si>
  <si>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</si>
  <si>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</si>
  <si>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</si>
  <si>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</si>
  <si>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</si>
  <si>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</si>
  <si>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</si>
  <si>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</si>
  <si>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</si>
  <si>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</si>
  <si>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</si>
  <si>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</si>
  <si>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</si>
  <si>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</si>
  <si>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</si>
  <si>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</si>
  <si>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</si>
  <si>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</si>
  <si>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</si>
  <si>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</si>
  <si>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</si>
  <si>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</si>
  <si>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</si>
  <si>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</si>
  <si>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</si>
  <si>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</si>
  <si>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</si>
  <si>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</si>
  <si>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</si>
  <si>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</si>
  <si>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</si>
  <si>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</si>
  <si>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</si>
  <si>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</si>
  <si>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</si>
  <si>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</si>
  <si>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</si>
  <si>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</si>
  <si>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</si>
  <si>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</si>
  <si>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</si>
  <si>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</si>
  <si>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</si>
  <si>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</si>
  <si>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</si>
  <si>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</si>
  <si>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</si>
  <si>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</si>
  <si>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</si>
  <si>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</si>
  <si>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</si>
  <si>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</si>
  <si>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</si>
  <si>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</si>
  <si>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</si>
  <si>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</si>
  <si>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</si>
  <si>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</si>
  <si>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</si>
  <si>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</si>
  <si>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</si>
  <si>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</si>
  <si>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</si>
  <si>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</si>
  <si>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</si>
  <si>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</si>
  <si>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</si>
  <si>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</si>
  <si>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</si>
  <si>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</si>
  <si>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</si>
  <si>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</si>
  <si>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</si>
  <si>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</si>
  <si>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</si>
  <si>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</si>
  <si>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</si>
  <si>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</si>
  <si>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</si>
  <si>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</si>
  <si>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</si>
  <si>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</si>
  <si>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</si>
  <si>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</si>
  <si>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</si>
  <si>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</si>
  <si>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</si>
  <si>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</si>
  <si>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</si>
  <si>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</si>
  <si>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</si>
  <si>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</si>
  <si>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</si>
  <si>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</si>
  <si>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</si>
  <si>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</si>
  <si>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</si>
  <si>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</si>
  <si>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</si>
  <si>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</si>
  <si>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</si>
  <si>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</si>
  <si>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</si>
  <si>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</si>
  <si>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</si>
  <si>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</si>
  <si>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</si>
  <si>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</si>
  <si>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</si>
  <si>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</si>
  <si>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</si>
  <si>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</si>
  <si>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</si>
  <si>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</si>
  <si>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</si>
  <si>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</si>
  <si>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</si>
  <si>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</si>
  <si>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</si>
  <si>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</si>
  <si>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2.2.1.6..07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</si>
  <si>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</si>
  <si>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</si>
  <si>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</si>
  <si>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</si>
  <si>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</si>
  <si>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</si>
  <si>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</si>
  <si>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</si>
  <si>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</si>
  <si>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</si>
  <si>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</si>
  <si>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</si>
  <si>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</si>
  <si>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</si>
  <si>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</si>
  <si>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</si>
  <si>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</si>
  <si>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</si>
  <si>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</si>
  <si>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</si>
  <si>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</si>
  <si>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</si>
  <si>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</si>
  <si>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</si>
  <si>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</si>
  <si>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</si>
  <si>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</si>
  <si>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</si>
  <si>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</si>
  <si>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</si>
  <si>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</si>
  <si>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</si>
  <si>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</si>
  <si>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</si>
  <si>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 xml:space="preserve">Utiles destinados a actividades recreativas y deportivas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</si>
  <si>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</si>
  <si>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</si>
  <si>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</si>
  <si>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</si>
  <si>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</si>
  <si>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</si>
  <si>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</si>
  <si>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</si>
  <si>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</si>
  <si>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</si>
  <si>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</si>
  <si>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</si>
  <si>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</si>
  <si>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</si>
  <si>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</si>
  <si>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</si>
  <si>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</si>
  <si>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</si>
  <si>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</si>
  <si>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</si>
  <si>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</si>
  <si>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</si>
  <si>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</si>
  <si>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</si>
  <si>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2.2.1.1.0</t>
  </si>
  <si>
    <t xml:space="preserve">Radiocomunicacion </t>
  </si>
  <si>
    <t>2.6.9</t>
  </si>
  <si>
    <t>2.6.9.2</t>
  </si>
  <si>
    <t>Equipos de Seguridad</t>
  </si>
  <si>
    <t xml:space="preserve"> “Año de la Superación del Analfabetismo”</t>
  </si>
  <si>
    <t>SALDO ANTERIOR</t>
  </si>
  <si>
    <t>2.2.1.2.1</t>
  </si>
  <si>
    <t xml:space="preserve">Telefono a Larga Distancia </t>
  </si>
  <si>
    <t>2.2.3.1.1</t>
  </si>
  <si>
    <t>2.2.3.2.1</t>
  </si>
  <si>
    <t xml:space="preserve">Viaticos fuera del pais </t>
  </si>
  <si>
    <t>2.2.5.1.1</t>
  </si>
  <si>
    <t>2.2.5.2.1</t>
  </si>
  <si>
    <t>Alquileres de Equipos de Producción</t>
  </si>
  <si>
    <t>2.2.5.3.1</t>
  </si>
  <si>
    <t>2.2.5.4.1</t>
  </si>
  <si>
    <t>2.2.5.8.1</t>
  </si>
  <si>
    <t>Proudustos y Utiles varios  N. I . P.</t>
  </si>
  <si>
    <t xml:space="preserve">TRANSFERENCIAS RECIBIDAS </t>
  </si>
  <si>
    <t>2.1.1.1.05</t>
  </si>
  <si>
    <t xml:space="preserve">Incentivos y  Escalon </t>
  </si>
  <si>
    <t>2.3.6.3.04</t>
  </si>
  <si>
    <t>2.6.8.8</t>
  </si>
  <si>
    <t xml:space="preserve">Licencias Informaticas e Intelectuales </t>
  </si>
  <si>
    <t>SALDO DISPONIBLE  INICIO NOV 2014</t>
  </si>
  <si>
    <t>2.1.4</t>
  </si>
  <si>
    <t>Gratificaciones</t>
  </si>
  <si>
    <t>2.1.4.2.02</t>
  </si>
  <si>
    <t xml:space="preserve">Gratificaciones por Pasantias </t>
  </si>
  <si>
    <t>2.2.7.2.04</t>
  </si>
  <si>
    <t>Mantenimiento y Reparacion Muebles y Equipos de Ofic</t>
  </si>
  <si>
    <t>2.2.7.2.06</t>
  </si>
  <si>
    <t>Reparaciones de Maquinarias y Equipos de Transporte</t>
  </si>
  <si>
    <t xml:space="preserve">Camaras y Videos </t>
  </si>
  <si>
    <t>EJECUCION PRESUPUESTARIA DICIEMBRE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</si>
</sst>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8"/>
      <color theme="1"/>
      <name val="Arial Narrow"/>
      <family val="2"/>
    </font>
    <font>
      <sz val="10"/>
      <color indexed="8"/>
      <name val="Calibri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name val="Arial"/>
      <family val="2"/>
    </font>
    <font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4" fillId="2" borderId="6" xfId="0" applyFont="1" applyFill="1" applyBorder="1"/>
    <xf numFmtId="0" fontId="7" fillId="3" borderId="7" xfId="0" applyFont="1" applyFill="1" applyBorder="1"/>
    <xf numFmtId="0" fontId="2" fillId="3" borderId="4" xfId="0" applyFont="1" applyFill="1" applyBorder="1"/>
    <xf numFmtId="49" fontId="3" fillId="0" borderId="5" xfId="0" applyNumberFormat="1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43" fontId="10" fillId="2" borderId="6" xfId="0" applyNumberFormat="1" applyFont="1" applyFill="1" applyBorder="1"/>
    <xf numFmtId="0" fontId="8" fillId="3" borderId="4" xfId="0" applyNumberFormat="1" applyFont="1" applyFill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5" xfId="0" applyNumberFormat="1" applyFont="1" applyBorder="1" applyAlignment="1">
      <alignment horizontal="center"/>
    </xf>
    <xf numFmtId="43" fontId="9" fillId="0" borderId="5" xfId="1" applyFont="1" applyBorder="1"/>
    <xf numFmtId="43" fontId="9" fillId="0" borderId="3" xfId="1" applyFont="1" applyBorder="1" applyAlignment="1">
      <alignment horizontal="right"/>
    </xf>
    <xf numFmtId="0" fontId="7" fillId="3" borderId="7" xfId="0" applyNumberFormat="1" applyFont="1" applyFill="1" applyBorder="1" applyAlignment="1">
      <alignment horizontal="center"/>
    </xf>
    <xf numFmtId="43" fontId="11" fillId="3" borderId="7" xfId="1" applyFont="1" applyFill="1" applyBorder="1"/>
    <xf numFmtId="43" fontId="10" fillId="3" borderId="4" xfId="0" applyNumberFormat="1" applyFont="1" applyFill="1" applyBorder="1"/>
    <xf numFmtId="0" fontId="0" fillId="0" borderId="13" xfId="0" applyBorder="1"/>
    <xf numFmtId="0" fontId="0" fillId="0" borderId="0" xfId="0" applyBorder="1"/>
    <xf numFmtId="43" fontId="13" fillId="0" borderId="0" xfId="1" applyFont="1" applyBorder="1"/>
    <xf numFmtId="0" fontId="0" fillId="0" borderId="14" xfId="0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43" fontId="0" fillId="0" borderId="0" xfId="0" applyNumberFormat="1"/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10" fillId="3" borderId="4" xfId="1" applyFont="1" applyFill="1" applyBorder="1"/>
    <xf numFmtId="43" fontId="9" fillId="0" borderId="3" xfId="1" applyFont="1" applyBorder="1"/>
    <xf numFmtId="0" fontId="0" fillId="5" borderId="0" xfId="0" applyFill="1"/>
    <xf numFmtId="43" fontId="18" fillId="5" borderId="1" xfId="0" applyNumberFormat="1" applyFont="1" applyFill="1" applyBorder="1" applyAlignment="1">
      <alignment horizontal="center"/>
    </xf>
    <xf numFmtId="43" fontId="18" fillId="5" borderId="0" xfId="0" applyNumberFormat="1" applyFont="1" applyFill="1" applyAlignment="1">
      <alignment horizontal="center"/>
    </xf>
    <xf numFmtId="0" fontId="17" fillId="5" borderId="1" xfId="0" applyFont="1" applyFill="1" applyBorder="1" applyAlignment="1">
      <alignment horizontal="right"/>
    </xf>
    <xf numFmtId="0" fontId="17" fillId="5" borderId="0" xfId="0" applyFont="1" applyFill="1" applyAlignment="1">
      <alignment horizontal="right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17" xfId="0" applyFont="1" applyBorder="1"/>
    <xf numFmtId="0" fontId="14" fillId="4" borderId="1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 vertical="center" wrapText="1"/>
    </xf>
    <xf numFmtId="43" fontId="7" fillId="5" borderId="0" xfId="1" applyFont="1" applyFill="1" applyBorder="1" applyAlignment="1">
      <alignment horizontal="center" vertical="center" wrapText="1"/>
    </xf>
    <xf numFmtId="43" fontId="7" fillId="5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7939</xdr:rowOff>
    </xdr:from>
    <xdr:to>
      <xdr:col>1</xdr:col>
      <xdr:colOff>635000</xdr:colOff>
      <xdr:row>7</xdr:row>
      <xdr:rowOff>0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7939"/>
          <a:ext cx="1831974" cy="181768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333614</xdr:colOff>
      <xdr:row>0</xdr:row>
      <xdr:rowOff>87313</xdr:rowOff>
    </xdr:from>
    <xdr:to>
      <xdr:col>8</xdr:col>
      <xdr:colOff>238125</xdr:colOff>
      <xdr:row>6</xdr:row>
      <xdr:rowOff>209550</xdr:rowOff>
    </xdr:to>
    <xdr:pic>
      <xdr:nvPicPr>
        <xdr:cNvPr id="7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12427" y="87313"/>
          <a:ext cx="1904761" cy="17097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213"/>
  <sheetViews>
    <sheetView tabSelected="1" view="pageBreakPreview" topLeftCell="A197" zoomScale="120" zoomScaleSheetLayoutView="120" workbookViewId="0">
      <selection activeCell="E211" sqref="E211:F213"/>
    </sheetView>
  </sheetViews>
  <sheetFormatPr baseColWidth="10" defaultRowHeight="12.75" x14ac:dyDescent="0.2"/>
  <cols>
    <col min="1" max="1" width="18.140625" customWidth="1"/>
    <col min="2" max="2" width="73" bestFit="1" customWidth="1"/>
    <col min="3" max="5" width="14.42578125" bestFit="1" customWidth="1"/>
    <col min="6" max="6" width="15.5703125" bestFit="1" customWidth="1"/>
    <col min="7" max="7" width="14.85546875" hidden="1" customWidth="1"/>
    <col min="8" max="8" width="18" hidden="1" customWidth="1"/>
    <col min="9" max="9" width="14.85546875" bestFit="1" customWidth="1"/>
  </cols>
  <sheetData>
    <row r="1" spans="1:9" ht="26.25" thickTop="1" x14ac:dyDescent="0.35">
      <c r="A1" s="47" t="s">
        <v>45</v>
      </c>
      <c r="B1" s="48"/>
      <c r="C1" s="48"/>
      <c r="D1" s="48"/>
      <c r="E1" s="48"/>
      <c r="F1" s="49"/>
    </row>
    <row r="2" spans="1:9" ht="23.25" x14ac:dyDescent="0.35">
      <c r="A2" s="44" t="s">
        <v>46</v>
      </c>
      <c r="B2" s="45"/>
      <c r="C2" s="45"/>
      <c r="D2" s="45"/>
      <c r="E2" s="45"/>
      <c r="F2" s="46"/>
    </row>
    <row r="3" spans="1:9" ht="23.25" x14ac:dyDescent="0.35">
      <c r="A3" s="44" t="s">
        <v>232</v>
      </c>
      <c r="B3" s="45"/>
      <c r="C3" s="45"/>
      <c r="D3" s="45"/>
      <c r="E3" s="45"/>
      <c r="F3" s="46"/>
    </row>
    <row r="4" spans="1:9" ht="20.25" x14ac:dyDescent="0.3">
      <c r="A4" s="50"/>
      <c r="B4" s="51"/>
      <c r="C4" s="51"/>
      <c r="D4" s="51"/>
      <c r="E4" s="51"/>
      <c r="F4" s="52"/>
    </row>
    <row r="5" spans="1:9" ht="20.25" x14ac:dyDescent="0.3">
      <c r="A5" s="50" t="s">
        <v>270</v>
      </c>
      <c r="B5" s="51"/>
      <c r="C5" s="51"/>
      <c r="D5" s="51"/>
      <c r="E5" s="51"/>
      <c r="F5" s="52"/>
    </row>
    <row r="6" spans="1:9" x14ac:dyDescent="0.2">
      <c r="A6" s="22"/>
      <c r="B6" s="23"/>
      <c r="C6" s="23"/>
      <c r="D6" s="23"/>
      <c r="E6" s="24"/>
      <c r="F6" s="25"/>
    </row>
    <row r="7" spans="1:9" ht="18.75" x14ac:dyDescent="0.2">
      <c r="A7" s="57" t="s">
        <v>299</v>
      </c>
      <c r="B7" s="58"/>
      <c r="C7" s="58"/>
      <c r="D7" s="58"/>
      <c r="E7" s="58"/>
      <c r="F7" s="59"/>
    </row>
    <row r="8" spans="1:9" ht="31.5" x14ac:dyDescent="0.5">
      <c r="A8" s="60" t="s">
        <v>329</v>
      </c>
      <c r="B8" s="61"/>
      <c r="C8" s="61"/>
      <c r="D8" s="61"/>
      <c r="E8" s="61"/>
      <c r="F8" s="62"/>
    </row>
    <row r="9" spans="1:9" ht="18" x14ac:dyDescent="0.2">
      <c r="A9" s="26"/>
      <c r="B9" s="27"/>
      <c r="C9" s="63" t="s">
        <v>300</v>
      </c>
      <c r="D9" s="63"/>
      <c r="E9" s="64">
        <v>133116600.43000001</v>
      </c>
      <c r="F9" s="65"/>
    </row>
    <row r="10" spans="1:9" ht="15.75" customHeight="1" x14ac:dyDescent="0.2">
      <c r="A10" s="26"/>
      <c r="B10" s="63" t="s">
        <v>313</v>
      </c>
      <c r="C10" s="63"/>
      <c r="D10" s="63"/>
      <c r="E10" s="64">
        <v>50100606</v>
      </c>
      <c r="F10" s="65"/>
    </row>
    <row r="11" spans="1:9" ht="18.75" thickBot="1" x14ac:dyDescent="0.25">
      <c r="A11" s="26"/>
      <c r="B11" s="63" t="s">
        <v>319</v>
      </c>
      <c r="C11" s="63"/>
      <c r="D11" s="63"/>
      <c r="E11" s="64">
        <f>+E9+E10</f>
        <v>183217206.43000001</v>
      </c>
      <c r="F11" s="65"/>
    </row>
    <row r="12" spans="1:9" ht="14.25" customHeight="1" thickTop="1" x14ac:dyDescent="0.2">
      <c r="A12" s="53" t="s">
        <v>47</v>
      </c>
      <c r="B12" s="55" t="s">
        <v>0</v>
      </c>
      <c r="C12" s="40" t="s">
        <v>251</v>
      </c>
      <c r="D12" s="38" t="s">
        <v>252</v>
      </c>
      <c r="E12" s="40" t="s">
        <v>253</v>
      </c>
      <c r="F12" s="42" t="s">
        <v>254</v>
      </c>
    </row>
    <row r="13" spans="1:9" ht="20.25" customHeight="1" thickBot="1" x14ac:dyDescent="0.25">
      <c r="A13" s="54"/>
      <c r="B13" s="56"/>
      <c r="C13" s="41"/>
      <c r="D13" s="39"/>
      <c r="E13" s="41"/>
      <c r="F13" s="43"/>
    </row>
    <row r="14" spans="1:9" ht="16.5" thickBot="1" x14ac:dyDescent="0.3">
      <c r="A14" s="10">
        <v>21</v>
      </c>
      <c r="B14" s="6" t="s">
        <v>1</v>
      </c>
      <c r="C14" s="11">
        <f>+C15+C19+C24+C27+C31+C44</f>
        <v>22667731.710000001</v>
      </c>
      <c r="D14" s="11">
        <f>+D15+D19+D24+D27+D31+D38+D44</f>
        <v>37517995.079999998</v>
      </c>
      <c r="E14" s="11">
        <f>+E15+E19+E24+E27+E31+E44+E41</f>
        <v>4506932</v>
      </c>
      <c r="F14" s="11">
        <f>SUM(C14:E14)</f>
        <v>64692658.789999999</v>
      </c>
      <c r="I14" s="28">
        <f>+C14+D14+E14-F14</f>
        <v>0</v>
      </c>
    </row>
    <row r="15" spans="1:9" ht="16.5" x14ac:dyDescent="0.3">
      <c r="A15" s="12" t="s">
        <v>48</v>
      </c>
      <c r="B15" s="8" t="s">
        <v>49</v>
      </c>
      <c r="C15" s="21">
        <f t="shared" ref="C15" si="0">C16</f>
        <v>19534261.510000002</v>
      </c>
      <c r="D15" s="31">
        <f>+D16+D17</f>
        <v>17142901.059999999</v>
      </c>
      <c r="E15" s="21">
        <f>E16</f>
        <v>2224416</v>
      </c>
      <c r="F15" s="21">
        <f>+F16+F17</f>
        <v>38901578.57</v>
      </c>
      <c r="I15" s="28">
        <f t="shared" ref="I15:I78" si="1">+C15+D15+E15-F15</f>
        <v>0</v>
      </c>
    </row>
    <row r="16" spans="1:9" x14ac:dyDescent="0.2">
      <c r="A16" s="4" t="s">
        <v>64</v>
      </c>
      <c r="B16" s="29" t="s">
        <v>2</v>
      </c>
      <c r="C16" s="32">
        <v>19534261.510000002</v>
      </c>
      <c r="D16" s="32">
        <v>17142901.059999999</v>
      </c>
      <c r="E16" s="32">
        <v>2224416</v>
      </c>
      <c r="F16" s="32">
        <f>+C16+D16+E16</f>
        <v>38901578.57</v>
      </c>
      <c r="H16" s="3" t="s">
        <v>233</v>
      </c>
      <c r="I16" s="28">
        <f t="shared" si="1"/>
        <v>0</v>
      </c>
    </row>
    <row r="17" spans="1:9" ht="12.75" customHeight="1" x14ac:dyDescent="0.2">
      <c r="A17" s="4" t="s">
        <v>314</v>
      </c>
      <c r="B17" s="29" t="s">
        <v>315</v>
      </c>
      <c r="C17" s="32"/>
      <c r="D17" s="32"/>
      <c r="E17" s="32"/>
      <c r="F17" s="32">
        <f>+C17+D17</f>
        <v>0</v>
      </c>
      <c r="H17" s="2" t="e">
        <f>+#REF!+#REF!+#REF!</f>
        <v>#REF!</v>
      </c>
      <c r="I17" s="28">
        <f t="shared" si="1"/>
        <v>0</v>
      </c>
    </row>
    <row r="18" spans="1:9" x14ac:dyDescent="0.2">
      <c r="A18" s="13"/>
      <c r="B18" s="29"/>
      <c r="C18" s="32"/>
      <c r="D18" s="32"/>
      <c r="E18" s="32"/>
      <c r="F18" s="32">
        <f t="shared" ref="F18:F84" si="2">+C18+D18+E18</f>
        <v>0</v>
      </c>
      <c r="H18" s="2" t="e">
        <f>+#REF!+#REF!+#REF!</f>
        <v>#REF!</v>
      </c>
      <c r="I18" s="28">
        <f t="shared" si="1"/>
        <v>0</v>
      </c>
    </row>
    <row r="19" spans="1:9" ht="16.5" x14ac:dyDescent="0.3">
      <c r="A19" s="14" t="s">
        <v>50</v>
      </c>
      <c r="B19" s="1" t="s">
        <v>51</v>
      </c>
      <c r="C19" s="15">
        <f>SUM(C20:C22)</f>
        <v>83800</v>
      </c>
      <c r="D19" s="15">
        <f>SUM(D20:D22)</f>
        <v>1342699.68</v>
      </c>
      <c r="E19" s="15">
        <f>SUM(E20:E22)</f>
        <v>18000</v>
      </c>
      <c r="F19" s="15">
        <f>SUM(C19:E19)</f>
        <v>1444499.68</v>
      </c>
      <c r="H19" s="2" t="e">
        <f>+#REF!+#REF!+#REF!</f>
        <v>#REF!</v>
      </c>
      <c r="I19" s="28">
        <f t="shared" si="1"/>
        <v>0</v>
      </c>
    </row>
    <row r="20" spans="1:9" ht="12.75" customHeight="1" x14ac:dyDescent="0.2">
      <c r="A20" s="4" t="s">
        <v>61</v>
      </c>
      <c r="B20" s="29" t="s">
        <v>52</v>
      </c>
      <c r="C20" s="32">
        <v>83800</v>
      </c>
      <c r="D20" s="32">
        <v>1328000</v>
      </c>
      <c r="E20" s="32">
        <v>18000</v>
      </c>
      <c r="F20" s="32">
        <f t="shared" si="2"/>
        <v>1429800</v>
      </c>
      <c r="H20" s="2" t="e">
        <f>+#REF!+#REF!+#REF!</f>
        <v>#REF!</v>
      </c>
      <c r="I20" s="28">
        <f t="shared" si="1"/>
        <v>0</v>
      </c>
    </row>
    <row r="21" spans="1:9" ht="12.75" customHeight="1" x14ac:dyDescent="0.2">
      <c r="A21" s="4" t="s">
        <v>62</v>
      </c>
      <c r="B21" s="29" t="s">
        <v>53</v>
      </c>
      <c r="C21" s="32"/>
      <c r="D21" s="32">
        <v>14699.68</v>
      </c>
      <c r="E21" s="32"/>
      <c r="F21" s="32">
        <f t="shared" si="2"/>
        <v>14699.68</v>
      </c>
      <c r="H21" s="2" t="e">
        <f>+#REF!+#REF!+#REF!</f>
        <v>#REF!</v>
      </c>
      <c r="I21" s="28">
        <f t="shared" si="1"/>
        <v>0</v>
      </c>
    </row>
    <row r="22" spans="1:9" ht="12.75" customHeight="1" x14ac:dyDescent="0.2">
      <c r="A22" s="4" t="s">
        <v>63</v>
      </c>
      <c r="B22" s="29" t="s">
        <v>54</v>
      </c>
      <c r="C22" s="32"/>
      <c r="D22" s="32"/>
      <c r="E22" s="32"/>
      <c r="F22" s="32">
        <f t="shared" si="2"/>
        <v>0</v>
      </c>
      <c r="H22" s="2" t="e">
        <f>+#REF!+#REF!+#REF!</f>
        <v>#REF!</v>
      </c>
      <c r="I22" s="28">
        <f t="shared" si="1"/>
        <v>0</v>
      </c>
    </row>
    <row r="23" spans="1:9" ht="16.5" customHeight="1" x14ac:dyDescent="0.2">
      <c r="A23" s="4"/>
      <c r="B23" s="29"/>
      <c r="C23" s="32"/>
      <c r="D23" s="32"/>
      <c r="E23" s="32"/>
      <c r="F23" s="32"/>
      <c r="H23" s="2" t="e">
        <f>+#REF!+#REF!+#REF!</f>
        <v>#REF!</v>
      </c>
      <c r="I23" s="28">
        <f t="shared" si="1"/>
        <v>0</v>
      </c>
    </row>
    <row r="24" spans="1:9" ht="12.75" customHeight="1" x14ac:dyDescent="0.3">
      <c r="A24" s="14" t="s">
        <v>55</v>
      </c>
      <c r="B24" s="1" t="s">
        <v>56</v>
      </c>
      <c r="C24" s="15">
        <f>SUM(C25:C26)</f>
        <v>41500</v>
      </c>
      <c r="D24" s="15">
        <f t="shared" ref="D24:F24" si="3">SUM(D25:D26)</f>
        <v>15799656.050000001</v>
      </c>
      <c r="E24" s="15">
        <f t="shared" si="3"/>
        <v>2234516</v>
      </c>
      <c r="F24" s="15">
        <f t="shared" si="3"/>
        <v>18075672.050000001</v>
      </c>
      <c r="H24" s="2" t="e">
        <f>+#REF!+#REF!+#REF!</f>
        <v>#REF!</v>
      </c>
      <c r="I24" s="28">
        <f t="shared" si="1"/>
        <v>0</v>
      </c>
    </row>
    <row r="25" spans="1:9" ht="12.75" customHeight="1" x14ac:dyDescent="0.2">
      <c r="A25" s="4" t="s">
        <v>57</v>
      </c>
      <c r="B25" s="29" t="s">
        <v>58</v>
      </c>
      <c r="C25" s="32">
        <v>41500</v>
      </c>
      <c r="D25" s="32">
        <v>15799656.050000001</v>
      </c>
      <c r="E25" s="32">
        <v>2234516</v>
      </c>
      <c r="F25" s="32">
        <f t="shared" si="2"/>
        <v>18075672.050000001</v>
      </c>
      <c r="H25" s="2"/>
      <c r="I25" s="28">
        <f t="shared" si="1"/>
        <v>0</v>
      </c>
    </row>
    <row r="26" spans="1:9" x14ac:dyDescent="0.2">
      <c r="A26" s="4"/>
      <c r="B26" s="29"/>
      <c r="C26" s="32"/>
      <c r="D26" s="32"/>
      <c r="E26" s="32"/>
      <c r="F26" s="32">
        <f t="shared" si="2"/>
        <v>0</v>
      </c>
      <c r="H26" s="2" t="e">
        <f>+#REF!+#REF!+#REF!</f>
        <v>#REF!</v>
      </c>
      <c r="I26" s="28">
        <f t="shared" si="1"/>
        <v>0</v>
      </c>
    </row>
    <row r="27" spans="1:9" ht="16.5" x14ac:dyDescent="0.3">
      <c r="A27" s="14" t="s">
        <v>59</v>
      </c>
      <c r="B27" s="1" t="s">
        <v>60</v>
      </c>
      <c r="C27" s="15">
        <f>SUM(C28:C30)</f>
        <v>0</v>
      </c>
      <c r="D27" s="15">
        <f>SUM(D28:D30)</f>
        <v>49900.31</v>
      </c>
      <c r="E27" s="15">
        <f t="shared" ref="E27:F27" si="4">SUM(E28:E30)</f>
        <v>0</v>
      </c>
      <c r="F27" s="15">
        <f t="shared" si="4"/>
        <v>49900.31</v>
      </c>
      <c r="H27" s="2" t="e">
        <f>+#REF!+#REF!+#REF!</f>
        <v>#REF!</v>
      </c>
      <c r="I27" s="28">
        <f t="shared" si="1"/>
        <v>0</v>
      </c>
    </row>
    <row r="28" spans="1:9" ht="12.75" customHeight="1" x14ac:dyDescent="0.2">
      <c r="A28" s="4" t="s">
        <v>65</v>
      </c>
      <c r="B28" s="29" t="s">
        <v>66</v>
      </c>
      <c r="C28" s="32"/>
      <c r="D28" s="32"/>
      <c r="E28" s="32"/>
      <c r="F28" s="32">
        <f t="shared" si="2"/>
        <v>0</v>
      </c>
      <c r="H28" s="2" t="e">
        <f>+#REF!+#REF!+#REF!</f>
        <v>#REF!</v>
      </c>
      <c r="I28" s="28">
        <f t="shared" si="1"/>
        <v>0</v>
      </c>
    </row>
    <row r="29" spans="1:9" ht="12.75" customHeight="1" x14ac:dyDescent="0.2">
      <c r="A29" s="4" t="s">
        <v>67</v>
      </c>
      <c r="B29" s="29" t="s">
        <v>68</v>
      </c>
      <c r="C29" s="32"/>
      <c r="D29" s="32">
        <v>49900.31</v>
      </c>
      <c r="E29" s="32"/>
      <c r="F29" s="32">
        <f t="shared" si="2"/>
        <v>49900.31</v>
      </c>
      <c r="H29" s="2" t="e">
        <f>+#REF!+#REF!+#REF!</f>
        <v>#REF!</v>
      </c>
      <c r="I29" s="28">
        <f t="shared" si="1"/>
        <v>0</v>
      </c>
    </row>
    <row r="30" spans="1:9" x14ac:dyDescent="0.2">
      <c r="A30" s="13"/>
      <c r="B30" s="29"/>
      <c r="C30" s="32"/>
      <c r="D30" s="32"/>
      <c r="E30" s="32"/>
      <c r="F30" s="32">
        <f t="shared" si="2"/>
        <v>0</v>
      </c>
      <c r="H30" s="2" t="e">
        <f>+#REF!+#REF!+#REF!</f>
        <v>#REF!</v>
      </c>
      <c r="I30" s="28">
        <f t="shared" si="1"/>
        <v>0</v>
      </c>
    </row>
    <row r="31" spans="1:9" ht="16.5" x14ac:dyDescent="0.3">
      <c r="A31" s="14" t="s">
        <v>69</v>
      </c>
      <c r="B31" s="1" t="s">
        <v>70</v>
      </c>
      <c r="C31" s="15">
        <f t="shared" ref="C31" si="5">SUM(C32:C37)</f>
        <v>41500</v>
      </c>
      <c r="D31" s="15">
        <f>SUM(D32:D37)</f>
        <v>389986.91</v>
      </c>
      <c r="E31" s="15">
        <f>SUM(E32:E37)</f>
        <v>0</v>
      </c>
      <c r="F31" s="15">
        <f>SUM(C31:E31)</f>
        <v>431486.91</v>
      </c>
      <c r="H31" s="2" t="e">
        <f>+#REF!+#REF!+#REF!</f>
        <v>#REF!</v>
      </c>
      <c r="I31" s="28">
        <f t="shared" si="1"/>
        <v>0</v>
      </c>
    </row>
    <row r="32" spans="1:9" ht="12.75" customHeight="1" x14ac:dyDescent="0.2">
      <c r="A32" s="4" t="s">
        <v>71</v>
      </c>
      <c r="B32" s="29" t="s">
        <v>73</v>
      </c>
      <c r="C32" s="32"/>
      <c r="D32" s="32">
        <v>389986.91</v>
      </c>
      <c r="E32" s="32"/>
      <c r="F32" s="32">
        <f t="shared" si="2"/>
        <v>389986.91</v>
      </c>
      <c r="H32" s="2" t="e">
        <f>+#REF!+#REF!+#REF!</f>
        <v>#REF!</v>
      </c>
      <c r="I32" s="28">
        <f t="shared" si="1"/>
        <v>0</v>
      </c>
    </row>
    <row r="33" spans="1:9" x14ac:dyDescent="0.2">
      <c r="A33" s="4" t="s">
        <v>72</v>
      </c>
      <c r="B33" s="29" t="s">
        <v>74</v>
      </c>
      <c r="C33" s="32"/>
      <c r="D33" s="32"/>
      <c r="E33" s="32"/>
      <c r="F33" s="32">
        <f t="shared" si="2"/>
        <v>0</v>
      </c>
      <c r="H33" s="2" t="e">
        <f>+#REF!+#REF!+#REF!</f>
        <v>#REF!</v>
      </c>
      <c r="I33" s="28">
        <f t="shared" si="1"/>
        <v>0</v>
      </c>
    </row>
    <row r="34" spans="1:9" ht="12.75" customHeight="1" x14ac:dyDescent="0.2">
      <c r="A34" s="4" t="s">
        <v>77</v>
      </c>
      <c r="B34" s="29" t="s">
        <v>78</v>
      </c>
      <c r="C34" s="32">
        <v>41500</v>
      </c>
      <c r="D34" s="32"/>
      <c r="E34" s="32"/>
      <c r="F34" s="32">
        <f t="shared" si="2"/>
        <v>41500</v>
      </c>
      <c r="H34" s="2" t="e">
        <f>+#REF!+#REF!+#REF!</f>
        <v>#REF!</v>
      </c>
      <c r="I34" s="28">
        <f t="shared" si="1"/>
        <v>0</v>
      </c>
    </row>
    <row r="35" spans="1:9" ht="12.75" customHeight="1" x14ac:dyDescent="0.2">
      <c r="A35" s="4" t="s">
        <v>225</v>
      </c>
      <c r="B35" s="29" t="s">
        <v>226</v>
      </c>
      <c r="C35" s="32"/>
      <c r="D35" s="32"/>
      <c r="E35" s="32"/>
      <c r="F35" s="32">
        <f t="shared" si="2"/>
        <v>0</v>
      </c>
      <c r="H35" s="2" t="e">
        <f>+#REF!+#REF!+#REF!</f>
        <v>#REF!</v>
      </c>
      <c r="I35" s="28">
        <f t="shared" si="1"/>
        <v>0</v>
      </c>
    </row>
    <row r="36" spans="1:9" ht="12.75" customHeight="1" x14ac:dyDescent="0.2">
      <c r="A36" s="4" t="s">
        <v>75</v>
      </c>
      <c r="B36" s="29" t="s">
        <v>76</v>
      </c>
      <c r="C36" s="32"/>
      <c r="D36" s="32"/>
      <c r="E36" s="32"/>
      <c r="F36" s="32">
        <f t="shared" si="2"/>
        <v>0</v>
      </c>
      <c r="H36" s="2" t="e">
        <f>+#REF!+#REF!+#REF!</f>
        <v>#REF!</v>
      </c>
      <c r="I36" s="28">
        <f t="shared" si="1"/>
        <v>0</v>
      </c>
    </row>
    <row r="37" spans="1:9" ht="16.5" customHeight="1" x14ac:dyDescent="0.2">
      <c r="A37" s="13"/>
      <c r="B37" s="29"/>
      <c r="C37" s="32"/>
      <c r="D37" s="32"/>
      <c r="E37" s="32"/>
      <c r="F37" s="32">
        <f t="shared" si="2"/>
        <v>0</v>
      </c>
      <c r="H37" s="2" t="e">
        <f>+#REF!+#REF!+#REF!</f>
        <v>#REF!</v>
      </c>
      <c r="I37" s="28">
        <f t="shared" si="1"/>
        <v>0</v>
      </c>
    </row>
    <row r="38" spans="1:9" ht="12.75" customHeight="1" x14ac:dyDescent="0.3">
      <c r="A38" s="14" t="s">
        <v>273</v>
      </c>
      <c r="B38" s="1" t="s">
        <v>271</v>
      </c>
      <c r="C38" s="15">
        <f>SUM(C39:C39)</f>
        <v>0</v>
      </c>
      <c r="D38" s="15">
        <f>SUM(D39:D39)</f>
        <v>0</v>
      </c>
      <c r="E38" s="15">
        <f>SUM(E39:E39)</f>
        <v>0</v>
      </c>
      <c r="F38" s="15">
        <f>SUM(C38:E38)</f>
        <v>0</v>
      </c>
      <c r="H38" s="2" t="e">
        <f>+#REF!+#REF!+#REF!</f>
        <v>#REF!</v>
      </c>
      <c r="I38" s="28">
        <f t="shared" si="1"/>
        <v>0</v>
      </c>
    </row>
    <row r="39" spans="1:9" ht="12.75" customHeight="1" x14ac:dyDescent="0.2">
      <c r="A39" s="4" t="s">
        <v>274</v>
      </c>
      <c r="B39" s="29" t="s">
        <v>272</v>
      </c>
      <c r="C39" s="32"/>
      <c r="D39" s="32"/>
      <c r="E39" s="32"/>
      <c r="F39" s="32">
        <f t="shared" ref="F39" si="6">+C39+D39+E39</f>
        <v>0</v>
      </c>
      <c r="H39" s="2" t="e">
        <f>+#REF!+#REF!+#REF!</f>
        <v>#REF!</v>
      </c>
      <c r="I39" s="28">
        <f t="shared" si="1"/>
        <v>0</v>
      </c>
    </row>
    <row r="40" spans="1:9" x14ac:dyDescent="0.2">
      <c r="A40" s="4"/>
      <c r="B40" s="29"/>
      <c r="C40" s="32"/>
      <c r="D40" s="32"/>
      <c r="E40" s="32"/>
      <c r="F40" s="32"/>
      <c r="H40" s="2"/>
      <c r="I40" s="28">
        <f t="shared" si="1"/>
        <v>0</v>
      </c>
    </row>
    <row r="41" spans="1:9" ht="16.5" x14ac:dyDescent="0.3">
      <c r="A41" s="14" t="s">
        <v>320</v>
      </c>
      <c r="B41" s="1" t="s">
        <v>321</v>
      </c>
      <c r="C41" s="15">
        <f>SUM(C42:C42)</f>
        <v>0</v>
      </c>
      <c r="D41" s="15">
        <f>SUM(D42:D42)</f>
        <v>0</v>
      </c>
      <c r="E41" s="15">
        <f>SUM(E42:E42)</f>
        <v>30000</v>
      </c>
      <c r="F41" s="15">
        <f>SUM(C41:E41)</f>
        <v>30000</v>
      </c>
      <c r="H41" s="2"/>
      <c r="I41" s="28">
        <f t="shared" si="1"/>
        <v>0</v>
      </c>
    </row>
    <row r="42" spans="1:9" x14ac:dyDescent="0.2">
      <c r="A42" s="4" t="s">
        <v>322</v>
      </c>
      <c r="B42" s="29" t="s">
        <v>323</v>
      </c>
      <c r="C42" s="32"/>
      <c r="D42" s="32"/>
      <c r="E42" s="32">
        <v>30000</v>
      </c>
      <c r="F42" s="32">
        <f t="shared" ref="F42" si="7">+C42+D42+E42</f>
        <v>30000</v>
      </c>
      <c r="H42" s="2"/>
      <c r="I42" s="28">
        <f t="shared" si="1"/>
        <v>0</v>
      </c>
    </row>
    <row r="43" spans="1:9" x14ac:dyDescent="0.2">
      <c r="A43" s="13"/>
      <c r="B43" s="29"/>
      <c r="C43" s="32"/>
      <c r="D43" s="32"/>
      <c r="E43" s="32"/>
      <c r="F43" s="32"/>
      <c r="H43" s="2" t="e">
        <f>+#REF!+#REF!+#REF!</f>
        <v>#REF!</v>
      </c>
      <c r="I43" s="28">
        <f t="shared" si="1"/>
        <v>0</v>
      </c>
    </row>
    <row r="44" spans="1:9" ht="13.5" customHeight="1" x14ac:dyDescent="0.3">
      <c r="A44" s="14" t="s">
        <v>79</v>
      </c>
      <c r="B44" s="1" t="s">
        <v>84</v>
      </c>
      <c r="C44" s="15">
        <f>SUM(C45:C48)</f>
        <v>2966670.2</v>
      </c>
      <c r="D44" s="15">
        <f>+D45+D46+D47</f>
        <v>2792851.0700000003</v>
      </c>
      <c r="E44" s="15">
        <f>SUM(E45:E48)</f>
        <v>0</v>
      </c>
      <c r="F44" s="15">
        <f>SUM(C44:E44)</f>
        <v>5759521.2700000005</v>
      </c>
      <c r="H44" s="2" t="e">
        <f>+#REF!+#REF!+#REF!</f>
        <v>#REF!</v>
      </c>
      <c r="I44" s="28">
        <f t="shared" si="1"/>
        <v>0</v>
      </c>
    </row>
    <row r="45" spans="1:9" x14ac:dyDescent="0.2">
      <c r="A45" s="13" t="s">
        <v>80</v>
      </c>
      <c r="B45" s="29" t="s">
        <v>81</v>
      </c>
      <c r="C45" s="32">
        <v>1377303.09</v>
      </c>
      <c r="D45" s="32">
        <v>1396425.54</v>
      </c>
      <c r="E45" s="32"/>
      <c r="F45" s="32">
        <f t="shared" si="2"/>
        <v>2773728.63</v>
      </c>
      <c r="H45" s="2" t="e">
        <f>+#REF!+#REF!+#REF!</f>
        <v>#REF!</v>
      </c>
      <c r="I45" s="28">
        <f t="shared" si="1"/>
        <v>0</v>
      </c>
    </row>
    <row r="46" spans="1:9" x14ac:dyDescent="0.2">
      <c r="A46" s="13" t="s">
        <v>82</v>
      </c>
      <c r="B46" s="29" t="s">
        <v>3</v>
      </c>
      <c r="C46" s="32">
        <v>1385638.68</v>
      </c>
      <c r="D46" s="32">
        <v>1396425.53</v>
      </c>
      <c r="E46" s="32"/>
      <c r="F46" s="32">
        <f t="shared" si="2"/>
        <v>2782064.21</v>
      </c>
      <c r="H46" s="2" t="e">
        <f>+#REF!+#REF!+#REF!</f>
        <v>#REF!</v>
      </c>
      <c r="I46" s="28">
        <f t="shared" si="1"/>
        <v>0</v>
      </c>
    </row>
    <row r="47" spans="1:9" x14ac:dyDescent="0.2">
      <c r="A47" s="13" t="s">
        <v>83</v>
      </c>
      <c r="B47" s="29" t="s">
        <v>4</v>
      </c>
      <c r="C47" s="32">
        <v>203728.43</v>
      </c>
      <c r="D47" s="32"/>
      <c r="E47" s="32"/>
      <c r="F47" s="32">
        <f t="shared" si="2"/>
        <v>203728.43</v>
      </c>
      <c r="H47" s="2" t="e">
        <f>+#REF!+#REF!+#REF!</f>
        <v>#REF!</v>
      </c>
      <c r="I47" s="28">
        <f t="shared" si="1"/>
        <v>0</v>
      </c>
    </row>
    <row r="48" spans="1:9" ht="13.5" thickBot="1" x14ac:dyDescent="0.25">
      <c r="A48" s="16"/>
      <c r="B48" s="5"/>
      <c r="C48" s="17"/>
      <c r="D48" s="17"/>
      <c r="E48" s="17"/>
      <c r="F48" s="17">
        <f t="shared" si="2"/>
        <v>0</v>
      </c>
      <c r="H48" s="2" t="e">
        <f>+#REF!+#REF!+#REF!</f>
        <v>#REF!</v>
      </c>
      <c r="I48" s="28">
        <f t="shared" si="1"/>
        <v>0</v>
      </c>
    </row>
    <row r="49" spans="1:9" ht="16.5" thickBot="1" x14ac:dyDescent="0.3">
      <c r="A49" s="10">
        <v>2.2000000000000002</v>
      </c>
      <c r="B49" s="6" t="s">
        <v>5</v>
      </c>
      <c r="C49" s="11">
        <f>+C50+C60+C64+C68+C73+C80+C85+C92+C101</f>
        <v>10331735.93</v>
      </c>
      <c r="D49" s="11">
        <f>+D50+D60+D64+D68+D73+D80+D85+D92+D101</f>
        <v>29050750.259999998</v>
      </c>
      <c r="E49" s="11">
        <f>+E50+E60+E64+E68+E73+E80+E85+E92+E101</f>
        <v>7480856.0799999991</v>
      </c>
      <c r="F49" s="11">
        <f>SUM(C49:E49)</f>
        <v>46863342.269999996</v>
      </c>
      <c r="H49" s="2" t="e">
        <f>+#REF!+#REF!+#REF!</f>
        <v>#REF!</v>
      </c>
      <c r="I49" s="28">
        <f t="shared" si="1"/>
        <v>0</v>
      </c>
    </row>
    <row r="50" spans="1:9" ht="16.5" x14ac:dyDescent="0.3">
      <c r="A50" s="12" t="s">
        <v>85</v>
      </c>
      <c r="B50" s="8" t="s">
        <v>86</v>
      </c>
      <c r="C50" s="31">
        <f>SUM(C53:C58)</f>
        <v>4410343.8900000006</v>
      </c>
      <c r="D50" s="31">
        <f>SUM(D51:D58)</f>
        <v>914558.17</v>
      </c>
      <c r="E50" s="31">
        <f t="shared" ref="E50" si="8">SUM(E53:E59)</f>
        <v>2641167.3199999998</v>
      </c>
      <c r="F50" s="31">
        <f>SUM(C50:E50)</f>
        <v>7966069.3800000008</v>
      </c>
      <c r="H50" s="2"/>
      <c r="I50" s="28">
        <f t="shared" si="1"/>
        <v>0</v>
      </c>
    </row>
    <row r="51" spans="1:9" x14ac:dyDescent="0.2">
      <c r="A51" s="13" t="s">
        <v>294</v>
      </c>
      <c r="B51" s="29" t="s">
        <v>295</v>
      </c>
      <c r="C51" s="32"/>
      <c r="D51" s="32"/>
      <c r="E51" s="32"/>
      <c r="F51" s="32"/>
      <c r="H51" s="2" t="e">
        <f>+#REF!+#REF!+#REF!</f>
        <v>#REF!</v>
      </c>
      <c r="I51" s="28">
        <f t="shared" si="1"/>
        <v>0</v>
      </c>
    </row>
    <row r="52" spans="1:9" x14ac:dyDescent="0.2">
      <c r="A52" s="13" t="s">
        <v>301</v>
      </c>
      <c r="B52" s="29" t="s">
        <v>302</v>
      </c>
      <c r="C52" s="32"/>
      <c r="D52" s="32"/>
      <c r="E52" s="32"/>
      <c r="F52" s="32"/>
      <c r="H52" s="2" t="e">
        <f>+#REF!+#REF!+#REF!</f>
        <v>#REF!</v>
      </c>
      <c r="I52" s="28">
        <f t="shared" si="1"/>
        <v>0</v>
      </c>
    </row>
    <row r="53" spans="1:9" x14ac:dyDescent="0.2">
      <c r="A53" s="13" t="s">
        <v>87</v>
      </c>
      <c r="B53" s="29" t="s">
        <v>91</v>
      </c>
      <c r="C53" s="32">
        <v>3755892.72</v>
      </c>
      <c r="D53" s="32">
        <v>11371.19</v>
      </c>
      <c r="E53" s="32">
        <v>2531.65</v>
      </c>
      <c r="F53" s="32">
        <f t="shared" si="2"/>
        <v>3769795.56</v>
      </c>
      <c r="H53" s="2" t="e">
        <f>+#REF!+#REF!+#REF!</f>
        <v>#REF!</v>
      </c>
      <c r="I53" s="28">
        <f t="shared" si="1"/>
        <v>0</v>
      </c>
    </row>
    <row r="54" spans="1:9" ht="12.75" customHeight="1" x14ac:dyDescent="0.2">
      <c r="A54" s="13" t="s">
        <v>88</v>
      </c>
      <c r="B54" s="29" t="s">
        <v>92</v>
      </c>
      <c r="C54" s="32"/>
      <c r="D54" s="32">
        <v>4932.3999999999996</v>
      </c>
      <c r="E54" s="32"/>
      <c r="F54" s="32">
        <f t="shared" si="2"/>
        <v>4932.3999999999996</v>
      </c>
      <c r="H54" s="2" t="e">
        <f>+#REF!+#REF!+#REF!</f>
        <v>#REF!</v>
      </c>
      <c r="I54" s="28">
        <f t="shared" si="1"/>
        <v>0</v>
      </c>
    </row>
    <row r="55" spans="1:9" x14ac:dyDescent="0.2">
      <c r="A55" s="13" t="s">
        <v>89</v>
      </c>
      <c r="B55" s="29" t="s">
        <v>93</v>
      </c>
      <c r="C55" s="18">
        <v>654451.17000000004</v>
      </c>
      <c r="D55" s="32">
        <v>66149.81</v>
      </c>
      <c r="E55" s="32">
        <v>1782452.53</v>
      </c>
      <c r="F55" s="32">
        <f t="shared" si="2"/>
        <v>2503053.5099999998</v>
      </c>
      <c r="H55" s="2" t="e">
        <f>+#REF!+#REF!+#REF!</f>
        <v>#REF!</v>
      </c>
      <c r="I55" s="28">
        <f t="shared" si="1"/>
        <v>0</v>
      </c>
    </row>
    <row r="56" spans="1:9" x14ac:dyDescent="0.2">
      <c r="A56" s="13" t="s">
        <v>90</v>
      </c>
      <c r="B56" s="29" t="s">
        <v>94</v>
      </c>
      <c r="C56" s="32"/>
      <c r="D56" s="32">
        <v>831604.77</v>
      </c>
      <c r="E56" s="32">
        <v>843189.14</v>
      </c>
      <c r="F56" s="32">
        <f t="shared" si="2"/>
        <v>1674793.9100000001</v>
      </c>
      <c r="H56" s="2" t="e">
        <f>+#REF!+#REF!+#REF!</f>
        <v>#REF!</v>
      </c>
      <c r="I56" s="28">
        <f t="shared" si="1"/>
        <v>0</v>
      </c>
    </row>
    <row r="57" spans="1:9" x14ac:dyDescent="0.2">
      <c r="A57" s="13" t="s">
        <v>234</v>
      </c>
      <c r="B57" s="29" t="s">
        <v>221</v>
      </c>
      <c r="C57" s="32"/>
      <c r="D57" s="32">
        <v>500</v>
      </c>
      <c r="E57" s="32"/>
      <c r="F57" s="32">
        <f t="shared" si="2"/>
        <v>500</v>
      </c>
      <c r="H57" s="2" t="e">
        <f>+#REF!+#REF!+#REF!</f>
        <v>#REF!</v>
      </c>
      <c r="I57" s="28">
        <f t="shared" si="1"/>
        <v>0</v>
      </c>
    </row>
    <row r="58" spans="1:9" ht="12.75" customHeight="1" x14ac:dyDescent="0.2">
      <c r="A58" s="13" t="s">
        <v>235</v>
      </c>
      <c r="B58" s="29" t="s">
        <v>222</v>
      </c>
      <c r="C58" s="32"/>
      <c r="D58" s="32"/>
      <c r="E58" s="32">
        <v>12994</v>
      </c>
      <c r="F58" s="32">
        <f t="shared" si="2"/>
        <v>12994</v>
      </c>
      <c r="H58" s="2" t="e">
        <f>+#REF!+#REF!+#REF!</f>
        <v>#REF!</v>
      </c>
      <c r="I58" s="28">
        <f t="shared" si="1"/>
        <v>0</v>
      </c>
    </row>
    <row r="59" spans="1:9" x14ac:dyDescent="0.2">
      <c r="A59" s="13"/>
      <c r="B59" s="29"/>
      <c r="C59" s="32"/>
      <c r="D59" s="32"/>
      <c r="E59" s="32"/>
      <c r="F59" s="32">
        <f t="shared" si="2"/>
        <v>0</v>
      </c>
      <c r="H59" s="2" t="e">
        <f>+#REF!+#REF!+#REF!</f>
        <v>#REF!</v>
      </c>
      <c r="I59" s="28">
        <f t="shared" si="1"/>
        <v>0</v>
      </c>
    </row>
    <row r="60" spans="1:9" ht="16.5" x14ac:dyDescent="0.3">
      <c r="A60" s="14" t="s">
        <v>95</v>
      </c>
      <c r="B60" s="1" t="s">
        <v>6</v>
      </c>
      <c r="C60" s="15">
        <f>SUM(C61:C63)</f>
        <v>0</v>
      </c>
      <c r="D60" s="15">
        <f t="shared" ref="D60:E60" si="9">SUM(D61:D63)</f>
        <v>1097805.27</v>
      </c>
      <c r="E60" s="15">
        <f t="shared" si="9"/>
        <v>266971.59999999998</v>
      </c>
      <c r="F60" s="15">
        <f>SUM(C60:E60)</f>
        <v>1364776.87</v>
      </c>
      <c r="H60" s="2" t="e">
        <f>+#REF!+#REF!+#REF!</f>
        <v>#REF!</v>
      </c>
      <c r="I60" s="28">
        <f t="shared" si="1"/>
        <v>0</v>
      </c>
    </row>
    <row r="61" spans="1:9" ht="12.75" customHeight="1" x14ac:dyDescent="0.2">
      <c r="A61" s="30" t="s">
        <v>98</v>
      </c>
      <c r="B61" s="29" t="s">
        <v>96</v>
      </c>
      <c r="C61" s="32"/>
      <c r="D61" s="32">
        <v>1097805.27</v>
      </c>
      <c r="E61" s="32"/>
      <c r="F61" s="32">
        <f t="shared" si="2"/>
        <v>1097805.27</v>
      </c>
      <c r="H61" s="2" t="e">
        <f>+#REF!+#REF!+#REF!</f>
        <v>#REF!</v>
      </c>
      <c r="I61" s="28">
        <f t="shared" si="1"/>
        <v>0</v>
      </c>
    </row>
    <row r="62" spans="1:9" x14ac:dyDescent="0.2">
      <c r="A62" s="30" t="s">
        <v>97</v>
      </c>
      <c r="B62" s="29" t="s">
        <v>7</v>
      </c>
      <c r="C62" s="32"/>
      <c r="D62" s="32"/>
      <c r="E62" s="32">
        <v>266971.59999999998</v>
      </c>
      <c r="F62" s="32">
        <f t="shared" si="2"/>
        <v>266971.59999999998</v>
      </c>
      <c r="H62" s="2" t="e">
        <f>+#REF!+#REF!+#REF!</f>
        <v>#REF!</v>
      </c>
      <c r="I62" s="28">
        <f t="shared" si="1"/>
        <v>0</v>
      </c>
    </row>
    <row r="63" spans="1:9" x14ac:dyDescent="0.2">
      <c r="A63" s="13"/>
      <c r="B63" s="29"/>
      <c r="C63" s="32"/>
      <c r="D63" s="32"/>
      <c r="E63" s="32"/>
      <c r="F63" s="32">
        <f t="shared" si="2"/>
        <v>0</v>
      </c>
      <c r="H63" s="2" t="e">
        <f>+#REF!+#REF!+#REF!</f>
        <v>#REF!</v>
      </c>
      <c r="I63" s="28">
        <f t="shared" si="1"/>
        <v>0</v>
      </c>
    </row>
    <row r="64" spans="1:9" ht="12.75" customHeight="1" x14ac:dyDescent="0.3">
      <c r="A64" s="14" t="s">
        <v>99</v>
      </c>
      <c r="B64" s="1" t="s">
        <v>8</v>
      </c>
      <c r="C64" s="15">
        <f>SUM(C65:C66)</f>
        <v>0</v>
      </c>
      <c r="D64" s="15">
        <f t="shared" ref="D64:E64" si="10">SUM(D65:D66)</f>
        <v>1750676.5</v>
      </c>
      <c r="E64" s="15">
        <f t="shared" si="10"/>
        <v>114800</v>
      </c>
      <c r="F64" s="15">
        <f>SUM(C64:E64)</f>
        <v>1865476.5</v>
      </c>
      <c r="H64" s="2" t="e">
        <f>+#REF!+#REF!+#REF!</f>
        <v>#REF!</v>
      </c>
      <c r="I64" s="28">
        <f t="shared" si="1"/>
        <v>0</v>
      </c>
    </row>
    <row r="65" spans="1:9" x14ac:dyDescent="0.2">
      <c r="A65" s="13" t="s">
        <v>303</v>
      </c>
      <c r="B65" s="29" t="s">
        <v>9</v>
      </c>
      <c r="C65" s="32"/>
      <c r="D65" s="32">
        <v>1604700</v>
      </c>
      <c r="E65" s="32">
        <v>114800</v>
      </c>
      <c r="F65" s="32">
        <f t="shared" si="2"/>
        <v>1719500</v>
      </c>
      <c r="H65" s="2" t="e">
        <f>+#REF!+#REF!+#REF!</f>
        <v>#REF!</v>
      </c>
      <c r="I65" s="28">
        <f t="shared" si="1"/>
        <v>0</v>
      </c>
    </row>
    <row r="66" spans="1:9" ht="12.75" customHeight="1" x14ac:dyDescent="0.2">
      <c r="A66" s="13" t="s">
        <v>304</v>
      </c>
      <c r="B66" s="29" t="s">
        <v>305</v>
      </c>
      <c r="C66" s="32"/>
      <c r="D66" s="32">
        <v>145976.5</v>
      </c>
      <c r="E66" s="32"/>
      <c r="F66" s="32">
        <f t="shared" si="2"/>
        <v>145976.5</v>
      </c>
      <c r="H66" s="2" t="e">
        <f>+#REF!+#REF!+#REF!</f>
        <v>#REF!</v>
      </c>
      <c r="I66" s="28">
        <f t="shared" si="1"/>
        <v>0</v>
      </c>
    </row>
    <row r="67" spans="1:9" x14ac:dyDescent="0.2">
      <c r="A67" s="13"/>
      <c r="B67" s="29"/>
      <c r="C67" s="32"/>
      <c r="D67" s="32"/>
      <c r="E67" s="32"/>
      <c r="F67" s="32"/>
      <c r="H67" s="2" t="e">
        <f>+#REF!+#REF!+#REF!</f>
        <v>#REF!</v>
      </c>
      <c r="I67" s="28">
        <f t="shared" si="1"/>
        <v>0</v>
      </c>
    </row>
    <row r="68" spans="1:9" ht="16.5" x14ac:dyDescent="0.3">
      <c r="A68" s="14" t="s">
        <v>100</v>
      </c>
      <c r="B68" s="1" t="s">
        <v>10</v>
      </c>
      <c r="C68" s="15">
        <f>SUM(C69:C71)</f>
        <v>0</v>
      </c>
      <c r="D68" s="15">
        <f t="shared" ref="D68:E68" si="11">SUM(D69:D71)</f>
        <v>9555550.879999999</v>
      </c>
      <c r="E68" s="15">
        <f t="shared" si="11"/>
        <v>356024</v>
      </c>
      <c r="F68" s="15">
        <f>SUM(C68:E68)</f>
        <v>9911574.879999999</v>
      </c>
      <c r="H68" s="2" t="e">
        <f>+#REF!+#REF!+#REF!</f>
        <v>#REF!</v>
      </c>
      <c r="I68" s="28">
        <f t="shared" si="1"/>
        <v>0</v>
      </c>
    </row>
    <row r="69" spans="1:9" x14ac:dyDescent="0.2">
      <c r="A69" s="30" t="s">
        <v>101</v>
      </c>
      <c r="B69" s="29" t="s">
        <v>102</v>
      </c>
      <c r="C69" s="32"/>
      <c r="D69" s="32">
        <v>9549598.0299999993</v>
      </c>
      <c r="E69" s="32">
        <v>353700</v>
      </c>
      <c r="F69" s="32">
        <f>SUM(C69:E69)</f>
        <v>9903298.0299999993</v>
      </c>
      <c r="H69" s="2" t="e">
        <f>+#REF!+#REF!+#REF!</f>
        <v>#REF!</v>
      </c>
      <c r="I69" s="28">
        <f t="shared" si="1"/>
        <v>0</v>
      </c>
    </row>
    <row r="70" spans="1:9" x14ac:dyDescent="0.2">
      <c r="A70" s="30" t="s">
        <v>103</v>
      </c>
      <c r="B70" s="29" t="s">
        <v>11</v>
      </c>
      <c r="C70" s="32"/>
      <c r="D70" s="32"/>
      <c r="E70" s="32">
        <v>800</v>
      </c>
      <c r="F70" s="32">
        <f t="shared" ref="F70:F71" si="12">SUM(C70:E70)</f>
        <v>800</v>
      </c>
      <c r="H70" s="2" t="e">
        <f>+#REF!+#REF!+#REF!</f>
        <v>#REF!</v>
      </c>
      <c r="I70" s="28">
        <f t="shared" si="1"/>
        <v>0</v>
      </c>
    </row>
    <row r="71" spans="1:9" x14ac:dyDescent="0.2">
      <c r="A71" s="30" t="s">
        <v>104</v>
      </c>
      <c r="B71" s="29" t="s">
        <v>12</v>
      </c>
      <c r="C71" s="32"/>
      <c r="D71" s="32">
        <v>5952.85</v>
      </c>
      <c r="E71" s="32">
        <v>1524</v>
      </c>
      <c r="F71" s="32">
        <f t="shared" si="12"/>
        <v>7476.85</v>
      </c>
      <c r="H71" s="2" t="e">
        <f>+#REF!+#REF!+#REF!</f>
        <v>#REF!</v>
      </c>
      <c r="I71" s="28">
        <f t="shared" si="1"/>
        <v>0</v>
      </c>
    </row>
    <row r="72" spans="1:9" ht="12.75" customHeight="1" x14ac:dyDescent="0.2">
      <c r="A72" s="13"/>
      <c r="B72" s="29"/>
      <c r="C72" s="32"/>
      <c r="D72" s="32"/>
      <c r="E72" s="32"/>
      <c r="F72" s="32">
        <f t="shared" si="2"/>
        <v>0</v>
      </c>
      <c r="H72" s="2" t="e">
        <f>+#REF!+#REF!+#REF!</f>
        <v>#REF!</v>
      </c>
      <c r="I72" s="28">
        <f t="shared" si="1"/>
        <v>0</v>
      </c>
    </row>
    <row r="73" spans="1:9" ht="16.5" x14ac:dyDescent="0.3">
      <c r="A73" s="14" t="s">
        <v>105</v>
      </c>
      <c r="B73" s="1" t="s">
        <v>106</v>
      </c>
      <c r="C73" s="15">
        <f>SUM(C74:C78)</f>
        <v>588060.04</v>
      </c>
      <c r="D73" s="15">
        <f t="shared" ref="D73:E73" si="13">SUM(D74:D78)</f>
        <v>3924299.17</v>
      </c>
      <c r="E73" s="15">
        <f t="shared" si="13"/>
        <v>883562.67999999993</v>
      </c>
      <c r="F73" s="15">
        <f>SUM(C73:E73)</f>
        <v>5395921.8899999997</v>
      </c>
      <c r="H73" s="2" t="e">
        <f>+#REF!+#REF!+#REF!</f>
        <v>#REF!</v>
      </c>
      <c r="I73" s="28">
        <f t="shared" si="1"/>
        <v>0</v>
      </c>
    </row>
    <row r="74" spans="1:9" ht="12.75" customHeight="1" x14ac:dyDescent="0.2">
      <c r="A74" s="30" t="s">
        <v>306</v>
      </c>
      <c r="B74" s="29" t="s">
        <v>107</v>
      </c>
      <c r="C74" s="32">
        <v>588060.04</v>
      </c>
      <c r="D74" s="32">
        <v>209876.24</v>
      </c>
      <c r="E74" s="32"/>
      <c r="F74" s="32">
        <f>SUM(C74:E74)</f>
        <v>797936.28</v>
      </c>
      <c r="H74" s="2" t="e">
        <f>+#REF!+#REF!+#REF!</f>
        <v>#REF!</v>
      </c>
      <c r="I74" s="28">
        <f t="shared" si="1"/>
        <v>0</v>
      </c>
    </row>
    <row r="75" spans="1:9" ht="12.75" customHeight="1" x14ac:dyDescent="0.2">
      <c r="A75" s="30" t="s">
        <v>307</v>
      </c>
      <c r="B75" s="29" t="s">
        <v>308</v>
      </c>
      <c r="C75" s="32"/>
      <c r="D75" s="32"/>
      <c r="E75" s="32"/>
      <c r="F75" s="32"/>
      <c r="H75" s="2" t="e">
        <f>+#REF!+#REF!+#REF!</f>
        <v>#REF!</v>
      </c>
      <c r="I75" s="28">
        <f t="shared" si="1"/>
        <v>0</v>
      </c>
    </row>
    <row r="76" spans="1:9" x14ac:dyDescent="0.2">
      <c r="A76" s="30" t="s">
        <v>309</v>
      </c>
      <c r="B76" s="29" t="s">
        <v>108</v>
      </c>
      <c r="C76" s="32"/>
      <c r="D76" s="32"/>
      <c r="E76" s="32">
        <v>565235.85</v>
      </c>
      <c r="F76" s="32">
        <f t="shared" ref="F76:F78" si="14">SUM(C76:E76)</f>
        <v>565235.85</v>
      </c>
      <c r="H76" s="2" t="e">
        <f>+#REF!+#REF!+#REF!</f>
        <v>#REF!</v>
      </c>
      <c r="I76" s="28">
        <f t="shared" si="1"/>
        <v>0</v>
      </c>
    </row>
    <row r="77" spans="1:9" ht="12.75" customHeight="1" x14ac:dyDescent="0.2">
      <c r="A77" s="30" t="s">
        <v>310</v>
      </c>
      <c r="B77" s="29" t="s">
        <v>109</v>
      </c>
      <c r="C77" s="32"/>
      <c r="D77" s="32">
        <v>675685.11</v>
      </c>
      <c r="E77" s="32"/>
      <c r="F77" s="32">
        <f t="shared" si="14"/>
        <v>675685.11</v>
      </c>
      <c r="H77" s="2" t="e">
        <f>+#REF!+#REF!+#REF!</f>
        <v>#REF!</v>
      </c>
      <c r="I77" s="28">
        <f t="shared" si="1"/>
        <v>0</v>
      </c>
    </row>
    <row r="78" spans="1:9" x14ac:dyDescent="0.2">
      <c r="A78" s="30" t="s">
        <v>311</v>
      </c>
      <c r="B78" s="29" t="s">
        <v>13</v>
      </c>
      <c r="C78" s="32"/>
      <c r="D78" s="32">
        <v>3038737.82</v>
      </c>
      <c r="E78" s="32">
        <v>318326.83</v>
      </c>
      <c r="F78" s="32">
        <f t="shared" si="14"/>
        <v>3357064.65</v>
      </c>
      <c r="H78" s="2" t="e">
        <f>+#REF!+#REF!+#REF!</f>
        <v>#REF!</v>
      </c>
      <c r="I78" s="28">
        <f t="shared" si="1"/>
        <v>0</v>
      </c>
    </row>
    <row r="79" spans="1:9" x14ac:dyDescent="0.2">
      <c r="A79" s="13"/>
      <c r="B79" s="29"/>
      <c r="C79" s="32"/>
      <c r="D79" s="32"/>
      <c r="E79" s="32"/>
      <c r="F79" s="32">
        <f t="shared" si="2"/>
        <v>0</v>
      </c>
      <c r="H79" s="2" t="e">
        <f>+#REF!+#REF!+#REF!</f>
        <v>#REF!</v>
      </c>
      <c r="I79" s="28">
        <f t="shared" ref="I79:I142" si="15">+C79+D79+E79-F79</f>
        <v>0</v>
      </c>
    </row>
    <row r="80" spans="1:9" ht="16.5" x14ac:dyDescent="0.3">
      <c r="A80" s="14" t="s">
        <v>110</v>
      </c>
      <c r="B80" s="1" t="s">
        <v>14</v>
      </c>
      <c r="C80" s="15">
        <f>SUM(C81:C84)</f>
        <v>0</v>
      </c>
      <c r="D80" s="15">
        <f t="shared" ref="D80:E80" si="16">SUM(D81:D84)</f>
        <v>0</v>
      </c>
      <c r="E80" s="15">
        <f t="shared" si="16"/>
        <v>0</v>
      </c>
      <c r="F80" s="15">
        <f>+F81+F82+F83</f>
        <v>0</v>
      </c>
      <c r="H80" s="2" t="e">
        <f>+#REF!+#REF!+#REF!</f>
        <v>#REF!</v>
      </c>
      <c r="I80" s="28">
        <f t="shared" si="15"/>
        <v>0</v>
      </c>
    </row>
    <row r="81" spans="1:9" x14ac:dyDescent="0.2">
      <c r="A81" s="30" t="s">
        <v>111</v>
      </c>
      <c r="B81" s="29" t="s">
        <v>112</v>
      </c>
      <c r="C81" s="32"/>
      <c r="D81" s="32"/>
      <c r="E81" s="32"/>
      <c r="F81" s="32">
        <f t="shared" si="2"/>
        <v>0</v>
      </c>
      <c r="H81" s="2" t="e">
        <f>+#REF!+#REF!+#REF!</f>
        <v>#REF!</v>
      </c>
      <c r="I81" s="28">
        <f t="shared" si="15"/>
        <v>0</v>
      </c>
    </row>
    <row r="82" spans="1:9" ht="12.75" customHeight="1" x14ac:dyDescent="0.2">
      <c r="A82" s="30" t="s">
        <v>113</v>
      </c>
      <c r="B82" s="29" t="s">
        <v>114</v>
      </c>
      <c r="C82" s="32"/>
      <c r="D82" s="32"/>
      <c r="E82" s="32"/>
      <c r="F82" s="32">
        <f t="shared" si="2"/>
        <v>0</v>
      </c>
      <c r="H82" s="2" t="e">
        <f>+#REF!+#REF!+#REF!</f>
        <v>#REF!</v>
      </c>
      <c r="I82" s="28">
        <f t="shared" si="15"/>
        <v>0</v>
      </c>
    </row>
    <row r="83" spans="1:9" x14ac:dyDescent="0.2">
      <c r="A83" s="30" t="s">
        <v>115</v>
      </c>
      <c r="B83" s="29" t="s">
        <v>15</v>
      </c>
      <c r="C83" s="32"/>
      <c r="D83" s="32"/>
      <c r="E83" s="32"/>
      <c r="F83" s="32">
        <f t="shared" si="2"/>
        <v>0</v>
      </c>
      <c r="H83" s="2" t="e">
        <f>+#REF!+#REF!+#REF!</f>
        <v>#REF!</v>
      </c>
      <c r="I83" s="28">
        <f t="shared" si="15"/>
        <v>0</v>
      </c>
    </row>
    <row r="84" spans="1:9" ht="12.75" customHeight="1" x14ac:dyDescent="0.2">
      <c r="A84" s="13"/>
      <c r="B84" s="29"/>
      <c r="C84" s="32"/>
      <c r="D84" s="32"/>
      <c r="E84" s="32"/>
      <c r="F84" s="32">
        <f t="shared" si="2"/>
        <v>0</v>
      </c>
      <c r="H84" s="2" t="e">
        <f>+#REF!+#REF!+#REF!</f>
        <v>#REF!</v>
      </c>
      <c r="I84" s="28">
        <f t="shared" si="15"/>
        <v>0</v>
      </c>
    </row>
    <row r="85" spans="1:9" ht="12.75" customHeight="1" x14ac:dyDescent="0.3">
      <c r="A85" s="14" t="s">
        <v>116</v>
      </c>
      <c r="B85" s="1" t="s">
        <v>117</v>
      </c>
      <c r="C85" s="15">
        <f t="shared" ref="C85:D85" si="17">SUM(C86:C91)</f>
        <v>0</v>
      </c>
      <c r="D85" s="15">
        <f t="shared" si="17"/>
        <v>4631534.3100000005</v>
      </c>
      <c r="E85" s="15">
        <f>SUM(E86:E91)</f>
        <v>2696109.6799999997</v>
      </c>
      <c r="F85" s="15">
        <f>SUM(C85:E85)</f>
        <v>7327643.9900000002</v>
      </c>
      <c r="H85" s="2"/>
      <c r="I85" s="28">
        <f t="shared" si="15"/>
        <v>0</v>
      </c>
    </row>
    <row r="86" spans="1:9" ht="12.75" customHeight="1" x14ac:dyDescent="0.2">
      <c r="A86" s="30" t="s">
        <v>118</v>
      </c>
      <c r="B86" s="29" t="s">
        <v>119</v>
      </c>
      <c r="C86" s="32"/>
      <c r="D86" s="32">
        <v>2396677.4300000002</v>
      </c>
      <c r="E86" s="32">
        <v>2288246.13</v>
      </c>
      <c r="F86" s="32">
        <f>+C86+D86+E86</f>
        <v>4684923.5600000005</v>
      </c>
      <c r="H86" s="2" t="e">
        <f>+#REF!+#REF!+#REF!</f>
        <v>#REF!</v>
      </c>
      <c r="I86" s="28">
        <f t="shared" si="15"/>
        <v>0</v>
      </c>
    </row>
    <row r="87" spans="1:9" x14ac:dyDescent="0.2">
      <c r="A87" s="30" t="s">
        <v>120</v>
      </c>
      <c r="B87" s="29" t="s">
        <v>121</v>
      </c>
      <c r="C87" s="32"/>
      <c r="D87" s="32">
        <v>468605.73</v>
      </c>
      <c r="F87" s="32">
        <f t="shared" ref="F87:F91" si="18">+C87+D87+E87</f>
        <v>468605.73</v>
      </c>
      <c r="H87" s="2" t="e">
        <f>+#REF!+#REF!+#REF!</f>
        <v>#REF!</v>
      </c>
      <c r="I87" s="28">
        <f t="shared" si="15"/>
        <v>0</v>
      </c>
    </row>
    <row r="88" spans="1:9" x14ac:dyDescent="0.2">
      <c r="A88" s="30" t="s">
        <v>324</v>
      </c>
      <c r="B88" s="29" t="s">
        <v>325</v>
      </c>
      <c r="C88" s="32"/>
      <c r="D88" s="32"/>
      <c r="E88" s="32">
        <v>80176.28</v>
      </c>
      <c r="F88" s="32">
        <f t="shared" si="18"/>
        <v>80176.28</v>
      </c>
      <c r="H88" s="2" t="e">
        <f>+#REF!+#REF!+#REF!</f>
        <v>#REF!</v>
      </c>
      <c r="I88" s="28">
        <f t="shared" si="15"/>
        <v>0</v>
      </c>
    </row>
    <row r="89" spans="1:9" ht="12.75" customHeight="1" x14ac:dyDescent="0.2">
      <c r="A89" s="30" t="s">
        <v>326</v>
      </c>
      <c r="B89" s="29" t="s">
        <v>327</v>
      </c>
      <c r="C89" s="32"/>
      <c r="D89" s="32"/>
      <c r="E89" s="32">
        <v>327687.27</v>
      </c>
      <c r="F89" s="32">
        <f t="shared" si="18"/>
        <v>327687.27</v>
      </c>
      <c r="H89" s="2" t="e">
        <f>+#REF!+#REF!+#REF!</f>
        <v>#REF!</v>
      </c>
      <c r="I89" s="28">
        <f t="shared" si="15"/>
        <v>0</v>
      </c>
    </row>
    <row r="90" spans="1:9" x14ac:dyDescent="0.2">
      <c r="A90" s="30" t="s">
        <v>292</v>
      </c>
      <c r="B90" s="29" t="s">
        <v>293</v>
      </c>
      <c r="C90" s="32"/>
      <c r="D90" s="32">
        <v>1766251.15</v>
      </c>
      <c r="E90" s="32"/>
      <c r="F90" s="32">
        <f t="shared" si="18"/>
        <v>1766251.15</v>
      </c>
      <c r="H90" s="2" t="e">
        <f>+#REF!+#REF!+#REF!</f>
        <v>#REF!</v>
      </c>
      <c r="I90" s="28">
        <f t="shared" si="15"/>
        <v>0</v>
      </c>
    </row>
    <row r="91" spans="1:9" ht="12.75" customHeight="1" x14ac:dyDescent="0.2">
      <c r="A91" s="30"/>
      <c r="B91" s="29"/>
      <c r="C91" s="32"/>
      <c r="D91" s="32"/>
      <c r="E91" s="32"/>
      <c r="F91" s="32">
        <f t="shared" si="18"/>
        <v>0</v>
      </c>
      <c r="H91" s="2" t="e">
        <f>+#REF!+#REF!+#REF!</f>
        <v>#REF!</v>
      </c>
      <c r="I91" s="28">
        <f t="shared" si="15"/>
        <v>0</v>
      </c>
    </row>
    <row r="92" spans="1:9" ht="16.5" x14ac:dyDescent="0.3">
      <c r="A92" s="14" t="s">
        <v>122</v>
      </c>
      <c r="B92" s="1" t="s">
        <v>16</v>
      </c>
      <c r="C92" s="15">
        <f>SUM(C93:C100)</f>
        <v>5333332</v>
      </c>
      <c r="D92" s="15">
        <f t="shared" ref="D92:E92" si="19">SUM(D93:D100)</f>
        <v>7110081.0100000007</v>
      </c>
      <c r="E92" s="15">
        <f t="shared" si="19"/>
        <v>522220.79999999999</v>
      </c>
      <c r="F92" s="15">
        <f>SUM(C92:E92)</f>
        <v>12965633.810000002</v>
      </c>
      <c r="H92" s="2" t="e">
        <f>+#REF!+#REF!+#REF!</f>
        <v>#REF!</v>
      </c>
      <c r="I92" s="28">
        <f t="shared" si="15"/>
        <v>0</v>
      </c>
    </row>
    <row r="93" spans="1:9" x14ac:dyDescent="0.2">
      <c r="A93" s="30" t="s">
        <v>123</v>
      </c>
      <c r="B93" s="29" t="s">
        <v>17</v>
      </c>
      <c r="C93" s="32"/>
      <c r="D93" s="32"/>
      <c r="E93" s="32"/>
      <c r="F93" s="32">
        <f>SUM(C93:E93)</f>
        <v>0</v>
      </c>
      <c r="H93" s="2" t="e">
        <f>+#REF!+#REF!+#REF!</f>
        <v>#REF!</v>
      </c>
      <c r="I93" s="28">
        <f t="shared" si="15"/>
        <v>0</v>
      </c>
    </row>
    <row r="94" spans="1:9" ht="12.75" customHeight="1" x14ac:dyDescent="0.2">
      <c r="A94" s="30" t="s">
        <v>255</v>
      </c>
      <c r="B94" s="29" t="s">
        <v>256</v>
      </c>
      <c r="C94" s="32"/>
      <c r="D94" s="32">
        <v>250000</v>
      </c>
      <c r="E94" s="32"/>
      <c r="F94" s="32">
        <f t="shared" ref="F94:F99" si="20">SUM(C94:E94)</f>
        <v>250000</v>
      </c>
      <c r="H94" s="2" t="e">
        <f>+#REF!+#REF!+#REF!</f>
        <v>#REF!</v>
      </c>
      <c r="I94" s="28">
        <f t="shared" si="15"/>
        <v>0</v>
      </c>
    </row>
    <row r="95" spans="1:9" ht="12.75" customHeight="1" x14ac:dyDescent="0.2">
      <c r="A95" s="30" t="s">
        <v>124</v>
      </c>
      <c r="B95" s="29" t="s">
        <v>129</v>
      </c>
      <c r="C95" s="32"/>
      <c r="D95" s="32">
        <v>133812</v>
      </c>
      <c r="E95" s="32"/>
      <c r="F95" s="32">
        <f t="shared" si="20"/>
        <v>133812</v>
      </c>
      <c r="H95" s="2" t="e">
        <f>+#REF!+#REF!+#REF!</f>
        <v>#REF!</v>
      </c>
      <c r="I95" s="28">
        <f t="shared" si="15"/>
        <v>0</v>
      </c>
    </row>
    <row r="96" spans="1:9" ht="13.5" customHeight="1" x14ac:dyDescent="0.2">
      <c r="A96" s="30" t="s">
        <v>125</v>
      </c>
      <c r="B96" s="29" t="s">
        <v>130</v>
      </c>
      <c r="C96" s="32"/>
      <c r="D96" s="32">
        <v>120177</v>
      </c>
      <c r="E96" s="32"/>
      <c r="F96" s="32">
        <f t="shared" si="20"/>
        <v>120177</v>
      </c>
      <c r="H96" s="2" t="e">
        <f>+#REF!+#REF!+#REF!</f>
        <v>#REF!</v>
      </c>
      <c r="I96" s="28">
        <f t="shared" si="15"/>
        <v>0</v>
      </c>
    </row>
    <row r="97" spans="1:9" x14ac:dyDescent="0.2">
      <c r="A97" s="30" t="s">
        <v>126</v>
      </c>
      <c r="B97" s="29" t="s">
        <v>131</v>
      </c>
      <c r="C97" s="32"/>
      <c r="D97" s="32">
        <v>507640.32000000001</v>
      </c>
      <c r="E97" s="32">
        <v>522220.79999999999</v>
      </c>
      <c r="F97" s="32">
        <f t="shared" si="20"/>
        <v>1029861.12</v>
      </c>
      <c r="H97" s="2" t="e">
        <f>+#REF!+#REF!+#REF!</f>
        <v>#REF!</v>
      </c>
      <c r="I97" s="28">
        <f t="shared" si="15"/>
        <v>0</v>
      </c>
    </row>
    <row r="98" spans="1:9" x14ac:dyDescent="0.2">
      <c r="A98" s="30" t="s">
        <v>127</v>
      </c>
      <c r="B98" s="29" t="s">
        <v>128</v>
      </c>
      <c r="C98" s="32"/>
      <c r="D98" s="32">
        <v>184080</v>
      </c>
      <c r="E98" s="32"/>
      <c r="F98" s="32">
        <f t="shared" si="20"/>
        <v>184080</v>
      </c>
      <c r="H98" s="2" t="e">
        <f>+#REF!+#REF!+#REF!</f>
        <v>#REF!</v>
      </c>
      <c r="I98" s="28">
        <f t="shared" si="15"/>
        <v>0</v>
      </c>
    </row>
    <row r="99" spans="1:9" x14ac:dyDescent="0.2">
      <c r="A99" s="30" t="s">
        <v>132</v>
      </c>
      <c r="B99" s="29" t="s">
        <v>18</v>
      </c>
      <c r="C99" s="32">
        <v>5333332</v>
      </c>
      <c r="D99" s="32">
        <v>5914371.6900000004</v>
      </c>
      <c r="E99" s="32"/>
      <c r="F99" s="32">
        <f t="shared" si="20"/>
        <v>11247703.690000001</v>
      </c>
      <c r="H99" s="2" t="e">
        <f>+#REF!+#REF!+#REF!</f>
        <v>#REF!</v>
      </c>
      <c r="I99" s="28">
        <f t="shared" si="15"/>
        <v>0</v>
      </c>
    </row>
    <row r="100" spans="1:9" ht="12.75" customHeight="1" x14ac:dyDescent="0.2">
      <c r="A100" s="30"/>
      <c r="B100" s="29"/>
      <c r="C100" s="32"/>
      <c r="D100" s="32"/>
      <c r="E100" s="32"/>
      <c r="F100" s="32">
        <f t="shared" ref="F100:F155" si="21">+C100+D100+E100</f>
        <v>0</v>
      </c>
      <c r="H100" s="2" t="e">
        <f>+#REF!+#REF!+#REF!</f>
        <v>#REF!</v>
      </c>
      <c r="I100" s="28">
        <f t="shared" si="15"/>
        <v>0</v>
      </c>
    </row>
    <row r="101" spans="1:9" ht="16.5" x14ac:dyDescent="0.3">
      <c r="A101" s="14" t="s">
        <v>135</v>
      </c>
      <c r="B101" s="1" t="s">
        <v>136</v>
      </c>
      <c r="C101" s="15">
        <f>SUM(C102:C105)</f>
        <v>0</v>
      </c>
      <c r="D101" s="15">
        <f>SUM(D102:D105)</f>
        <v>66244.95</v>
      </c>
      <c r="E101" s="15">
        <f t="shared" ref="E101" si="22">SUM(E102:E105)</f>
        <v>0</v>
      </c>
      <c r="F101" s="15">
        <f>SUM(F102:F105)</f>
        <v>66244.95</v>
      </c>
      <c r="H101" s="2" t="e">
        <f>+#REF!+#REF!+#REF!</f>
        <v>#REF!</v>
      </c>
      <c r="I101" s="28">
        <f t="shared" si="15"/>
        <v>0</v>
      </c>
    </row>
    <row r="102" spans="1:9" x14ac:dyDescent="0.2">
      <c r="A102" s="30" t="s">
        <v>133</v>
      </c>
      <c r="B102" s="29" t="s">
        <v>138</v>
      </c>
      <c r="C102" s="32"/>
      <c r="D102" s="32">
        <v>66244.95</v>
      </c>
      <c r="E102" s="32"/>
      <c r="F102" s="32">
        <f t="shared" si="21"/>
        <v>66244.95</v>
      </c>
      <c r="H102" s="2" t="e">
        <f>+#REF!+#REF!+#REF!</f>
        <v>#REF!</v>
      </c>
      <c r="I102" s="28">
        <f t="shared" si="15"/>
        <v>0</v>
      </c>
    </row>
    <row r="103" spans="1:9" ht="12.75" customHeight="1" x14ac:dyDescent="0.2">
      <c r="A103" s="30" t="s">
        <v>134</v>
      </c>
      <c r="B103" s="29" t="s">
        <v>139</v>
      </c>
      <c r="C103" s="32"/>
      <c r="D103" s="32"/>
      <c r="E103" s="32"/>
      <c r="F103" s="32">
        <f t="shared" si="21"/>
        <v>0</v>
      </c>
      <c r="H103" s="2" t="e">
        <f>+#REF!+#REF!+#REF!</f>
        <v>#REF!</v>
      </c>
      <c r="I103" s="28">
        <f t="shared" si="15"/>
        <v>0</v>
      </c>
    </row>
    <row r="104" spans="1:9" x14ac:dyDescent="0.2">
      <c r="A104" s="30" t="s">
        <v>137</v>
      </c>
      <c r="B104" s="29" t="s">
        <v>140</v>
      </c>
      <c r="C104" s="32"/>
      <c r="D104" s="32"/>
      <c r="E104" s="32"/>
      <c r="F104" s="32">
        <f t="shared" si="21"/>
        <v>0</v>
      </c>
      <c r="H104" s="2" t="e">
        <f>+#REF!+#REF!+#REF!</f>
        <v>#REF!</v>
      </c>
      <c r="I104" s="28">
        <f t="shared" si="15"/>
        <v>0</v>
      </c>
    </row>
    <row r="105" spans="1:9" ht="13.5" thickBot="1" x14ac:dyDescent="0.25">
      <c r="A105" s="9"/>
      <c r="B105" s="5"/>
      <c r="C105" s="17"/>
      <c r="D105" s="17"/>
      <c r="E105" s="17"/>
      <c r="F105" s="17">
        <f t="shared" si="21"/>
        <v>0</v>
      </c>
      <c r="H105" s="2" t="e">
        <f>+#REF!+#REF!+#REF!</f>
        <v>#REF!</v>
      </c>
      <c r="I105" s="28">
        <f t="shared" si="15"/>
        <v>0</v>
      </c>
    </row>
    <row r="106" spans="1:9" ht="16.5" thickBot="1" x14ac:dyDescent="0.3">
      <c r="A106" s="10">
        <v>2.2999999999999998</v>
      </c>
      <c r="B106" s="6" t="s">
        <v>19</v>
      </c>
      <c r="C106" s="11">
        <f>C107+C149</f>
        <v>29089545.100000001</v>
      </c>
      <c r="D106" s="11">
        <f>D107+D113+D119+D126+D129+D136+D149+D156</f>
        <v>13301228.559999999</v>
      </c>
      <c r="E106" s="11">
        <f>+E107+E113+E119+E126+E129+E136+E149+E156</f>
        <v>2754217.89</v>
      </c>
      <c r="F106" s="11">
        <f>SUM(C106:E106)</f>
        <v>45144991.549999997</v>
      </c>
      <c r="H106" s="2" t="e">
        <f>+#REF!+#REF!+#REF!</f>
        <v>#REF!</v>
      </c>
      <c r="I106" s="28">
        <f t="shared" si="15"/>
        <v>0</v>
      </c>
    </row>
    <row r="107" spans="1:9" ht="16.5" x14ac:dyDescent="0.3">
      <c r="A107" s="14" t="s">
        <v>141</v>
      </c>
      <c r="B107" s="1" t="s">
        <v>20</v>
      </c>
      <c r="C107" s="15">
        <f>SUM(C108:C110)</f>
        <v>27163765.100000001</v>
      </c>
      <c r="D107" s="15">
        <f>+D108+D109+D110+D111</f>
        <v>7006803.25</v>
      </c>
      <c r="E107" s="15">
        <f t="shared" ref="E107" si="23">SUM(E108:E110)</f>
        <v>87019.040000000008</v>
      </c>
      <c r="F107" s="15">
        <f>SUM(C107:E107)</f>
        <v>34257587.390000001</v>
      </c>
      <c r="H107" s="2" t="e">
        <f>+#REF!+#REF!+#REF!</f>
        <v>#REF!</v>
      </c>
      <c r="I107" s="28">
        <f t="shared" si="15"/>
        <v>0</v>
      </c>
    </row>
    <row r="108" spans="1:9" ht="12.75" customHeight="1" x14ac:dyDescent="0.2">
      <c r="A108" s="30" t="s">
        <v>142</v>
      </c>
      <c r="B108" s="29" t="s">
        <v>21</v>
      </c>
      <c r="C108" s="32">
        <v>27163765.100000001</v>
      </c>
      <c r="D108" s="32">
        <v>6557968.0300000003</v>
      </c>
      <c r="E108" s="32">
        <v>86369.24</v>
      </c>
      <c r="F108" s="32">
        <f>SUM(C108:E108)</f>
        <v>33808102.370000005</v>
      </c>
      <c r="H108" s="2" t="e">
        <f>+#REF!+#REF!+#REF!</f>
        <v>#REF!</v>
      </c>
      <c r="I108" s="28">
        <f t="shared" si="15"/>
        <v>0</v>
      </c>
    </row>
    <row r="109" spans="1:9" ht="12.75" customHeight="1" x14ac:dyDescent="0.2">
      <c r="A109" s="30" t="s">
        <v>275</v>
      </c>
      <c r="B109" s="29" t="s">
        <v>22</v>
      </c>
      <c r="C109" s="32"/>
      <c r="D109" s="32"/>
      <c r="E109" s="32"/>
      <c r="F109" s="32">
        <f t="shared" ref="F109:F111" si="24">SUM(C109:E109)</f>
        <v>0</v>
      </c>
      <c r="H109" s="2" t="e">
        <f>+#REF!+#REF!+#REF!</f>
        <v>#REF!</v>
      </c>
      <c r="I109" s="28">
        <f t="shared" si="15"/>
        <v>0</v>
      </c>
    </row>
    <row r="110" spans="1:9" x14ac:dyDescent="0.2">
      <c r="A110" s="30" t="s">
        <v>143</v>
      </c>
      <c r="B110" s="29" t="s">
        <v>23</v>
      </c>
      <c r="C110" s="32"/>
      <c r="D110" s="32">
        <v>112079.22</v>
      </c>
      <c r="E110" s="32">
        <v>649.79999999999995</v>
      </c>
      <c r="F110" s="32">
        <f t="shared" si="24"/>
        <v>112729.02</v>
      </c>
      <c r="H110" s="2" t="e">
        <f>+#REF!+#REF!+#REF!</f>
        <v>#REF!</v>
      </c>
      <c r="I110" s="28">
        <f t="shared" si="15"/>
        <v>0</v>
      </c>
    </row>
    <row r="111" spans="1:9" ht="12.75" customHeight="1" x14ac:dyDescent="0.2">
      <c r="A111" s="30" t="s">
        <v>144</v>
      </c>
      <c r="B111" s="29" t="s">
        <v>276</v>
      </c>
      <c r="C111" s="32"/>
      <c r="D111" s="32">
        <v>336756</v>
      </c>
      <c r="E111" s="32"/>
      <c r="F111" s="32">
        <f t="shared" si="24"/>
        <v>336756</v>
      </c>
      <c r="H111" s="2" t="e">
        <f>+#REF!+#REF!+#REF!</f>
        <v>#REF!</v>
      </c>
      <c r="I111" s="28">
        <f t="shared" si="15"/>
        <v>0</v>
      </c>
    </row>
    <row r="112" spans="1:9" x14ac:dyDescent="0.2">
      <c r="A112" s="13"/>
      <c r="B112" s="29"/>
      <c r="C112" s="32"/>
      <c r="D112" s="32"/>
      <c r="E112" s="32"/>
      <c r="F112" s="32">
        <f t="shared" si="21"/>
        <v>0</v>
      </c>
      <c r="H112" s="2" t="e">
        <f>+#REF!+#REF!+#REF!</f>
        <v>#REF!</v>
      </c>
      <c r="I112" s="28">
        <f t="shared" si="15"/>
        <v>0</v>
      </c>
    </row>
    <row r="113" spans="1:9" ht="16.5" x14ac:dyDescent="0.3">
      <c r="A113" s="14" t="s">
        <v>145</v>
      </c>
      <c r="B113" s="1" t="s">
        <v>24</v>
      </c>
      <c r="C113" s="15">
        <f>SUM(C114:C118)</f>
        <v>0</v>
      </c>
      <c r="D113" s="15">
        <f>SUM(D114:D118)</f>
        <v>195201.01</v>
      </c>
      <c r="E113" s="15">
        <f t="shared" ref="E113" si="25">SUM(E114:E118)</f>
        <v>32081.38</v>
      </c>
      <c r="F113" s="15">
        <f>SUM(C113:E113)</f>
        <v>227282.39</v>
      </c>
      <c r="H113" s="2" t="e">
        <f>+#REF!+#REF!+#REF!</f>
        <v>#REF!</v>
      </c>
      <c r="I113" s="28">
        <f t="shared" si="15"/>
        <v>0</v>
      </c>
    </row>
    <row r="114" spans="1:9" x14ac:dyDescent="0.2">
      <c r="A114" s="30" t="s">
        <v>146</v>
      </c>
      <c r="B114" s="29" t="s">
        <v>25</v>
      </c>
      <c r="C114" s="32"/>
      <c r="D114" s="32">
        <v>26756.01</v>
      </c>
      <c r="E114" s="32">
        <v>1169.3800000000001</v>
      </c>
      <c r="F114" s="32">
        <f t="shared" si="21"/>
        <v>27925.39</v>
      </c>
      <c r="H114" s="2" t="e">
        <f>+#REF!+#REF!+#REF!</f>
        <v>#REF!</v>
      </c>
      <c r="I114" s="28">
        <f t="shared" si="15"/>
        <v>0</v>
      </c>
    </row>
    <row r="115" spans="1:9" x14ac:dyDescent="0.2">
      <c r="A115" s="30" t="s">
        <v>147</v>
      </c>
      <c r="B115" s="29" t="s">
        <v>26</v>
      </c>
      <c r="C115" s="32"/>
      <c r="D115" s="32"/>
      <c r="E115" s="32">
        <v>7155</v>
      </c>
      <c r="F115" s="32">
        <f t="shared" si="21"/>
        <v>7155</v>
      </c>
      <c r="H115" s="2" t="e">
        <f>+#REF!+#REF!+#REF!</f>
        <v>#REF!</v>
      </c>
      <c r="I115" s="28">
        <f t="shared" si="15"/>
        <v>0</v>
      </c>
    </row>
    <row r="116" spans="1:9" ht="12.75" customHeight="1" x14ac:dyDescent="0.2">
      <c r="A116" s="30" t="s">
        <v>148</v>
      </c>
      <c r="B116" s="29" t="s">
        <v>27</v>
      </c>
      <c r="C116" s="32"/>
      <c r="D116" s="32">
        <v>168445</v>
      </c>
      <c r="E116" s="32">
        <v>23757</v>
      </c>
      <c r="F116" s="32">
        <f t="shared" si="21"/>
        <v>192202</v>
      </c>
      <c r="H116" s="2" t="e">
        <f>+#REF!+#REF!+#REF!</f>
        <v>#REF!</v>
      </c>
      <c r="I116" s="28">
        <f t="shared" si="15"/>
        <v>0</v>
      </c>
    </row>
    <row r="117" spans="1:9" x14ac:dyDescent="0.2">
      <c r="A117" s="30"/>
      <c r="B117" s="29"/>
      <c r="C117" s="32"/>
      <c r="D117" s="32"/>
      <c r="E117" s="32"/>
      <c r="F117" s="32">
        <f t="shared" si="21"/>
        <v>0</v>
      </c>
      <c r="H117" s="2" t="e">
        <f>+#REF!+#REF!+#REF!</f>
        <v>#REF!</v>
      </c>
      <c r="I117" s="28">
        <f t="shared" si="15"/>
        <v>0</v>
      </c>
    </row>
    <row r="118" spans="1:9" x14ac:dyDescent="0.2">
      <c r="A118" s="13"/>
      <c r="B118" s="29"/>
      <c r="C118" s="32"/>
      <c r="D118" s="32"/>
      <c r="E118" s="32"/>
      <c r="F118" s="32">
        <f t="shared" si="21"/>
        <v>0</v>
      </c>
      <c r="H118" s="2" t="e">
        <f>+#REF!+#REF!+#REF!</f>
        <v>#REF!</v>
      </c>
      <c r="I118" s="28">
        <f t="shared" si="15"/>
        <v>0</v>
      </c>
    </row>
    <row r="119" spans="1:9" ht="12.75" customHeight="1" x14ac:dyDescent="0.3">
      <c r="A119" s="14" t="s">
        <v>149</v>
      </c>
      <c r="B119" s="1" t="s">
        <v>28</v>
      </c>
      <c r="C119" s="15">
        <f>SUM(C120:C125)</f>
        <v>0</v>
      </c>
      <c r="D119" s="15">
        <f>SUM(D120:D125)</f>
        <v>316946.67</v>
      </c>
      <c r="E119" s="15">
        <f t="shared" ref="E119" si="26">SUM(E120:E125)</f>
        <v>777590.78999999992</v>
      </c>
      <c r="F119" s="15">
        <f>SUM(C119:E119)</f>
        <v>1094537.46</v>
      </c>
      <c r="H119" s="2" t="e">
        <f>+#REF!+#REF!+#REF!</f>
        <v>#REF!</v>
      </c>
      <c r="I119" s="28">
        <f t="shared" si="15"/>
        <v>0</v>
      </c>
    </row>
    <row r="120" spans="1:9" x14ac:dyDescent="0.2">
      <c r="A120" s="30" t="s">
        <v>150</v>
      </c>
      <c r="B120" s="29" t="s">
        <v>29</v>
      </c>
      <c r="C120" s="32"/>
      <c r="D120" s="32"/>
      <c r="E120" s="32">
        <v>3622.6</v>
      </c>
      <c r="F120" s="32">
        <f t="shared" si="21"/>
        <v>3622.6</v>
      </c>
      <c r="H120" s="2" t="e">
        <f>+#REF!+#REF!+#REF!</f>
        <v>#REF!</v>
      </c>
      <c r="I120" s="28">
        <f t="shared" si="15"/>
        <v>0</v>
      </c>
    </row>
    <row r="121" spans="1:9" ht="12.75" customHeight="1" x14ac:dyDescent="0.2">
      <c r="A121" s="30" t="s">
        <v>151</v>
      </c>
      <c r="B121" s="29" t="s">
        <v>30</v>
      </c>
      <c r="C121" s="32"/>
      <c r="D121" s="32">
        <v>148215.4</v>
      </c>
      <c r="E121" s="32">
        <v>5309.24</v>
      </c>
      <c r="F121" s="32">
        <f t="shared" si="21"/>
        <v>153524.63999999998</v>
      </c>
      <c r="H121" s="2" t="e">
        <f>+#REF!+#REF!+#REF!</f>
        <v>#REF!</v>
      </c>
      <c r="I121" s="28">
        <f t="shared" si="15"/>
        <v>0</v>
      </c>
    </row>
    <row r="122" spans="1:9" ht="12.75" customHeight="1" x14ac:dyDescent="0.2">
      <c r="A122" s="30" t="s">
        <v>152</v>
      </c>
      <c r="B122" s="29" t="s">
        <v>31</v>
      </c>
      <c r="C122" s="32"/>
      <c r="D122" s="32">
        <v>129678.45</v>
      </c>
      <c r="E122" s="32">
        <v>195</v>
      </c>
      <c r="F122" s="32">
        <f t="shared" si="21"/>
        <v>129873.45</v>
      </c>
      <c r="H122" s="2" t="e">
        <f>+#REF!+#REF!+#REF!</f>
        <v>#REF!</v>
      </c>
      <c r="I122" s="28">
        <f t="shared" si="15"/>
        <v>0</v>
      </c>
    </row>
    <row r="123" spans="1:9" x14ac:dyDescent="0.2">
      <c r="A123" s="30" t="s">
        <v>153</v>
      </c>
      <c r="B123" s="29" t="s">
        <v>32</v>
      </c>
      <c r="C123" s="32"/>
      <c r="D123" s="32">
        <v>1500</v>
      </c>
      <c r="E123" s="32">
        <v>767903.95</v>
      </c>
      <c r="F123" s="32">
        <f t="shared" si="21"/>
        <v>769403.95</v>
      </c>
      <c r="H123" s="2" t="e">
        <f>+#REF!+#REF!+#REF!</f>
        <v>#REF!</v>
      </c>
      <c r="I123" s="28">
        <f t="shared" si="15"/>
        <v>0</v>
      </c>
    </row>
    <row r="124" spans="1:9" x14ac:dyDescent="0.2">
      <c r="A124" s="30" t="s">
        <v>154</v>
      </c>
      <c r="B124" s="29" t="s">
        <v>33</v>
      </c>
      <c r="C124" s="32"/>
      <c r="D124" s="32">
        <v>37552.82</v>
      </c>
      <c r="E124" s="32">
        <v>560</v>
      </c>
      <c r="F124" s="32">
        <f t="shared" si="21"/>
        <v>38112.82</v>
      </c>
      <c r="H124" s="2" t="e">
        <f>+#REF!+#REF!+#REF!</f>
        <v>#REF!</v>
      </c>
      <c r="I124" s="28">
        <f t="shared" si="15"/>
        <v>0</v>
      </c>
    </row>
    <row r="125" spans="1:9" x14ac:dyDescent="0.2">
      <c r="A125" s="13"/>
      <c r="B125" s="29"/>
      <c r="C125" s="32"/>
      <c r="D125" s="32"/>
      <c r="E125" s="32"/>
      <c r="F125" s="32">
        <f t="shared" si="21"/>
        <v>0</v>
      </c>
      <c r="H125" s="2" t="e">
        <f>+#REF!+#REF!+#REF!</f>
        <v>#REF!</v>
      </c>
      <c r="I125" s="28">
        <f t="shared" si="15"/>
        <v>0</v>
      </c>
    </row>
    <row r="126" spans="1:9" ht="12.75" customHeight="1" x14ac:dyDescent="0.3">
      <c r="A126" s="14" t="s">
        <v>155</v>
      </c>
      <c r="B126" s="1" t="s">
        <v>156</v>
      </c>
      <c r="C126" s="15">
        <f>SUM(C127:C128)</f>
        <v>0</v>
      </c>
      <c r="D126" s="15">
        <f t="shared" ref="D126:E126" si="27">SUM(D127:D128)</f>
        <v>116083.1</v>
      </c>
      <c r="E126" s="15">
        <f t="shared" si="27"/>
        <v>0</v>
      </c>
      <c r="F126" s="15">
        <f>SUM(C125:E126)</f>
        <v>116083.1</v>
      </c>
      <c r="H126" s="2" t="e">
        <f>+#REF!+#REF!+#REF!</f>
        <v>#REF!</v>
      </c>
      <c r="I126" s="28">
        <f t="shared" si="15"/>
        <v>0</v>
      </c>
    </row>
    <row r="127" spans="1:9" x14ac:dyDescent="0.2">
      <c r="A127" s="30" t="s">
        <v>157</v>
      </c>
      <c r="B127" s="29" t="s">
        <v>158</v>
      </c>
      <c r="C127" s="32"/>
      <c r="D127" s="32">
        <v>116083.1</v>
      </c>
      <c r="E127" s="32"/>
      <c r="F127" s="32">
        <f t="shared" si="21"/>
        <v>116083.1</v>
      </c>
      <c r="H127" s="2" t="e">
        <f>+#REF!+#REF!+#REF!</f>
        <v>#REF!</v>
      </c>
      <c r="I127" s="28">
        <f t="shared" si="15"/>
        <v>0</v>
      </c>
    </row>
    <row r="128" spans="1:9" x14ac:dyDescent="0.2">
      <c r="A128" s="30"/>
      <c r="B128" s="29"/>
      <c r="C128" s="32"/>
      <c r="D128" s="32"/>
      <c r="E128" s="32"/>
      <c r="F128" s="32">
        <f t="shared" si="21"/>
        <v>0</v>
      </c>
      <c r="H128" s="2" t="e">
        <f>+#REF!+#REF!+#REF!</f>
        <v>#REF!</v>
      </c>
      <c r="I128" s="28">
        <f t="shared" si="15"/>
        <v>0</v>
      </c>
    </row>
    <row r="129" spans="1:9" ht="12.75" customHeight="1" x14ac:dyDescent="0.3">
      <c r="A129" s="14" t="s">
        <v>159</v>
      </c>
      <c r="B129" s="1" t="s">
        <v>34</v>
      </c>
      <c r="C129" s="15">
        <f>SUM(C130:C135)</f>
        <v>0</v>
      </c>
      <c r="D129" s="15">
        <f>SUM(D130:D134)</f>
        <v>421978.32</v>
      </c>
      <c r="E129" s="15">
        <f t="shared" ref="E129" si="28">SUM(E130:E134)</f>
        <v>84685.54</v>
      </c>
      <c r="F129" s="15">
        <f>SUM(C129:E129)</f>
        <v>506663.86</v>
      </c>
      <c r="H129" s="2" t="e">
        <f>+#REF!+#REF!+#REF!</f>
        <v>#REF!</v>
      </c>
      <c r="I129" s="28">
        <f t="shared" si="15"/>
        <v>0</v>
      </c>
    </row>
    <row r="130" spans="1:9" ht="12.75" customHeight="1" x14ac:dyDescent="0.2">
      <c r="A130" s="30" t="s">
        <v>160</v>
      </c>
      <c r="B130" s="29" t="s">
        <v>35</v>
      </c>
      <c r="C130" s="32"/>
      <c r="D130" s="32"/>
      <c r="E130" s="32"/>
      <c r="F130" s="32">
        <f>SUM(C130:E130)</f>
        <v>0</v>
      </c>
      <c r="H130" s="2" t="e">
        <f>+#REF!+#REF!+#REF!</f>
        <v>#REF!</v>
      </c>
      <c r="I130" s="28">
        <f t="shared" si="15"/>
        <v>0</v>
      </c>
    </row>
    <row r="131" spans="1:9" ht="12.75" customHeight="1" x14ac:dyDescent="0.2">
      <c r="A131" s="30" t="s">
        <v>161</v>
      </c>
      <c r="B131" s="29" t="s">
        <v>36</v>
      </c>
      <c r="C131" s="32"/>
      <c r="D131" s="32"/>
      <c r="E131" s="32"/>
      <c r="F131" s="32">
        <f t="shared" ref="F131:F133" si="29">SUM(C131:E131)</f>
        <v>0</v>
      </c>
      <c r="H131" s="2" t="e">
        <f>+#REF!+#REF!+#REF!</f>
        <v>#REF!</v>
      </c>
      <c r="I131" s="28">
        <f t="shared" si="15"/>
        <v>0</v>
      </c>
    </row>
    <row r="132" spans="1:9" ht="12.75" customHeight="1" x14ac:dyDescent="0.2">
      <c r="A132" s="30" t="s">
        <v>162</v>
      </c>
      <c r="B132" s="29" t="s">
        <v>37</v>
      </c>
      <c r="C132" s="32"/>
      <c r="D132" s="32"/>
      <c r="E132" s="32"/>
      <c r="F132" s="32">
        <f t="shared" si="29"/>
        <v>0</v>
      </c>
      <c r="H132" s="2" t="e">
        <f>+#REF!+#REF!+#REF!</f>
        <v>#REF!</v>
      </c>
      <c r="I132" s="28">
        <f t="shared" si="15"/>
        <v>0</v>
      </c>
    </row>
    <row r="133" spans="1:9" ht="12.75" customHeight="1" x14ac:dyDescent="0.2">
      <c r="A133" s="30" t="s">
        <v>163</v>
      </c>
      <c r="B133" s="29" t="s">
        <v>38</v>
      </c>
      <c r="C133" s="32"/>
      <c r="D133" s="32"/>
      <c r="E133" s="32">
        <v>10262</v>
      </c>
      <c r="F133" s="32">
        <f t="shared" si="29"/>
        <v>10262</v>
      </c>
      <c r="H133" s="2" t="e">
        <f>+#REF!+#REF!+#REF!</f>
        <v>#REF!</v>
      </c>
      <c r="I133" s="28">
        <f t="shared" si="15"/>
        <v>0</v>
      </c>
    </row>
    <row r="134" spans="1:9" x14ac:dyDescent="0.2">
      <c r="A134" s="30" t="s">
        <v>164</v>
      </c>
      <c r="B134" s="29" t="s">
        <v>39</v>
      </c>
      <c r="C134" s="32"/>
      <c r="D134" s="32">
        <v>421978.32</v>
      </c>
      <c r="E134" s="32">
        <v>74423.539999999994</v>
      </c>
      <c r="F134" s="32">
        <f>SUM(C134:E134)</f>
        <v>496401.86</v>
      </c>
      <c r="H134" s="2" t="e">
        <f>+#REF!+#REF!+#REF!</f>
        <v>#REF!</v>
      </c>
      <c r="I134" s="28">
        <f t="shared" si="15"/>
        <v>0</v>
      </c>
    </row>
    <row r="135" spans="1:9" ht="12.75" customHeight="1" x14ac:dyDescent="0.2">
      <c r="A135" s="13"/>
      <c r="B135" s="29"/>
      <c r="C135" s="32"/>
      <c r="D135" s="32"/>
      <c r="E135" s="32"/>
      <c r="F135" s="32">
        <f t="shared" si="21"/>
        <v>0</v>
      </c>
      <c r="H135" s="2" t="e">
        <f>+#REF!+#REF!+#REF!</f>
        <v>#REF!</v>
      </c>
      <c r="I135" s="28">
        <f t="shared" si="15"/>
        <v>0</v>
      </c>
    </row>
    <row r="136" spans="1:9" ht="12.75" customHeight="1" x14ac:dyDescent="0.3">
      <c r="A136" s="14" t="s">
        <v>165</v>
      </c>
      <c r="B136" s="1" t="s">
        <v>40</v>
      </c>
      <c r="C136" s="15">
        <f>SUM(C137:C148)</f>
        <v>0</v>
      </c>
      <c r="D136" s="15">
        <f>+D137+D138+D139+D140+D141+D142+D143+D144+D145+D146+D147</f>
        <v>1872382.3299999998</v>
      </c>
      <c r="E136" s="15">
        <f>SUM(E137:E147)</f>
        <v>147690.54999999999</v>
      </c>
      <c r="F136" s="15">
        <f>SUM(F137:F147)</f>
        <v>2020072.88</v>
      </c>
      <c r="H136" s="2" t="e">
        <f>+#REF!+#REF!+#REF!</f>
        <v>#REF!</v>
      </c>
      <c r="I136" s="28">
        <f t="shared" si="15"/>
        <v>0</v>
      </c>
    </row>
    <row r="137" spans="1:9" ht="12.75" customHeight="1" x14ac:dyDescent="0.2">
      <c r="A137" s="30" t="s">
        <v>166</v>
      </c>
      <c r="B137" s="29" t="s">
        <v>171</v>
      </c>
      <c r="C137" s="32"/>
      <c r="D137" s="32">
        <v>49.95</v>
      </c>
      <c r="E137" s="32"/>
      <c r="F137" s="32">
        <f>SUM(C137:E137)</f>
        <v>49.95</v>
      </c>
      <c r="H137" s="2" t="e">
        <f>+#REF!+#REF!+#REF!</f>
        <v>#REF!</v>
      </c>
      <c r="I137" s="28">
        <f t="shared" si="15"/>
        <v>0</v>
      </c>
    </row>
    <row r="138" spans="1:9" ht="12.75" customHeight="1" x14ac:dyDescent="0.2">
      <c r="A138" s="30" t="s">
        <v>167</v>
      </c>
      <c r="B138" s="29" t="s">
        <v>172</v>
      </c>
      <c r="C138" s="32"/>
      <c r="D138" s="32"/>
      <c r="E138" s="32"/>
      <c r="F138" s="32">
        <f t="shared" ref="F138:F143" si="30">SUM(C138:E138)</f>
        <v>0</v>
      </c>
      <c r="H138" s="2" t="e">
        <f>+#REF!+#REF!+#REF!</f>
        <v>#REF!</v>
      </c>
      <c r="I138" s="28">
        <f t="shared" si="15"/>
        <v>0</v>
      </c>
    </row>
    <row r="139" spans="1:9" ht="12.75" customHeight="1" x14ac:dyDescent="0.2">
      <c r="A139" s="30" t="s">
        <v>168</v>
      </c>
      <c r="B139" s="29" t="s">
        <v>174</v>
      </c>
      <c r="C139" s="32"/>
      <c r="D139" s="32"/>
      <c r="E139" s="32"/>
      <c r="F139" s="32">
        <f t="shared" si="30"/>
        <v>0</v>
      </c>
      <c r="H139" s="2" t="e">
        <f>+#REF!+#REF!+#REF!</f>
        <v>#REF!</v>
      </c>
      <c r="I139" s="28">
        <f t="shared" si="15"/>
        <v>0</v>
      </c>
    </row>
    <row r="140" spans="1:9" x14ac:dyDescent="0.2">
      <c r="A140" s="30" t="s">
        <v>169</v>
      </c>
      <c r="B140" s="29" t="s">
        <v>175</v>
      </c>
      <c r="C140" s="32"/>
      <c r="D140" s="32"/>
      <c r="E140" s="32"/>
      <c r="F140" s="32">
        <f t="shared" si="30"/>
        <v>0</v>
      </c>
      <c r="H140" s="2" t="e">
        <f>+#REF!+#REF!+#REF!</f>
        <v>#REF!</v>
      </c>
      <c r="I140" s="28">
        <f t="shared" si="15"/>
        <v>0</v>
      </c>
    </row>
    <row r="141" spans="1:9" x14ac:dyDescent="0.2">
      <c r="A141" s="30" t="s">
        <v>170</v>
      </c>
      <c r="B141" s="29" t="s">
        <v>176</v>
      </c>
      <c r="C141" s="32"/>
      <c r="D141" s="32"/>
      <c r="E141" s="32"/>
      <c r="F141" s="32">
        <f t="shared" si="30"/>
        <v>0</v>
      </c>
      <c r="H141" s="2" t="e">
        <f>+#REF!+#REF!+#REF!</f>
        <v>#REF!</v>
      </c>
      <c r="I141" s="28">
        <f t="shared" si="15"/>
        <v>0</v>
      </c>
    </row>
    <row r="142" spans="1:9" x14ac:dyDescent="0.2">
      <c r="A142" s="30" t="s">
        <v>177</v>
      </c>
      <c r="B142" s="29" t="s">
        <v>182</v>
      </c>
      <c r="C142" s="32"/>
      <c r="D142" s="32">
        <v>1866033.44</v>
      </c>
      <c r="E142" s="32">
        <v>147690.54999999999</v>
      </c>
      <c r="F142" s="32">
        <f t="shared" si="30"/>
        <v>2013723.99</v>
      </c>
      <c r="H142" s="2" t="e">
        <f>+#REF!+#REF!+#REF!</f>
        <v>#REF!</v>
      </c>
      <c r="I142" s="28">
        <f t="shared" si="15"/>
        <v>0</v>
      </c>
    </row>
    <row r="143" spans="1:9" ht="12.75" customHeight="1" x14ac:dyDescent="0.2">
      <c r="A143" s="30" t="s">
        <v>316</v>
      </c>
      <c r="B143" s="29" t="s">
        <v>173</v>
      </c>
      <c r="C143" s="32"/>
      <c r="D143" s="32">
        <v>6298.94</v>
      </c>
      <c r="E143" s="32"/>
      <c r="F143" s="32">
        <f t="shared" si="30"/>
        <v>6298.94</v>
      </c>
      <c r="H143" s="2" t="e">
        <f>+#REF!+#REF!+#REF!</f>
        <v>#REF!</v>
      </c>
      <c r="I143" s="28">
        <f t="shared" ref="I143:I205" si="31">+C143+D143+E143-F143</f>
        <v>0</v>
      </c>
    </row>
    <row r="144" spans="1:9" ht="12.75" customHeight="1" x14ac:dyDescent="0.2">
      <c r="A144" s="30" t="s">
        <v>178</v>
      </c>
      <c r="B144" s="29" t="s">
        <v>183</v>
      </c>
      <c r="C144" s="32"/>
      <c r="D144" s="32"/>
      <c r="E144" s="32"/>
      <c r="F144" s="32">
        <f>SUM(C144:E144)</f>
        <v>0</v>
      </c>
      <c r="H144" s="2" t="e">
        <f>+#REF!+#REF!+#REF!</f>
        <v>#REF!</v>
      </c>
      <c r="I144" s="28">
        <f t="shared" si="31"/>
        <v>0</v>
      </c>
    </row>
    <row r="145" spans="1:9" x14ac:dyDescent="0.2">
      <c r="A145" s="30" t="s">
        <v>179</v>
      </c>
      <c r="B145" s="29" t="s">
        <v>184</v>
      </c>
      <c r="C145" s="32"/>
      <c r="D145" s="32"/>
      <c r="E145" s="32"/>
      <c r="F145" s="32">
        <f t="shared" ref="F145:F147" si="32">SUM(C145:E145)</f>
        <v>0</v>
      </c>
      <c r="H145" s="2" t="e">
        <f>+#REF!+#REF!+#REF!</f>
        <v>#REF!</v>
      </c>
      <c r="I145" s="28">
        <f t="shared" si="31"/>
        <v>0</v>
      </c>
    </row>
    <row r="146" spans="1:9" x14ac:dyDescent="0.2">
      <c r="A146" s="30" t="s">
        <v>180</v>
      </c>
      <c r="B146" s="29" t="s">
        <v>185</v>
      </c>
      <c r="C146" s="32"/>
      <c r="D146" s="32"/>
      <c r="E146" s="32"/>
      <c r="F146" s="32">
        <f t="shared" si="32"/>
        <v>0</v>
      </c>
      <c r="H146" s="2" t="e">
        <f>+#REF!+#REF!+#REF!</f>
        <v>#REF!</v>
      </c>
      <c r="I146" s="28">
        <f t="shared" si="31"/>
        <v>0</v>
      </c>
    </row>
    <row r="147" spans="1:9" x14ac:dyDescent="0.2">
      <c r="A147" s="30" t="s">
        <v>181</v>
      </c>
      <c r="B147" s="29" t="s">
        <v>186</v>
      </c>
      <c r="C147" s="32"/>
      <c r="D147" s="32"/>
      <c r="E147" s="32"/>
      <c r="F147" s="32">
        <f t="shared" si="32"/>
        <v>0</v>
      </c>
      <c r="H147" s="2" t="e">
        <f>+#REF!+#REF!+#REF!</f>
        <v>#REF!</v>
      </c>
      <c r="I147" s="28">
        <f t="shared" si="31"/>
        <v>0</v>
      </c>
    </row>
    <row r="148" spans="1:9" ht="12.75" customHeight="1" x14ac:dyDescent="0.2">
      <c r="A148" s="13"/>
      <c r="B148" s="29"/>
      <c r="C148" s="32"/>
      <c r="D148" s="32"/>
      <c r="E148" s="32"/>
      <c r="F148" s="32">
        <f t="shared" si="21"/>
        <v>0</v>
      </c>
      <c r="H148" s="2" t="e">
        <f>+#REF!+#REF!+#REF!</f>
        <v>#REF!</v>
      </c>
      <c r="I148" s="28">
        <f t="shared" si="31"/>
        <v>0</v>
      </c>
    </row>
    <row r="149" spans="1:9" ht="16.5" x14ac:dyDescent="0.3">
      <c r="A149" s="14" t="s">
        <v>187</v>
      </c>
      <c r="B149" s="1" t="s">
        <v>237</v>
      </c>
      <c r="C149" s="15">
        <f>SUM(C150:C155)</f>
        <v>1925780</v>
      </c>
      <c r="D149" s="15">
        <f>SUM(D150:D155)</f>
        <v>2204932.34</v>
      </c>
      <c r="E149" s="15">
        <f t="shared" ref="E149" si="33">SUM(E150:E155)</f>
        <v>100074.53</v>
      </c>
      <c r="F149" s="15">
        <f>SUM(C149:E149)</f>
        <v>4230786.87</v>
      </c>
      <c r="H149" s="2" t="e">
        <f>+#REF!+#REF!+#REF!</f>
        <v>#REF!</v>
      </c>
      <c r="I149" s="28">
        <f t="shared" si="31"/>
        <v>0</v>
      </c>
    </row>
    <row r="150" spans="1:9" x14ac:dyDescent="0.2">
      <c r="A150" s="30" t="s">
        <v>190</v>
      </c>
      <c r="B150" s="29" t="s">
        <v>192</v>
      </c>
      <c r="C150" s="32"/>
      <c r="D150" s="32">
        <v>219000</v>
      </c>
      <c r="E150" s="32">
        <v>200</v>
      </c>
      <c r="F150" s="32">
        <f t="shared" ref="F150:F153" si="34">SUM(C150:E150)</f>
        <v>219200</v>
      </c>
      <c r="H150" s="2" t="e">
        <f>+#REF!+#REF!+#REF!</f>
        <v>#REF!</v>
      </c>
      <c r="I150" s="28">
        <f t="shared" si="31"/>
        <v>0</v>
      </c>
    </row>
    <row r="151" spans="1:9" ht="12.75" customHeight="1" x14ac:dyDescent="0.2">
      <c r="A151" s="30" t="s">
        <v>189</v>
      </c>
      <c r="B151" s="29" t="s">
        <v>193</v>
      </c>
      <c r="C151" s="32">
        <v>1925780</v>
      </c>
      <c r="D151" s="32">
        <v>1375563.6</v>
      </c>
      <c r="E151" s="32">
        <v>78957.679999999993</v>
      </c>
      <c r="F151" s="32">
        <f t="shared" si="34"/>
        <v>3380301.2800000003</v>
      </c>
      <c r="H151" s="2" t="e">
        <f>+#REF!+#REF!+#REF!</f>
        <v>#REF!</v>
      </c>
      <c r="I151" s="28">
        <f t="shared" si="31"/>
        <v>0</v>
      </c>
    </row>
    <row r="152" spans="1:9" x14ac:dyDescent="0.2">
      <c r="A152" s="30" t="s">
        <v>188</v>
      </c>
      <c r="B152" s="29" t="s">
        <v>194</v>
      </c>
      <c r="C152" s="32"/>
      <c r="D152" s="32">
        <v>15186</v>
      </c>
      <c r="E152" s="32"/>
      <c r="F152" s="32">
        <f t="shared" si="34"/>
        <v>15186</v>
      </c>
      <c r="H152" s="2" t="e">
        <f>+#REF!+#REF!+#REF!</f>
        <v>#REF!</v>
      </c>
      <c r="I152" s="28">
        <f t="shared" si="31"/>
        <v>0</v>
      </c>
    </row>
    <row r="153" spans="1:9" x14ac:dyDescent="0.2">
      <c r="A153" s="30" t="s">
        <v>191</v>
      </c>
      <c r="B153" s="29" t="s">
        <v>195</v>
      </c>
      <c r="C153" s="32"/>
      <c r="D153" s="32"/>
      <c r="E153" s="32"/>
      <c r="F153" s="32">
        <f t="shared" si="34"/>
        <v>0</v>
      </c>
      <c r="H153" s="2" t="e">
        <f>+#REF!+#REF!+#REF!</f>
        <v>#REF!</v>
      </c>
      <c r="I153" s="28">
        <f t="shared" si="31"/>
        <v>0</v>
      </c>
    </row>
    <row r="154" spans="1:9" x14ac:dyDescent="0.2">
      <c r="A154" s="30" t="s">
        <v>277</v>
      </c>
      <c r="B154" s="29" t="s">
        <v>236</v>
      </c>
      <c r="C154" s="32"/>
      <c r="D154" s="32">
        <v>595182.74</v>
      </c>
      <c r="E154" s="32">
        <v>20916.849999999999</v>
      </c>
      <c r="F154" s="32">
        <f>SUM(C154:E154)</f>
        <v>616099.59</v>
      </c>
      <c r="H154" s="2" t="e">
        <f>+#REF!+#REF!+#REF!</f>
        <v>#REF!</v>
      </c>
      <c r="I154" s="28">
        <f t="shared" si="31"/>
        <v>0</v>
      </c>
    </row>
    <row r="155" spans="1:9" x14ac:dyDescent="0.2">
      <c r="A155" s="30"/>
      <c r="B155" s="29"/>
      <c r="C155" s="32"/>
      <c r="D155" s="32"/>
      <c r="E155" s="32"/>
      <c r="F155" s="32">
        <f t="shared" si="21"/>
        <v>0</v>
      </c>
      <c r="H155" s="2" t="e">
        <f>+#REF!+#REF!+#REF!</f>
        <v>#REF!</v>
      </c>
      <c r="I155" s="28">
        <f t="shared" si="31"/>
        <v>0</v>
      </c>
    </row>
    <row r="156" spans="1:9" ht="13.5" customHeight="1" x14ac:dyDescent="0.3">
      <c r="A156" s="14" t="s">
        <v>196</v>
      </c>
      <c r="B156" s="1" t="s">
        <v>236</v>
      </c>
      <c r="C156" s="15">
        <f>SUM(C157:C164)</f>
        <v>0</v>
      </c>
      <c r="D156" s="15">
        <f>SUM(D157:D164)</f>
        <v>1166901.5399999998</v>
      </c>
      <c r="E156" s="15">
        <f>SUM(E157:E164)</f>
        <v>1525076.06</v>
      </c>
      <c r="F156" s="15">
        <f>SUM(C156:E156)</f>
        <v>2691977.5999999996</v>
      </c>
      <c r="H156" s="2" t="e">
        <f>+#REF!+#REF!+#REF!</f>
        <v>#REF!</v>
      </c>
      <c r="I156" s="28">
        <f t="shared" si="31"/>
        <v>0</v>
      </c>
    </row>
    <row r="157" spans="1:9" x14ac:dyDescent="0.2">
      <c r="A157" s="30" t="s">
        <v>197</v>
      </c>
      <c r="B157" s="29" t="s">
        <v>203</v>
      </c>
      <c r="C157" s="32"/>
      <c r="D157" s="32">
        <v>2890.92</v>
      </c>
      <c r="E157" s="32"/>
      <c r="F157" s="32">
        <f>+E157+D157</f>
        <v>2890.92</v>
      </c>
      <c r="H157" s="2" t="e">
        <f>+#REF!+#REF!+#REF!</f>
        <v>#REF!</v>
      </c>
      <c r="I157" s="28">
        <f t="shared" si="31"/>
        <v>0</v>
      </c>
    </row>
    <row r="158" spans="1:9" x14ac:dyDescent="0.2">
      <c r="A158" s="30" t="s">
        <v>198</v>
      </c>
      <c r="B158" s="29" t="s">
        <v>204</v>
      </c>
      <c r="C158" s="32"/>
      <c r="D158" s="32">
        <v>329853.24</v>
      </c>
      <c r="E158" s="32">
        <v>882818.73</v>
      </c>
      <c r="F158" s="32">
        <f>SUM(C158:E158)</f>
        <v>1212671.97</v>
      </c>
      <c r="H158" s="2" t="e">
        <f>+#REF!+#REF!+#REF!</f>
        <v>#REF!</v>
      </c>
      <c r="I158" s="28">
        <f t="shared" si="31"/>
        <v>0</v>
      </c>
    </row>
    <row r="159" spans="1:9" x14ac:dyDescent="0.2">
      <c r="A159" s="30" t="s">
        <v>199</v>
      </c>
      <c r="B159" s="29" t="s">
        <v>205</v>
      </c>
      <c r="C159" s="32"/>
      <c r="D159" s="32"/>
      <c r="E159" s="32"/>
      <c r="F159" s="32">
        <f t="shared" ref="F159:F164" si="35">SUM(C159:E159)</f>
        <v>0</v>
      </c>
      <c r="H159" s="2" t="e">
        <f>+#REF!+#REF!+#REF!</f>
        <v>#REF!</v>
      </c>
      <c r="I159" s="28">
        <f t="shared" si="31"/>
        <v>0</v>
      </c>
    </row>
    <row r="160" spans="1:9" ht="12.75" customHeight="1" x14ac:dyDescent="0.2">
      <c r="A160" s="30" t="s">
        <v>268</v>
      </c>
      <c r="B160" s="29" t="s">
        <v>269</v>
      </c>
      <c r="C160" s="32"/>
      <c r="D160" s="32"/>
      <c r="E160" s="32">
        <v>59401.22</v>
      </c>
      <c r="F160" s="32">
        <f t="shared" si="35"/>
        <v>59401.22</v>
      </c>
      <c r="H160" s="2" t="e">
        <f>+#REF!+#REF!+#REF!</f>
        <v>#REF!</v>
      </c>
      <c r="I160" s="28">
        <f t="shared" si="31"/>
        <v>0</v>
      </c>
    </row>
    <row r="161" spans="1:9" x14ac:dyDescent="0.2">
      <c r="A161" s="30" t="s">
        <v>200</v>
      </c>
      <c r="B161" s="29" t="s">
        <v>206</v>
      </c>
      <c r="C161" s="32"/>
      <c r="D161" s="32">
        <v>21274.2</v>
      </c>
      <c r="E161" s="32"/>
      <c r="F161" s="32">
        <f t="shared" si="35"/>
        <v>21274.2</v>
      </c>
      <c r="H161" s="2" t="e">
        <f>+#REF!+#REF!+#REF!</f>
        <v>#REF!</v>
      </c>
      <c r="I161" s="28">
        <f t="shared" si="31"/>
        <v>0</v>
      </c>
    </row>
    <row r="162" spans="1:9" x14ac:dyDescent="0.2">
      <c r="A162" s="30" t="s">
        <v>201</v>
      </c>
      <c r="B162" s="29" t="s">
        <v>41</v>
      </c>
      <c r="C162" s="32"/>
      <c r="D162" s="32">
        <v>325221.11</v>
      </c>
      <c r="E162" s="32">
        <v>579677.77</v>
      </c>
      <c r="F162" s="32">
        <f t="shared" si="35"/>
        <v>904898.88</v>
      </c>
      <c r="H162" s="2"/>
      <c r="I162" s="28">
        <f t="shared" si="31"/>
        <v>0</v>
      </c>
    </row>
    <row r="163" spans="1:9" ht="12.75" customHeight="1" x14ac:dyDescent="0.2">
      <c r="A163" s="30" t="s">
        <v>278</v>
      </c>
      <c r="B163" s="29" t="s">
        <v>279</v>
      </c>
      <c r="C163" s="32"/>
      <c r="D163" s="32">
        <v>486648.17</v>
      </c>
      <c r="E163" s="32"/>
      <c r="F163" s="32">
        <f t="shared" si="35"/>
        <v>486648.17</v>
      </c>
      <c r="H163" s="2" t="e">
        <f>+#REF!+#REF!+#REF!</f>
        <v>#REF!</v>
      </c>
      <c r="I163" s="28">
        <f t="shared" si="31"/>
        <v>0</v>
      </c>
    </row>
    <row r="164" spans="1:9" ht="13.5" customHeight="1" x14ac:dyDescent="0.2">
      <c r="A164" s="30" t="s">
        <v>202</v>
      </c>
      <c r="B164" s="29" t="s">
        <v>312</v>
      </c>
      <c r="C164" s="32"/>
      <c r="D164" s="32">
        <v>1013.9</v>
      </c>
      <c r="E164" s="32">
        <v>3178.34</v>
      </c>
      <c r="F164" s="32">
        <f t="shared" si="35"/>
        <v>4192.24</v>
      </c>
      <c r="H164" s="2" t="e">
        <f>+#REF!+#REF!+#REF!</f>
        <v>#REF!</v>
      </c>
      <c r="I164" s="28">
        <f t="shared" si="31"/>
        <v>0</v>
      </c>
    </row>
    <row r="165" spans="1:9" ht="13.5" thickBot="1" x14ac:dyDescent="0.25">
      <c r="A165" s="30"/>
      <c r="B165" s="29"/>
      <c r="C165" s="32"/>
      <c r="D165" s="32"/>
      <c r="E165" s="32"/>
      <c r="F165" s="32">
        <f t="shared" ref="F165:F209" si="36">+C165+D165+E165</f>
        <v>0</v>
      </c>
      <c r="H165" s="2" t="e">
        <f>+#REF!+#REF!+#REF!</f>
        <v>#REF!</v>
      </c>
      <c r="I165" s="28">
        <f t="shared" si="31"/>
        <v>0</v>
      </c>
    </row>
    <row r="166" spans="1:9" ht="16.5" thickBot="1" x14ac:dyDescent="0.3">
      <c r="A166" s="10">
        <v>2.4</v>
      </c>
      <c r="B166" s="6" t="s">
        <v>227</v>
      </c>
      <c r="C166" s="11">
        <f>C170</f>
        <v>0</v>
      </c>
      <c r="D166" s="11">
        <f>+D167+D170</f>
        <v>6989232.8799999999</v>
      </c>
      <c r="E166" s="11">
        <f>E170</f>
        <v>9012938.5600000005</v>
      </c>
      <c r="F166" s="11">
        <f>SUM(C166:E166)</f>
        <v>16002171.440000001</v>
      </c>
      <c r="H166" s="2" t="e">
        <f>+#REF!+#REF!+#REF!</f>
        <v>#REF!</v>
      </c>
      <c r="I166" s="28">
        <f t="shared" si="31"/>
        <v>0</v>
      </c>
    </row>
    <row r="167" spans="1:9" ht="16.5" x14ac:dyDescent="0.3">
      <c r="A167" s="14" t="s">
        <v>257</v>
      </c>
      <c r="B167" s="1" t="s">
        <v>259</v>
      </c>
      <c r="C167" s="15">
        <f>SUM(C169:C171)</f>
        <v>0</v>
      </c>
      <c r="D167" s="15">
        <f>+D168</f>
        <v>0</v>
      </c>
      <c r="E167" s="15">
        <f>+E169</f>
        <v>0</v>
      </c>
      <c r="F167" s="15">
        <f>+E167+D167+C167</f>
        <v>0</v>
      </c>
      <c r="H167" s="2" t="e">
        <f>+#REF!+#REF!+#REF!</f>
        <v>#REF!</v>
      </c>
      <c r="I167" s="28">
        <f t="shared" si="31"/>
        <v>0</v>
      </c>
    </row>
    <row r="168" spans="1:9" x14ac:dyDescent="0.2">
      <c r="A168" s="30" t="s">
        <v>288</v>
      </c>
      <c r="B168" s="29" t="s">
        <v>289</v>
      </c>
      <c r="C168" s="32"/>
      <c r="D168" s="32"/>
      <c r="E168" s="32"/>
      <c r="F168" s="32">
        <f>SUM(C168:E168)</f>
        <v>0</v>
      </c>
      <c r="H168" s="2" t="e">
        <f>+#REF!+#REF!+#REF!</f>
        <v>#REF!</v>
      </c>
      <c r="I168" s="28">
        <f t="shared" si="31"/>
        <v>0</v>
      </c>
    </row>
    <row r="169" spans="1:9" ht="12.75" customHeight="1" x14ac:dyDescent="0.2">
      <c r="A169" s="30" t="s">
        <v>258</v>
      </c>
      <c r="B169" s="29" t="s">
        <v>260</v>
      </c>
      <c r="C169" s="32"/>
      <c r="D169" s="32"/>
      <c r="E169" s="32"/>
      <c r="F169" s="32">
        <f t="shared" ref="F169" si="37">+C169+D169+E169</f>
        <v>0</v>
      </c>
      <c r="H169" s="2" t="e">
        <f>+#REF!+#REF!+#REF!</f>
        <v>#REF!</v>
      </c>
      <c r="I169" s="28">
        <f t="shared" si="31"/>
        <v>0</v>
      </c>
    </row>
    <row r="170" spans="1:9" ht="16.5" x14ac:dyDescent="0.3">
      <c r="A170" s="14" t="s">
        <v>228</v>
      </c>
      <c r="B170" s="1" t="s">
        <v>229</v>
      </c>
      <c r="C170" s="15">
        <f>SUM(C171:C173)</f>
        <v>0</v>
      </c>
      <c r="D170" s="15">
        <f t="shared" ref="D170:E170" si="38">SUM(D171:D173)</f>
        <v>6989232.8799999999</v>
      </c>
      <c r="E170" s="15">
        <f t="shared" si="38"/>
        <v>9012938.5600000005</v>
      </c>
      <c r="F170" s="15">
        <f>SUM(F171:F173)</f>
        <v>16002171.440000001</v>
      </c>
      <c r="H170" s="2" t="e">
        <f>+#REF!+#REF!+#REF!</f>
        <v>#REF!</v>
      </c>
      <c r="I170" s="28">
        <f t="shared" si="31"/>
        <v>0</v>
      </c>
    </row>
    <row r="171" spans="1:9" x14ac:dyDescent="0.2">
      <c r="A171" s="30" t="s">
        <v>230</v>
      </c>
      <c r="B171" s="29" t="s">
        <v>231</v>
      </c>
      <c r="C171" s="32">
        <v>0</v>
      </c>
      <c r="D171" s="32">
        <v>6989232.8799999999</v>
      </c>
      <c r="E171" s="32">
        <v>9012938.5600000005</v>
      </c>
      <c r="F171" s="32">
        <f t="shared" si="36"/>
        <v>16002171.440000001</v>
      </c>
      <c r="H171" s="2" t="e">
        <f>+#REF!+#REF!+#REF!</f>
        <v>#REF!</v>
      </c>
      <c r="I171" s="28">
        <f t="shared" si="31"/>
        <v>0</v>
      </c>
    </row>
    <row r="172" spans="1:9" ht="12.75" customHeight="1" x14ac:dyDescent="0.2">
      <c r="A172" s="30"/>
      <c r="B172" s="29"/>
      <c r="C172" s="32"/>
      <c r="D172" s="32"/>
      <c r="E172" s="32"/>
      <c r="F172" s="32">
        <f t="shared" si="36"/>
        <v>0</v>
      </c>
      <c r="H172" s="2" t="e">
        <f>+#REF!+#REF!+#REF!</f>
        <v>#REF!</v>
      </c>
      <c r="I172" s="28">
        <f t="shared" si="31"/>
        <v>0</v>
      </c>
    </row>
    <row r="173" spans="1:9" ht="13.5" thickBot="1" x14ac:dyDescent="0.25">
      <c r="A173" s="13"/>
      <c r="B173" s="29"/>
      <c r="C173" s="32"/>
      <c r="D173" s="32"/>
      <c r="E173" s="32"/>
      <c r="F173" s="32">
        <f t="shared" si="36"/>
        <v>0</v>
      </c>
      <c r="H173" s="2" t="e">
        <f>+#REF!+#REF!+#REF!</f>
        <v>#REF!</v>
      </c>
      <c r="I173" s="28">
        <f t="shared" si="31"/>
        <v>0</v>
      </c>
    </row>
    <row r="174" spans="1:9" ht="12.75" customHeight="1" thickBot="1" x14ac:dyDescent="0.3">
      <c r="A174" s="10">
        <v>2.6</v>
      </c>
      <c r="B174" s="6" t="s">
        <v>207</v>
      </c>
      <c r="C174" s="11">
        <f>C175</f>
        <v>0</v>
      </c>
      <c r="D174" s="11">
        <f>+D175+D182+D191+D201</f>
        <v>578379.35</v>
      </c>
      <c r="E174" s="11">
        <f>+E175+E182+E191+E201</f>
        <v>971893.22000000009</v>
      </c>
      <c r="F174" s="11">
        <f>SUM(C174:E174)</f>
        <v>1550272.57</v>
      </c>
      <c r="H174" s="2" t="e">
        <f>+#REF!+#REF!+#REF!</f>
        <v>#REF!</v>
      </c>
      <c r="I174" s="28">
        <f t="shared" si="31"/>
        <v>0</v>
      </c>
    </row>
    <row r="175" spans="1:9" ht="12.75" customHeight="1" x14ac:dyDescent="0.3">
      <c r="A175" s="12" t="s">
        <v>208</v>
      </c>
      <c r="B175" s="8" t="s">
        <v>42</v>
      </c>
      <c r="C175" s="31">
        <f>SUM(C176:C209)</f>
        <v>0</v>
      </c>
      <c r="D175" s="31">
        <f>SUM(D176:D180)</f>
        <v>561558.06000000006</v>
      </c>
      <c r="E175" s="31">
        <f>SUM(E176:E180)</f>
        <v>839544.42</v>
      </c>
      <c r="F175" s="31">
        <f>+E175+D175+C175</f>
        <v>1401102.48</v>
      </c>
      <c r="H175" s="2" t="e">
        <f>+#REF!+#REF!+#REF!</f>
        <v>#REF!</v>
      </c>
      <c r="I175" s="28">
        <f t="shared" si="31"/>
        <v>0</v>
      </c>
    </row>
    <row r="176" spans="1:9" x14ac:dyDescent="0.2">
      <c r="A176" s="30" t="s">
        <v>209</v>
      </c>
      <c r="B176" s="29" t="s">
        <v>211</v>
      </c>
      <c r="C176" s="32"/>
      <c r="D176" s="32">
        <v>497720.06</v>
      </c>
      <c r="E176" s="32">
        <v>41429.800000000003</v>
      </c>
      <c r="F176" s="32">
        <f>SUM(C176:E176)</f>
        <v>539149.86</v>
      </c>
      <c r="H176" s="2" t="e">
        <f>+#REF!+#REF!+#REF!</f>
        <v>#REF!</v>
      </c>
      <c r="I176" s="28">
        <f t="shared" si="31"/>
        <v>0</v>
      </c>
    </row>
    <row r="177" spans="1:9" ht="12.75" customHeight="1" x14ac:dyDescent="0.2">
      <c r="A177" s="30" t="s">
        <v>210</v>
      </c>
      <c r="B177" s="29" t="s">
        <v>238</v>
      </c>
      <c r="C177" s="32"/>
      <c r="D177" s="32">
        <v>49914</v>
      </c>
      <c r="E177" s="32"/>
      <c r="F177" s="32">
        <f>SUM(C177:E177)</f>
        <v>49914</v>
      </c>
      <c r="H177" s="2" t="e">
        <f>+#REF!+#REF!+#REF!</f>
        <v>#REF!</v>
      </c>
      <c r="I177" s="28">
        <f t="shared" si="31"/>
        <v>0</v>
      </c>
    </row>
    <row r="178" spans="1:9" ht="16.5" customHeight="1" x14ac:dyDescent="0.2">
      <c r="A178" s="30" t="s">
        <v>223</v>
      </c>
      <c r="B178" s="29" t="s">
        <v>224</v>
      </c>
      <c r="C178" s="32"/>
      <c r="D178" s="32"/>
      <c r="E178" s="32">
        <v>567125.84</v>
      </c>
      <c r="F178" s="32">
        <f t="shared" ref="F178:F180" si="39">SUM(C178:E178)</f>
        <v>567125.84</v>
      </c>
      <c r="H178" s="2" t="e">
        <f>+#REF!+#REF!+#REF!</f>
        <v>#REF!</v>
      </c>
      <c r="I178" s="28">
        <f t="shared" si="31"/>
        <v>0</v>
      </c>
    </row>
    <row r="179" spans="1:9" ht="12.75" customHeight="1" x14ac:dyDescent="0.2">
      <c r="A179" s="30" t="s">
        <v>290</v>
      </c>
      <c r="B179" s="29" t="s">
        <v>291</v>
      </c>
      <c r="C179" s="32"/>
      <c r="D179" s="32"/>
      <c r="E179" s="32"/>
      <c r="F179" s="32">
        <f t="shared" si="39"/>
        <v>0</v>
      </c>
      <c r="H179" s="2" t="e">
        <f>+#REF!+#REF!+#REF!</f>
        <v>#REF!</v>
      </c>
      <c r="I179" s="28">
        <f t="shared" si="31"/>
        <v>0</v>
      </c>
    </row>
    <row r="180" spans="1:9" ht="12.75" customHeight="1" x14ac:dyDescent="0.2">
      <c r="A180" s="30" t="s">
        <v>239</v>
      </c>
      <c r="B180" s="29" t="s">
        <v>240</v>
      </c>
      <c r="C180" s="32"/>
      <c r="D180" s="32">
        <v>13924</v>
      </c>
      <c r="E180" s="32">
        <v>230988.78</v>
      </c>
      <c r="F180" s="32">
        <f t="shared" si="39"/>
        <v>244912.78</v>
      </c>
      <c r="H180" s="2" t="e">
        <f>+#REF!+#REF!+#REF!</f>
        <v>#REF!</v>
      </c>
      <c r="I180" s="28">
        <f t="shared" si="31"/>
        <v>0</v>
      </c>
    </row>
    <row r="181" spans="1:9" ht="12.75" customHeight="1" x14ac:dyDescent="0.2">
      <c r="A181" s="30"/>
      <c r="B181" s="29"/>
      <c r="C181" s="32"/>
      <c r="D181" s="32"/>
      <c r="E181" s="32"/>
      <c r="F181" s="32"/>
      <c r="H181" s="2" t="e">
        <f>+#REF!+#REF!+#REF!</f>
        <v>#REF!</v>
      </c>
      <c r="I181" s="28">
        <f t="shared" si="31"/>
        <v>0</v>
      </c>
    </row>
    <row r="182" spans="1:9" ht="16.5" x14ac:dyDescent="0.3">
      <c r="A182" s="14" t="s">
        <v>241</v>
      </c>
      <c r="B182" s="1" t="s">
        <v>242</v>
      </c>
      <c r="C182" s="15"/>
      <c r="D182" s="15">
        <f>+D183+D184+D185</f>
        <v>15290.44</v>
      </c>
      <c r="E182" s="15">
        <f>+E183+E184+E185</f>
        <v>105798.8</v>
      </c>
      <c r="F182" s="15">
        <f>+F183+F184+F185</f>
        <v>121089.24</v>
      </c>
      <c r="H182" s="2" t="e">
        <f>+#REF!+#REF!+#REF!</f>
        <v>#REF!</v>
      </c>
      <c r="I182" s="28">
        <f t="shared" si="31"/>
        <v>0</v>
      </c>
    </row>
    <row r="183" spans="1:9" ht="12.75" customHeight="1" x14ac:dyDescent="0.2">
      <c r="A183" s="30" t="s">
        <v>243</v>
      </c>
      <c r="B183" s="29" t="s">
        <v>244</v>
      </c>
      <c r="C183" s="32"/>
      <c r="D183" s="32"/>
      <c r="E183" s="32">
        <v>40592</v>
      </c>
      <c r="F183" s="32">
        <f>+E183+D183+C183</f>
        <v>40592</v>
      </c>
      <c r="H183" s="2" t="e">
        <f>+#REF!+#REF!+#REF!</f>
        <v>#REF!</v>
      </c>
      <c r="I183" s="28">
        <f t="shared" si="31"/>
        <v>0</v>
      </c>
    </row>
    <row r="184" spans="1:9" ht="12.75" customHeight="1" x14ac:dyDescent="0.2">
      <c r="A184" s="30" t="s">
        <v>245</v>
      </c>
      <c r="B184" s="29" t="s">
        <v>328</v>
      </c>
      <c r="C184" s="32"/>
      <c r="D184" s="32">
        <v>15290.44</v>
      </c>
      <c r="E184" s="32">
        <v>17700</v>
      </c>
      <c r="F184" s="32">
        <f>+E184+D184+C184</f>
        <v>32990.44</v>
      </c>
      <c r="H184" s="2" t="e">
        <f>+#REF!+#REF!+#REF!</f>
        <v>#REF!</v>
      </c>
      <c r="I184" s="28">
        <f t="shared" si="31"/>
        <v>0</v>
      </c>
    </row>
    <row r="185" spans="1:9" x14ac:dyDescent="0.2">
      <c r="A185" s="30" t="s">
        <v>261</v>
      </c>
      <c r="B185" s="29" t="s">
        <v>262</v>
      </c>
      <c r="C185" s="32"/>
      <c r="D185" s="32"/>
      <c r="E185" s="32">
        <v>47506.8</v>
      </c>
      <c r="F185" s="32">
        <f>+E185+D185+C185</f>
        <v>47506.8</v>
      </c>
      <c r="H185" s="2" t="e">
        <f>+#REF!+#REF!+#REF!</f>
        <v>#REF!</v>
      </c>
      <c r="I185" s="28">
        <f t="shared" si="31"/>
        <v>0</v>
      </c>
    </row>
    <row r="186" spans="1:9" ht="12.75" customHeight="1" x14ac:dyDescent="0.2">
      <c r="A186" s="30"/>
      <c r="B186" s="29"/>
      <c r="C186" s="32"/>
      <c r="D186" s="32"/>
      <c r="E186" s="32"/>
      <c r="F186" s="32"/>
      <c r="H186" s="2" t="e">
        <f>+#REF!+#REF!+#REF!</f>
        <v>#REF!</v>
      </c>
      <c r="I186" s="28">
        <f t="shared" si="31"/>
        <v>0</v>
      </c>
    </row>
    <row r="187" spans="1:9" ht="12.75" customHeight="1" x14ac:dyDescent="0.3">
      <c r="A187" s="14" t="s">
        <v>212</v>
      </c>
      <c r="B187" s="1" t="s">
        <v>213</v>
      </c>
      <c r="C187" s="15">
        <v>0</v>
      </c>
      <c r="D187" s="15">
        <f>+D188+D189</f>
        <v>0</v>
      </c>
      <c r="E187" s="15"/>
      <c r="F187" s="15">
        <f>+F189</f>
        <v>0</v>
      </c>
      <c r="H187" s="2" t="e">
        <f>+#REF!+#REF!+#REF!</f>
        <v>#REF!</v>
      </c>
      <c r="I187" s="28">
        <f t="shared" si="31"/>
        <v>0</v>
      </c>
    </row>
    <row r="188" spans="1:9" x14ac:dyDescent="0.2">
      <c r="A188" s="30" t="s">
        <v>214</v>
      </c>
      <c r="B188" s="29" t="s">
        <v>215</v>
      </c>
      <c r="C188" s="32"/>
      <c r="D188" s="32"/>
      <c r="E188" s="32"/>
      <c r="F188" s="32"/>
      <c r="H188" s="2" t="e">
        <f>+#REF!+#REF!+#REF!</f>
        <v>#REF!</v>
      </c>
      <c r="I188" s="28">
        <f t="shared" si="31"/>
        <v>0</v>
      </c>
    </row>
    <row r="189" spans="1:9" x14ac:dyDescent="0.2">
      <c r="A189" s="30" t="s">
        <v>263</v>
      </c>
      <c r="B189" s="29" t="s">
        <v>264</v>
      </c>
      <c r="C189" s="32"/>
      <c r="D189" s="32"/>
      <c r="E189" s="32"/>
      <c r="F189" s="32">
        <f>SUM(C189:E189)</f>
        <v>0</v>
      </c>
      <c r="H189" s="2" t="e">
        <f>+#REF!+#REF!+#REF!</f>
        <v>#REF!</v>
      </c>
      <c r="I189" s="28">
        <f t="shared" si="31"/>
        <v>0</v>
      </c>
    </row>
    <row r="190" spans="1:9" ht="12.75" customHeight="1" x14ac:dyDescent="0.2">
      <c r="A190" s="30"/>
      <c r="B190" s="29"/>
      <c r="C190" s="32"/>
      <c r="D190" s="32"/>
      <c r="E190" s="32"/>
      <c r="F190" s="32"/>
      <c r="H190" s="2" t="e">
        <f>+#REF!+#REF!+#REF!</f>
        <v>#REF!</v>
      </c>
      <c r="I190" s="28">
        <f t="shared" si="31"/>
        <v>0</v>
      </c>
    </row>
    <row r="191" spans="1:9" ht="12.75" customHeight="1" x14ac:dyDescent="0.3">
      <c r="A191" s="14" t="s">
        <v>216</v>
      </c>
      <c r="B191" s="1" t="s">
        <v>246</v>
      </c>
      <c r="C191" s="15"/>
      <c r="D191" s="15">
        <f>SUM(D192:D195)</f>
        <v>1530.85</v>
      </c>
      <c r="E191" s="15">
        <f>SUM(E192:E195)</f>
        <v>26550</v>
      </c>
      <c r="F191" s="15">
        <f>SUM(C191:E191)</f>
        <v>28080.85</v>
      </c>
      <c r="H191" s="2"/>
      <c r="I191" s="28">
        <f t="shared" si="31"/>
        <v>0</v>
      </c>
    </row>
    <row r="192" spans="1:9" ht="16.5" customHeight="1" x14ac:dyDescent="0.2">
      <c r="A192" s="30" t="s">
        <v>247</v>
      </c>
      <c r="B192" s="29" t="s">
        <v>248</v>
      </c>
      <c r="C192" s="32"/>
      <c r="D192" s="32"/>
      <c r="E192" s="32"/>
      <c r="F192" s="32">
        <f>+E192+D192+C192</f>
        <v>0</v>
      </c>
      <c r="H192" s="2"/>
      <c r="I192" s="28">
        <f t="shared" si="31"/>
        <v>0</v>
      </c>
    </row>
    <row r="193" spans="1:9" ht="12.75" customHeight="1" x14ac:dyDescent="0.2">
      <c r="A193" s="30" t="s">
        <v>265</v>
      </c>
      <c r="B193" s="29" t="s">
        <v>266</v>
      </c>
      <c r="C193" s="32"/>
      <c r="D193" s="32"/>
      <c r="E193" s="32">
        <v>26550</v>
      </c>
      <c r="F193" s="32">
        <f>SUM(C193:E193)</f>
        <v>26550</v>
      </c>
      <c r="H193" s="2"/>
      <c r="I193" s="28">
        <f t="shared" si="31"/>
        <v>0</v>
      </c>
    </row>
    <row r="194" spans="1:9" ht="16.5" customHeight="1" x14ac:dyDescent="0.2">
      <c r="A194" s="30" t="s">
        <v>249</v>
      </c>
      <c r="B194" s="29" t="s">
        <v>250</v>
      </c>
      <c r="C194" s="32"/>
      <c r="D194" s="32">
        <v>1530.85</v>
      </c>
      <c r="E194" s="32"/>
      <c r="F194" s="32">
        <f>+E194+D194+C194</f>
        <v>1530.85</v>
      </c>
      <c r="H194" s="2"/>
      <c r="I194" s="28">
        <f t="shared" si="31"/>
        <v>0</v>
      </c>
    </row>
    <row r="195" spans="1:9" ht="12.75" customHeight="1" x14ac:dyDescent="0.2">
      <c r="A195" s="30" t="s">
        <v>280</v>
      </c>
      <c r="B195" s="29" t="s">
        <v>281</v>
      </c>
      <c r="C195" s="32"/>
      <c r="D195" s="32"/>
      <c r="E195" s="32"/>
      <c r="F195" s="32">
        <f>SUM(C195:E195)</f>
        <v>0</v>
      </c>
      <c r="H195" s="2" t="e">
        <f>+#REF!+#REF!+#REF!</f>
        <v>#REF!</v>
      </c>
      <c r="I195" s="28">
        <f t="shared" si="31"/>
        <v>0</v>
      </c>
    </row>
    <row r="196" spans="1:9" ht="18.75" customHeight="1" x14ac:dyDescent="0.2">
      <c r="A196" s="13"/>
      <c r="B196" s="29"/>
      <c r="C196" s="32"/>
      <c r="D196" s="32"/>
      <c r="E196" s="32"/>
      <c r="F196" s="32"/>
      <c r="H196" s="2" t="e">
        <f>+#REF!+#REF!+#REF!</f>
        <v>#REF!</v>
      </c>
      <c r="I196" s="28">
        <f t="shared" si="31"/>
        <v>0</v>
      </c>
    </row>
    <row r="197" spans="1:9" ht="16.5" x14ac:dyDescent="0.3">
      <c r="A197" s="14" t="s">
        <v>282</v>
      </c>
      <c r="B197" s="1" t="s">
        <v>283</v>
      </c>
      <c r="C197" s="15"/>
      <c r="D197" s="15">
        <f>SUM(D198:D199)</f>
        <v>0</v>
      </c>
      <c r="E197" s="15">
        <f>+E198</f>
        <v>0</v>
      </c>
      <c r="F197" s="15">
        <f>+E197+D197+C197</f>
        <v>0</v>
      </c>
      <c r="H197" s="2" t="e">
        <f>+#REF!+#REF!+#REF!</f>
        <v>#REF!</v>
      </c>
      <c r="I197" s="28">
        <f t="shared" si="31"/>
        <v>0</v>
      </c>
    </row>
    <row r="198" spans="1:9" ht="12.75" customHeight="1" x14ac:dyDescent="0.2">
      <c r="A198" s="30" t="s">
        <v>284</v>
      </c>
      <c r="B198" s="29" t="s">
        <v>286</v>
      </c>
      <c r="C198" s="32"/>
      <c r="D198" s="32"/>
      <c r="E198" s="32"/>
      <c r="F198" s="32">
        <f>+E198+D198+C198</f>
        <v>0</v>
      </c>
      <c r="H198" s="2" t="e">
        <f>+#REF!+#REF!+#REF!</f>
        <v>#REF!</v>
      </c>
      <c r="I198" s="28">
        <f t="shared" si="31"/>
        <v>0</v>
      </c>
    </row>
    <row r="199" spans="1:9" ht="13.5" customHeight="1" x14ac:dyDescent="0.2">
      <c r="A199" s="30" t="s">
        <v>285</v>
      </c>
      <c r="B199" s="29" t="s">
        <v>287</v>
      </c>
      <c r="C199" s="32"/>
      <c r="D199" s="32">
        <v>0</v>
      </c>
      <c r="E199" s="32"/>
      <c r="F199" s="32">
        <f>SUM(C199:E199)</f>
        <v>0</v>
      </c>
      <c r="H199" s="2" t="e">
        <f>+#REF!+#REF!+#REF!</f>
        <v>#REF!</v>
      </c>
      <c r="I199" s="28">
        <f t="shared" si="31"/>
        <v>0</v>
      </c>
    </row>
    <row r="200" spans="1:9" x14ac:dyDescent="0.2">
      <c r="A200" s="13"/>
      <c r="B200" s="29"/>
      <c r="C200" s="32"/>
      <c r="D200" s="32"/>
      <c r="E200" s="32"/>
      <c r="F200" s="32"/>
      <c r="H200" s="2" t="e">
        <f>+#REF!+#REF!+#REF!</f>
        <v>#REF!</v>
      </c>
      <c r="I200" s="28">
        <f t="shared" si="31"/>
        <v>0</v>
      </c>
    </row>
    <row r="201" spans="1:9" ht="16.5" x14ac:dyDescent="0.3">
      <c r="A201" s="14" t="s">
        <v>217</v>
      </c>
      <c r="B201" s="1" t="s">
        <v>218</v>
      </c>
      <c r="C201" s="15"/>
      <c r="D201" s="15">
        <f>+D202+D203+D204</f>
        <v>0</v>
      </c>
      <c r="E201" s="15"/>
      <c r="F201" s="15">
        <f>+C201+D201</f>
        <v>0</v>
      </c>
      <c r="H201" s="2" t="e">
        <f>+#REF!+#REF!+#REF!</f>
        <v>#REF!</v>
      </c>
      <c r="I201" s="28">
        <f t="shared" si="31"/>
        <v>0</v>
      </c>
    </row>
    <row r="202" spans="1:9" x14ac:dyDescent="0.2">
      <c r="A202" s="30" t="s">
        <v>219</v>
      </c>
      <c r="B202" s="29" t="s">
        <v>43</v>
      </c>
      <c r="C202" s="32"/>
      <c r="D202" s="32">
        <v>0</v>
      </c>
      <c r="E202" s="32"/>
      <c r="F202" s="32">
        <f>+D202+C202</f>
        <v>0</v>
      </c>
      <c r="H202" s="2" t="e">
        <f>+#REF!+#REF!+#REF!</f>
        <v>#REF!</v>
      </c>
      <c r="I202" s="28">
        <f t="shared" si="31"/>
        <v>0</v>
      </c>
    </row>
    <row r="203" spans="1:9" x14ac:dyDescent="0.2">
      <c r="A203" s="30" t="s">
        <v>267</v>
      </c>
      <c r="B203" s="29" t="s">
        <v>220</v>
      </c>
      <c r="C203" s="32"/>
      <c r="D203" s="32"/>
      <c r="E203" s="32"/>
      <c r="F203" s="32"/>
      <c r="H203" s="2" t="e">
        <f>+#REF!+#REF!+#REF!</f>
        <v>#REF!</v>
      </c>
      <c r="I203" s="28">
        <f t="shared" si="31"/>
        <v>0</v>
      </c>
    </row>
    <row r="204" spans="1:9" x14ac:dyDescent="0.2">
      <c r="A204" s="30" t="s">
        <v>317</v>
      </c>
      <c r="B204" s="29" t="s">
        <v>318</v>
      </c>
      <c r="C204" s="32"/>
      <c r="D204" s="32"/>
      <c r="E204" s="32"/>
      <c r="F204" s="32"/>
      <c r="H204" s="2" t="e">
        <f>+#REF!+#REF!+#REF!</f>
        <v>#REF!</v>
      </c>
      <c r="I204" s="28">
        <f t="shared" si="31"/>
        <v>0</v>
      </c>
    </row>
    <row r="205" spans="1:9" x14ac:dyDescent="0.2">
      <c r="A205" s="13"/>
      <c r="B205" s="29"/>
      <c r="C205" s="32"/>
      <c r="D205" s="32"/>
      <c r="E205" s="32"/>
      <c r="F205" s="32">
        <f t="shared" si="36"/>
        <v>0</v>
      </c>
      <c r="I205" s="28">
        <f t="shared" si="31"/>
        <v>0</v>
      </c>
    </row>
    <row r="206" spans="1:9" ht="16.5" x14ac:dyDescent="0.3">
      <c r="A206" s="14" t="s">
        <v>296</v>
      </c>
      <c r="B206" s="1" t="s">
        <v>218</v>
      </c>
      <c r="C206" s="15"/>
      <c r="D206" s="15">
        <f>+D207</f>
        <v>0</v>
      </c>
      <c r="E206" s="15"/>
      <c r="F206" s="15">
        <f t="shared" si="36"/>
        <v>0</v>
      </c>
    </row>
    <row r="207" spans="1:9" x14ac:dyDescent="0.2">
      <c r="A207" s="30" t="s">
        <v>297</v>
      </c>
      <c r="B207" s="29" t="s">
        <v>298</v>
      </c>
      <c r="C207" s="32"/>
      <c r="D207" s="32"/>
      <c r="E207" s="32"/>
      <c r="F207" s="32">
        <f t="shared" si="36"/>
        <v>0</v>
      </c>
    </row>
    <row r="208" spans="1:9" x14ac:dyDescent="0.2">
      <c r="A208" s="30"/>
      <c r="B208" s="29"/>
      <c r="C208" s="32"/>
      <c r="D208" s="32"/>
      <c r="E208" s="32"/>
      <c r="F208" s="32">
        <f t="shared" si="36"/>
        <v>0</v>
      </c>
    </row>
    <row r="209" spans="1:6" ht="13.5" thickBot="1" x14ac:dyDescent="0.25">
      <c r="A209" s="16"/>
      <c r="B209" s="5"/>
      <c r="C209" s="17"/>
      <c r="D209" s="17"/>
      <c r="E209" s="17"/>
      <c r="F209" s="17">
        <f t="shared" si="36"/>
        <v>0</v>
      </c>
    </row>
    <row r="210" spans="1:6" ht="18.75" thickBot="1" x14ac:dyDescent="0.3">
      <c r="A210" s="19"/>
      <c r="B210" s="7" t="s">
        <v>44</v>
      </c>
      <c r="C210" s="20">
        <f>C174+C166+C106+C49+C14</f>
        <v>62089012.740000002</v>
      </c>
      <c r="D210" s="20">
        <f>D174+D166+D106+D49+D14</f>
        <v>87437586.129999995</v>
      </c>
      <c r="E210" s="20">
        <f>E174+E166+E106+E49+E14</f>
        <v>24726837.75</v>
      </c>
      <c r="F210" s="20">
        <f>+E210+D210+C210</f>
        <v>174253436.62</v>
      </c>
    </row>
    <row r="211" spans="1:6" ht="13.5" thickTop="1" x14ac:dyDescent="0.2">
      <c r="A211" s="33"/>
      <c r="B211" s="36"/>
      <c r="C211" s="36"/>
      <c r="D211" s="36"/>
      <c r="E211" s="34"/>
      <c r="F211" s="34"/>
    </row>
    <row r="212" spans="1:6" x14ac:dyDescent="0.2">
      <c r="A212" s="33"/>
      <c r="B212" s="37"/>
      <c r="C212" s="37"/>
      <c r="D212" s="37"/>
      <c r="E212" s="35"/>
      <c r="F212" s="35"/>
    </row>
    <row r="213" spans="1:6" x14ac:dyDescent="0.2">
      <c r="A213" s="33"/>
      <c r="B213" s="37"/>
      <c r="C213" s="37"/>
      <c r="D213" s="37"/>
      <c r="E213" s="35"/>
      <c r="F213" s="35"/>
    </row>
  </sheetData>
  <mergeCells count="21">
    <mergeCell ref="A2:F2"/>
    <mergeCell ref="A1:F1"/>
    <mergeCell ref="A3:F3"/>
    <mergeCell ref="A4:F4"/>
    <mergeCell ref="A12:A13"/>
    <mergeCell ref="B12:B13"/>
    <mergeCell ref="A5:F5"/>
    <mergeCell ref="A7:F7"/>
    <mergeCell ref="A8:F8"/>
    <mergeCell ref="C9:D9"/>
    <mergeCell ref="E9:F9"/>
    <mergeCell ref="B10:D10"/>
    <mergeCell ref="E10:F10"/>
    <mergeCell ref="B11:D11"/>
    <mergeCell ref="E11:F11"/>
    <mergeCell ref="C12:C13"/>
    <mergeCell ref="E211:F213"/>
    <mergeCell ref="B211:D213"/>
    <mergeCell ref="D12:D13"/>
    <mergeCell ref="E12:E13"/>
    <mergeCell ref="F12:F13"/>
  </mergeCells>
  <printOptions horizontalCentered="1"/>
  <pageMargins left="0" right="0" top="0.51181102362204722" bottom="0" header="0" footer="0"/>
  <pageSetup scale="70" fitToHeight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2014-10-08T19:25:52Z</cp:lastPrinted>
  <dcterms:created xsi:type="dcterms:W3CDTF">2013-08-07T15:42:38Z</dcterms:created>
  <dcterms:modified xsi:type="dcterms:W3CDTF">2019-03-29T14:30:09Z</dcterms:modified>
</cp:coreProperties>
</file>