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595" windowHeight="8700"/>
  </bookViews>
  <sheets>
    <sheet name="Detallado" sheetId="4" r:id="rId1"/>
  </sheets>
  <definedNames>
    <definedName name="_xlnm._FilterDatabase" localSheetId="0" hidden="1">Detallado!$A$12:$F$213</definedName>
    <definedName name="_xlnm.Print_Area" localSheetId="0">Detallado!$A$1:$H$213</definedName>
    <definedName name="_xlnm.Print_Titles" localSheetId="0">Detallado!$1:$16</definedName>
  </definedNames>
  <calcPr calcId="145621"/>
</workbook>
</file>

<file path=xl/calcChain.xml><?xml version="1.0" encoding="utf-8"?>
<calcChain xmlns="http://schemas.openxmlformats.org/spreadsheetml/2006/main">
  <c r="D204" i="4" l="1"/>
  <c r="F204" i="4" s="1"/>
  <c r="E11" i="4"/>
  <c r="D11" i="4"/>
  <c r="C11" i="4"/>
  <c r="F10" i="4"/>
  <c r="F11" i="4" s="1"/>
  <c r="C15" i="4"/>
  <c r="F93" i="4"/>
  <c r="I93" i="4" s="1"/>
  <c r="F92" i="4"/>
  <c r="F91" i="4"/>
  <c r="I91" i="4" s="1"/>
  <c r="F90" i="4"/>
  <c r="I90" i="4" s="1"/>
  <c r="I194" i="4"/>
  <c r="I190" i="4"/>
  <c r="I184" i="4"/>
  <c r="I182" i="4"/>
  <c r="I180" i="4"/>
  <c r="I175" i="4"/>
  <c r="I105" i="4"/>
  <c r="I92" i="4"/>
  <c r="I39" i="4"/>
  <c r="I22" i="4"/>
  <c r="F210" i="4"/>
  <c r="I210" i="4" s="1"/>
  <c r="D209" i="4"/>
  <c r="F209" i="4" s="1"/>
  <c r="F208" i="4"/>
  <c r="I208" i="4" s="1"/>
  <c r="F207" i="4"/>
  <c r="I207" i="4" s="1"/>
  <c r="F206" i="4"/>
  <c r="I206" i="4" s="1"/>
  <c r="F205" i="4"/>
  <c r="I205" i="4" s="1"/>
  <c r="F203" i="4"/>
  <c r="I203" i="4" s="1"/>
  <c r="F202" i="4"/>
  <c r="I202" i="4" s="1"/>
  <c r="F200" i="4"/>
  <c r="I200" i="4" s="1"/>
  <c r="F199" i="4"/>
  <c r="I199" i="4" s="1"/>
  <c r="F198" i="4"/>
  <c r="I198" i="4" s="1"/>
  <c r="F197" i="4"/>
  <c r="I197" i="4" s="1"/>
  <c r="F196" i="4"/>
  <c r="I196" i="4" s="1"/>
  <c r="D195" i="4"/>
  <c r="F195" i="4" s="1"/>
  <c r="F193" i="4"/>
  <c r="I193" i="4" s="1"/>
  <c r="F192" i="4"/>
  <c r="I192" i="4" s="1"/>
  <c r="E191" i="4"/>
  <c r="D191" i="4"/>
  <c r="F189" i="4"/>
  <c r="I189" i="4" s="1"/>
  <c r="F188" i="4"/>
  <c r="I188" i="4" s="1"/>
  <c r="F187" i="4"/>
  <c r="I187" i="4" s="1"/>
  <c r="F186" i="4"/>
  <c r="I186" i="4" s="1"/>
  <c r="D185" i="4"/>
  <c r="F185" i="4" s="1"/>
  <c r="F183" i="4"/>
  <c r="I183" i="4" s="1"/>
  <c r="D181" i="4"/>
  <c r="F179" i="4"/>
  <c r="I179" i="4" s="1"/>
  <c r="F178" i="4"/>
  <c r="I178" i="4" s="1"/>
  <c r="E177" i="4"/>
  <c r="F177" i="4" s="1"/>
  <c r="D176" i="4"/>
  <c r="F174" i="4"/>
  <c r="I174" i="4" s="1"/>
  <c r="F173" i="4"/>
  <c r="I173" i="4" s="1"/>
  <c r="F172" i="4"/>
  <c r="I172" i="4" s="1"/>
  <c r="F171" i="4"/>
  <c r="I171" i="4" s="1"/>
  <c r="F170" i="4"/>
  <c r="I170" i="4" s="1"/>
  <c r="D169" i="4"/>
  <c r="C169" i="4"/>
  <c r="F167" i="4"/>
  <c r="I167" i="4" s="1"/>
  <c r="F166" i="4"/>
  <c r="I166" i="4" s="1"/>
  <c r="F165" i="4"/>
  <c r="I165" i="4" s="1"/>
  <c r="E164" i="4"/>
  <c r="D164" i="4"/>
  <c r="C164" i="4"/>
  <c r="F163" i="4"/>
  <c r="I163" i="4" s="1"/>
  <c r="F162" i="4"/>
  <c r="I162" i="4" s="1"/>
  <c r="E161" i="4"/>
  <c r="D161" i="4"/>
  <c r="E160" i="4"/>
  <c r="C160" i="4"/>
  <c r="F159" i="4"/>
  <c r="I159" i="4" s="1"/>
  <c r="F158" i="4"/>
  <c r="I158" i="4" s="1"/>
  <c r="F157" i="4"/>
  <c r="I157" i="4" s="1"/>
  <c r="F156" i="4"/>
  <c r="I156" i="4" s="1"/>
  <c r="F155" i="4"/>
  <c r="I155" i="4" s="1"/>
  <c r="F154" i="4"/>
  <c r="I154" i="4" s="1"/>
  <c r="F153" i="4"/>
  <c r="I153" i="4" s="1"/>
  <c r="F152" i="4"/>
  <c r="I152" i="4" s="1"/>
  <c r="F151" i="4"/>
  <c r="I151" i="4" s="1"/>
  <c r="E150" i="4"/>
  <c r="D150" i="4"/>
  <c r="C150" i="4"/>
  <c r="F149" i="4"/>
  <c r="I149" i="4" s="1"/>
  <c r="F148" i="4"/>
  <c r="I148" i="4" s="1"/>
  <c r="F147" i="4"/>
  <c r="I147" i="4" s="1"/>
  <c r="F146" i="4"/>
  <c r="I146" i="4" s="1"/>
  <c r="E145" i="4"/>
  <c r="F145" i="4" s="1"/>
  <c r="I145" i="4" s="1"/>
  <c r="F144" i="4"/>
  <c r="I144" i="4" s="1"/>
  <c r="D143" i="4"/>
  <c r="C143" i="4"/>
  <c r="F142" i="4"/>
  <c r="I142" i="4" s="1"/>
  <c r="F141" i="4"/>
  <c r="I141" i="4" s="1"/>
  <c r="F140" i="4"/>
  <c r="I140" i="4" s="1"/>
  <c r="F139" i="4"/>
  <c r="I139" i="4" s="1"/>
  <c r="F138" i="4"/>
  <c r="I138" i="4" s="1"/>
  <c r="F137" i="4"/>
  <c r="I137" i="4" s="1"/>
  <c r="F136" i="4"/>
  <c r="I136" i="4" s="1"/>
  <c r="F135" i="4"/>
  <c r="I135" i="4" s="1"/>
  <c r="F134" i="4"/>
  <c r="I134" i="4" s="1"/>
  <c r="F133" i="4"/>
  <c r="I133" i="4" s="1"/>
  <c r="F132" i="4"/>
  <c r="I132" i="4" s="1"/>
  <c r="F131" i="4"/>
  <c r="I131" i="4" s="1"/>
  <c r="E130" i="4"/>
  <c r="D130" i="4"/>
  <c r="C130" i="4"/>
  <c r="F129" i="4"/>
  <c r="I129" i="4" s="1"/>
  <c r="F128" i="4"/>
  <c r="I128" i="4" s="1"/>
  <c r="F127" i="4"/>
  <c r="I127" i="4" s="1"/>
  <c r="F126" i="4"/>
  <c r="I126" i="4" s="1"/>
  <c r="F125" i="4"/>
  <c r="I125" i="4" s="1"/>
  <c r="F124" i="4"/>
  <c r="I124" i="4" s="1"/>
  <c r="E123" i="4"/>
  <c r="D123" i="4"/>
  <c r="C123" i="4"/>
  <c r="F122" i="4"/>
  <c r="I122" i="4" s="1"/>
  <c r="F121" i="4"/>
  <c r="I121" i="4" s="1"/>
  <c r="E120" i="4"/>
  <c r="D120" i="4"/>
  <c r="C120" i="4"/>
  <c r="F119" i="4"/>
  <c r="I119" i="4" s="1"/>
  <c r="F118" i="4"/>
  <c r="I118" i="4" s="1"/>
  <c r="F117" i="4"/>
  <c r="I117" i="4" s="1"/>
  <c r="F116" i="4"/>
  <c r="I116" i="4" s="1"/>
  <c r="F115" i="4"/>
  <c r="I115" i="4" s="1"/>
  <c r="F114" i="4"/>
  <c r="I114" i="4" s="1"/>
  <c r="E113" i="4"/>
  <c r="D113" i="4"/>
  <c r="C113" i="4"/>
  <c r="F112" i="4"/>
  <c r="I112" i="4" s="1"/>
  <c r="F111" i="4"/>
  <c r="I111" i="4" s="1"/>
  <c r="F110" i="4"/>
  <c r="I110" i="4" s="1"/>
  <c r="F109" i="4"/>
  <c r="I109" i="4" s="1"/>
  <c r="F108" i="4"/>
  <c r="I108" i="4" s="1"/>
  <c r="E107" i="4"/>
  <c r="D107" i="4"/>
  <c r="C107" i="4"/>
  <c r="F106" i="4"/>
  <c r="I106" i="4" s="1"/>
  <c r="F104" i="4"/>
  <c r="I104" i="4" s="1"/>
  <c r="F103" i="4"/>
  <c r="I103" i="4" s="1"/>
  <c r="F102" i="4"/>
  <c r="I102" i="4" s="1"/>
  <c r="E101" i="4"/>
  <c r="D101" i="4"/>
  <c r="C101" i="4"/>
  <c r="F99" i="4"/>
  <c r="I99" i="4" s="1"/>
  <c r="F98" i="4"/>
  <c r="I98" i="4" s="1"/>
  <c r="F97" i="4"/>
  <c r="I97" i="4" s="1"/>
  <c r="F96" i="4"/>
  <c r="E95" i="4"/>
  <c r="D95" i="4"/>
  <c r="C95" i="4"/>
  <c r="F94" i="4"/>
  <c r="I94" i="4" s="1"/>
  <c r="F89" i="4"/>
  <c r="I89" i="4" s="1"/>
  <c r="F88" i="4"/>
  <c r="I88" i="4" s="1"/>
  <c r="F87" i="4"/>
  <c r="I87" i="4" s="1"/>
  <c r="F86" i="4"/>
  <c r="I86" i="4" s="1"/>
  <c r="F85" i="4"/>
  <c r="I85" i="4" s="1"/>
  <c r="E84" i="4"/>
  <c r="D84" i="4"/>
  <c r="C84" i="4"/>
  <c r="F83" i="4"/>
  <c r="I83" i="4" s="1"/>
  <c r="E82" i="4"/>
  <c r="F82" i="4" s="1"/>
  <c r="I82" i="4" s="1"/>
  <c r="F81" i="4"/>
  <c r="I81" i="4" s="1"/>
  <c r="E80" i="4"/>
  <c r="D80" i="4"/>
  <c r="C80" i="4"/>
  <c r="F79" i="4"/>
  <c r="I79" i="4" s="1"/>
  <c r="F78" i="4"/>
  <c r="I78" i="4" s="1"/>
  <c r="F77" i="4"/>
  <c r="I77" i="4" s="1"/>
  <c r="F76" i="4"/>
  <c r="E75" i="4"/>
  <c r="D75" i="4"/>
  <c r="C75" i="4"/>
  <c r="F74" i="4"/>
  <c r="I74" i="4" s="1"/>
  <c r="F73" i="4"/>
  <c r="I73" i="4" s="1"/>
  <c r="F72" i="4"/>
  <c r="I72" i="4" s="1"/>
  <c r="F71" i="4"/>
  <c r="I71" i="4" s="1"/>
  <c r="F70" i="4"/>
  <c r="I70" i="4" s="1"/>
  <c r="F69" i="4"/>
  <c r="I69" i="4" s="1"/>
  <c r="E68" i="4"/>
  <c r="D68" i="4"/>
  <c r="C68" i="4"/>
  <c r="F67" i="4"/>
  <c r="I67" i="4" s="1"/>
  <c r="E66" i="4"/>
  <c r="F66" i="4" s="1"/>
  <c r="I66" i="4" s="1"/>
  <c r="F65" i="4"/>
  <c r="I65" i="4" s="1"/>
  <c r="E64" i="4"/>
  <c r="F64" i="4" s="1"/>
  <c r="I64" i="4" s="1"/>
  <c r="D63" i="4"/>
  <c r="C63" i="4"/>
  <c r="F62" i="4"/>
  <c r="I62" i="4" s="1"/>
  <c r="E61" i="4"/>
  <c r="F61" i="4" s="1"/>
  <c r="I61" i="4" s="1"/>
  <c r="D60" i="4"/>
  <c r="C60" i="4"/>
  <c r="F59" i="4"/>
  <c r="I59" i="4" s="1"/>
  <c r="F58" i="4"/>
  <c r="I58" i="4" s="1"/>
  <c r="F57" i="4"/>
  <c r="I57" i="4" s="1"/>
  <c r="E56" i="4"/>
  <c r="D56" i="4"/>
  <c r="C56" i="4"/>
  <c r="F55" i="4"/>
  <c r="I55" i="4" s="1"/>
  <c r="F54" i="4"/>
  <c r="I54" i="4" s="1"/>
  <c r="F53" i="4"/>
  <c r="I53" i="4" s="1"/>
  <c r="E52" i="4"/>
  <c r="F52" i="4" s="1"/>
  <c r="I52" i="4" s="1"/>
  <c r="F51" i="4"/>
  <c r="I51" i="4" s="1"/>
  <c r="F50" i="4"/>
  <c r="I50" i="4" s="1"/>
  <c r="F49" i="4"/>
  <c r="I49" i="4" s="1"/>
  <c r="F48" i="4"/>
  <c r="I48" i="4" s="1"/>
  <c r="F47" i="4"/>
  <c r="I47" i="4" s="1"/>
  <c r="E46" i="4"/>
  <c r="D46" i="4"/>
  <c r="C46" i="4"/>
  <c r="F44" i="4"/>
  <c r="I44" i="4" s="1"/>
  <c r="F43" i="4"/>
  <c r="I43" i="4" s="1"/>
  <c r="F42" i="4"/>
  <c r="I42" i="4" s="1"/>
  <c r="F41" i="4"/>
  <c r="I41" i="4" s="1"/>
  <c r="E40" i="4"/>
  <c r="D40" i="4"/>
  <c r="C40" i="4"/>
  <c r="F38" i="4"/>
  <c r="I38" i="4" s="1"/>
  <c r="E37" i="4"/>
  <c r="D37" i="4"/>
  <c r="C37" i="4"/>
  <c r="F36" i="4"/>
  <c r="I36" i="4" s="1"/>
  <c r="F35" i="4"/>
  <c r="I35" i="4" s="1"/>
  <c r="F34" i="4"/>
  <c r="I34" i="4" s="1"/>
  <c r="F33" i="4"/>
  <c r="I33" i="4" s="1"/>
  <c r="F32" i="4"/>
  <c r="I32" i="4" s="1"/>
  <c r="F31" i="4"/>
  <c r="I31" i="4" s="1"/>
  <c r="E30" i="4"/>
  <c r="D30" i="4"/>
  <c r="C30" i="4"/>
  <c r="F29" i="4"/>
  <c r="I29" i="4" s="1"/>
  <c r="F28" i="4"/>
  <c r="I28" i="4" s="1"/>
  <c r="F27" i="4"/>
  <c r="E26" i="4"/>
  <c r="D26" i="4"/>
  <c r="C26" i="4"/>
  <c r="F25" i="4"/>
  <c r="I25" i="4" s="1"/>
  <c r="F24" i="4"/>
  <c r="E23" i="4"/>
  <c r="D23" i="4"/>
  <c r="C23" i="4"/>
  <c r="F21" i="4"/>
  <c r="I21" i="4" s="1"/>
  <c r="F20" i="4"/>
  <c r="I20" i="4" s="1"/>
  <c r="F19" i="4"/>
  <c r="I19" i="4" s="1"/>
  <c r="E18" i="4"/>
  <c r="D18" i="4"/>
  <c r="C18" i="4"/>
  <c r="F17" i="4"/>
  <c r="I17" i="4" s="1"/>
  <c r="F16" i="4"/>
  <c r="I16" i="4" s="1"/>
  <c r="E15" i="4"/>
  <c r="D15" i="4"/>
  <c r="D14" i="4" s="1"/>
  <c r="I204" i="4" l="1"/>
  <c r="D201" i="4"/>
  <c r="F201" i="4" s="1"/>
  <c r="E60" i="4"/>
  <c r="E63" i="4"/>
  <c r="F63" i="4" s="1"/>
  <c r="I63" i="4" s="1"/>
  <c r="F68" i="4"/>
  <c r="F75" i="4"/>
  <c r="I75" i="4" s="1"/>
  <c r="F80" i="4"/>
  <c r="E176" i="4"/>
  <c r="E168" i="4" s="1"/>
  <c r="F150" i="4"/>
  <c r="D160" i="4"/>
  <c r="F169" i="4"/>
  <c r="I169" i="4" s="1"/>
  <c r="F176" i="4"/>
  <c r="F101" i="4"/>
  <c r="F26" i="4"/>
  <c r="F30" i="4"/>
  <c r="F40" i="4"/>
  <c r="I40" i="4" s="1"/>
  <c r="F113" i="4"/>
  <c r="F123" i="4"/>
  <c r="F181" i="4"/>
  <c r="I26" i="4"/>
  <c r="I30" i="4"/>
  <c r="F56" i="4"/>
  <c r="I56" i="4" s="1"/>
  <c r="I113" i="4"/>
  <c r="I123" i="4"/>
  <c r="F160" i="4"/>
  <c r="I160" i="4" s="1"/>
  <c r="C168" i="4"/>
  <c r="I181" i="4"/>
  <c r="I195" i="4"/>
  <c r="I209" i="4"/>
  <c r="E14" i="4"/>
  <c r="F15" i="4"/>
  <c r="I15" i="4" s="1"/>
  <c r="F18" i="4"/>
  <c r="I18" i="4" s="1"/>
  <c r="F23" i="4"/>
  <c r="F37" i="4"/>
  <c r="I37" i="4" s="1"/>
  <c r="C45" i="4"/>
  <c r="F46" i="4"/>
  <c r="F60" i="4"/>
  <c r="I60" i="4" s="1"/>
  <c r="F84" i="4"/>
  <c r="I84" i="4" s="1"/>
  <c r="F95" i="4"/>
  <c r="I95" i="4" s="1"/>
  <c r="C100" i="4"/>
  <c r="F107" i="4"/>
  <c r="F120" i="4"/>
  <c r="I120" i="4" s="1"/>
  <c r="F130" i="4"/>
  <c r="I130" i="4" s="1"/>
  <c r="C161" i="4"/>
  <c r="F164" i="4"/>
  <c r="I164" i="4" s="1"/>
  <c r="D168" i="4"/>
  <c r="F191" i="4"/>
  <c r="I24" i="4"/>
  <c r="I46" i="4"/>
  <c r="I68" i="4"/>
  <c r="I76" i="4"/>
  <c r="I80" i="4"/>
  <c r="I96" i="4"/>
  <c r="I150" i="4"/>
  <c r="C14" i="4"/>
  <c r="I23" i="4"/>
  <c r="I27" i="4"/>
  <c r="I101" i="4"/>
  <c r="I107" i="4"/>
  <c r="I177" i="4"/>
  <c r="I185" i="4"/>
  <c r="I191" i="4"/>
  <c r="D45" i="4"/>
  <c r="D100" i="4"/>
  <c r="E143" i="4"/>
  <c r="E100" i="4" s="1"/>
  <c r="E45" i="4" l="1"/>
  <c r="F45" i="4" s="1"/>
  <c r="I45" i="4" s="1"/>
  <c r="I176" i="4"/>
  <c r="I201" i="4"/>
  <c r="F168" i="4"/>
  <c r="I168" i="4" s="1"/>
  <c r="D211" i="4"/>
  <c r="D213" i="4" s="1"/>
  <c r="F14" i="4"/>
  <c r="I14" i="4" s="1"/>
  <c r="E211" i="4"/>
  <c r="E213" i="4" s="1"/>
  <c r="F161" i="4"/>
  <c r="I161" i="4" s="1"/>
  <c r="C211" i="4"/>
  <c r="F100" i="4"/>
  <c r="I100" i="4" s="1"/>
  <c r="F143" i="4"/>
  <c r="I143" i="4" s="1"/>
  <c r="C213" i="4" l="1"/>
  <c r="F213" i="4" s="1"/>
  <c r="F211" i="4"/>
  <c r="I211" i="4" s="1"/>
  <c r="I213" i="4" l="1"/>
  <c r="H148" i="4"/>
  <c r="H173" i="4" l="1"/>
  <c r="H157" i="4"/>
  <c r="H105" i="4" l="1"/>
  <c r="H19" i="4" l="1"/>
  <c r="H20" i="4"/>
  <c r="H22" i="4"/>
  <c r="H23" i="4"/>
  <c r="H24" i="4"/>
  <c r="H27" i="4"/>
  <c r="H28" i="4"/>
  <c r="H30" i="4"/>
  <c r="H31" i="4"/>
  <c r="H32" i="4"/>
  <c r="H34" i="4"/>
  <c r="H35" i="4"/>
  <c r="H36" i="4"/>
  <c r="H37" i="4"/>
  <c r="H38" i="4"/>
  <c r="H39" i="4"/>
  <c r="H44" i="4"/>
  <c r="H45" i="4"/>
  <c r="H46" i="4"/>
  <c r="H47" i="4"/>
  <c r="H51" i="4"/>
  <c r="H52" i="4"/>
  <c r="H53" i="4"/>
  <c r="H54" i="4"/>
  <c r="H55" i="4"/>
  <c r="H56" i="4"/>
  <c r="H57" i="4"/>
  <c r="H59" i="4"/>
  <c r="H60" i="4"/>
  <c r="H61" i="4"/>
  <c r="H63" i="4"/>
  <c r="H64" i="4"/>
  <c r="H66" i="4"/>
  <c r="H67" i="4"/>
  <c r="H68" i="4"/>
  <c r="H69" i="4"/>
  <c r="H71" i="4"/>
  <c r="H72" i="4"/>
  <c r="H73" i="4"/>
  <c r="H74" i="4"/>
  <c r="H75" i="4"/>
  <c r="H77" i="4"/>
  <c r="H78" i="4"/>
  <c r="H79" i="4"/>
  <c r="H80" i="4"/>
  <c r="H82" i="4"/>
  <c r="H83" i="4"/>
  <c r="H84" i="4"/>
  <c r="H87" i="4"/>
  <c r="H88" i="4"/>
  <c r="H89" i="4"/>
  <c r="H90" i="4"/>
  <c r="H91" i="4"/>
  <c r="H92" i="4"/>
  <c r="H93" i="4"/>
  <c r="H94" i="4"/>
  <c r="H96" i="4"/>
  <c r="H97" i="4"/>
  <c r="H98" i="4"/>
  <c r="H99" i="4"/>
  <c r="H102" i="4"/>
  <c r="H103" i="4"/>
  <c r="H104" i="4"/>
  <c r="H106" i="4"/>
  <c r="H108" i="4"/>
  <c r="H109" i="4"/>
  <c r="H110" i="4"/>
  <c r="H111" i="4"/>
  <c r="H112" i="4"/>
  <c r="H114" i="4"/>
  <c r="H115" i="4"/>
  <c r="H116" i="4"/>
  <c r="H117" i="4"/>
  <c r="H118" i="4"/>
  <c r="H119" i="4"/>
  <c r="H121" i="4"/>
  <c r="H122" i="4"/>
  <c r="H124" i="4"/>
  <c r="H125" i="4"/>
  <c r="H126" i="4"/>
  <c r="H127" i="4"/>
  <c r="H128" i="4"/>
  <c r="H129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4" i="4"/>
  <c r="H145" i="4"/>
  <c r="H146" i="4"/>
  <c r="H147" i="4"/>
  <c r="H149" i="4"/>
  <c r="H151" i="4"/>
  <c r="H152" i="4"/>
  <c r="H153" i="4"/>
  <c r="H154" i="4"/>
  <c r="H155" i="4"/>
  <c r="H156" i="4"/>
  <c r="H158" i="4"/>
  <c r="H159" i="4"/>
  <c r="H163" i="4"/>
  <c r="H165" i="4"/>
  <c r="H166" i="4"/>
  <c r="H167" i="4"/>
  <c r="H170" i="4"/>
  <c r="H171" i="4"/>
  <c r="H172" i="4"/>
  <c r="H174" i="4"/>
  <c r="H175" i="4"/>
  <c r="H177" i="4"/>
  <c r="H178" i="4"/>
  <c r="H179" i="4"/>
  <c r="H180" i="4"/>
  <c r="H182" i="4"/>
  <c r="H183" i="4"/>
  <c r="H184" i="4"/>
  <c r="H186" i="4"/>
  <c r="H187" i="4"/>
  <c r="H188" i="4"/>
  <c r="H189" i="4"/>
  <c r="H190" i="4"/>
  <c r="H196" i="4"/>
  <c r="H197" i="4"/>
  <c r="H198" i="4"/>
  <c r="H199" i="4"/>
  <c r="H200" i="4"/>
  <c r="H201" i="4"/>
  <c r="H101" i="4" l="1"/>
  <c r="H65" i="4"/>
  <c r="H70" i="4"/>
  <c r="H185" i="4" l="1"/>
  <c r="H195" i="4"/>
  <c r="H176" i="4" l="1"/>
  <c r="H181" i="4"/>
  <c r="H203" i="4" l="1"/>
  <c r="H130" i="4" l="1"/>
  <c r="H150" i="4"/>
  <c r="H143" i="4"/>
  <c r="H123" i="4"/>
  <c r="H86" i="4"/>
  <c r="H21" i="4"/>
  <c r="H26" i="4"/>
  <c r="H58" i="4"/>
  <c r="H18" i="4"/>
  <c r="H29" i="4"/>
  <c r="H33" i="4"/>
  <c r="H43" i="4"/>
  <c r="H62" i="4"/>
  <c r="H81" i="4"/>
  <c r="H76" i="4"/>
  <c r="H95" i="4"/>
  <c r="H107" i="4"/>
  <c r="H113" i="4"/>
  <c r="H120" i="4"/>
  <c r="H169" i="4"/>
  <c r="H164" i="4"/>
  <c r="H168" i="4"/>
  <c r="H49" i="4"/>
  <c r="H161" i="4" l="1"/>
  <c r="H48" i="4"/>
  <c r="H160" i="4"/>
  <c r="H100" i="4"/>
  <c r="H17" i="4"/>
  <c r="H202" i="4" l="1"/>
</calcChain>
</file>

<file path=xl/sharedStrings.xml><?xml version="1.0" encoding="utf-8"?>
<sst xmlns="http://schemas.openxmlformats.org/spreadsheetml/2006/main" count="343" uniqueCount="332">
  <si>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</si>
  <si>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</si>
  <si>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</si>
  <si>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</si>
  <si>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</si>
  <si>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</si>
  <si>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</si>
  <si>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</si>
  <si>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</si>
  <si>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</si>
  <si>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</si>
  <si>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</si>
  <si>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</si>
  <si>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</si>
  <si>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</si>
  <si>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</si>
  <si>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</si>
  <si>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</si>
  <si>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</si>
  <si>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</si>
  <si>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</si>
  <si>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</si>
  <si>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</si>
  <si>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</si>
  <si>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</si>
  <si>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</si>
  <si>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</si>
  <si>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</si>
  <si>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</si>
  <si>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</si>
  <si>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Texto de Enseñanza</t>
  </si>
  <si>
    <t xml:space="preserve">Cueros y Pieles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</si>
  <si>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</si>
  <si>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</si>
  <si>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</si>
  <si>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</si>
  <si>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</si>
  <si>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</si>
  <si>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</si>
  <si>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>2.1.1.2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</si>
  <si>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</si>
  <si>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</si>
  <si>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</si>
  <si>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</si>
  <si>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2.1.1.4.01</t>
  </si>
  <si>
    <t xml:space="preserve">Regalía Pascual </t>
  </si>
  <si>
    <t>2.1.1.5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</si>
  <si>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</si>
  <si>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</si>
  <si>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</si>
  <si>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</si>
  <si>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</si>
  <si>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</si>
  <si>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</si>
  <si>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</si>
  <si>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</si>
  <si>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</si>
  <si>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</si>
  <si>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</si>
  <si>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</si>
  <si>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</si>
  <si>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</si>
  <si>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</si>
  <si>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</si>
  <si>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</si>
  <si>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</si>
  <si>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</si>
  <si>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</si>
  <si>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</si>
  <si>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</si>
  <si>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</si>
  <si>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</si>
  <si>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</si>
  <si>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</si>
  <si>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</si>
  <si>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</si>
  <si>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</si>
  <si>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Telefax y Correos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</si>
  <si>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</si>
  <si>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</si>
  <si>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</si>
  <si>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</si>
  <si>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</si>
  <si>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</si>
  <si>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</si>
  <si>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</si>
  <si>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</si>
  <si>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</si>
  <si>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</si>
  <si>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</si>
  <si>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</si>
  <si>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 xml:space="preserve">Alquileres y rentas de edificios y Locales </t>
  </si>
  <si>
    <t xml:space="preserve">Alquileres de Maquinarias y Equipos 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</si>
  <si>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</si>
  <si>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</si>
  <si>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</si>
  <si>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</si>
  <si>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</si>
  <si>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</si>
  <si>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</si>
  <si>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</si>
  <si>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</si>
  <si>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</si>
  <si>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</si>
  <si>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</si>
  <si>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</si>
  <si>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</si>
  <si>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</si>
  <si>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</si>
  <si>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</si>
  <si>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</si>
  <si>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</si>
  <si>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</si>
  <si>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</si>
  <si>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</si>
  <si>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</si>
  <si>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</si>
  <si>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</si>
  <si>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</si>
  <si>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</si>
  <si>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</si>
  <si>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</si>
  <si>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</si>
  <si>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</si>
  <si>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</si>
  <si>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</si>
  <si>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</si>
  <si>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</si>
  <si>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</si>
  <si>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</si>
  <si>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</si>
  <si>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</si>
  <si>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</si>
  <si>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</si>
  <si>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</si>
  <si>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</si>
  <si>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</si>
  <si>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</si>
  <si>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</si>
  <si>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</si>
  <si>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</si>
  <si>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</si>
  <si>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</si>
  <si>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</si>
  <si>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</si>
  <si>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</si>
  <si>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</si>
  <si>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</si>
  <si>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</si>
  <si>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</si>
  <si>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</si>
  <si>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</si>
  <si>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</si>
  <si>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</si>
  <si>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</si>
  <si>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</si>
  <si>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</si>
  <si>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</si>
  <si>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</si>
  <si>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</si>
  <si>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</si>
  <si>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</si>
  <si>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</si>
  <si>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</si>
  <si>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</si>
  <si>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</si>
  <si>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</si>
  <si>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</si>
  <si>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</si>
  <si>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</si>
  <si>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</si>
  <si>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</si>
  <si>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</si>
  <si>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</si>
  <si>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</si>
  <si>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</si>
  <si>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</si>
  <si>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</si>
  <si>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</si>
  <si>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</si>
  <si>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</si>
  <si>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</si>
  <si>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Bienes Muebles e Inmuebles e Intangibles </t>
  </si>
  <si>
    <t>2.6.1</t>
  </si>
  <si>
    <t>2.6.1.1</t>
  </si>
  <si>
    <t>2.6.1.3</t>
  </si>
  <si>
    <t>2.6.4</t>
  </si>
  <si>
    <t>2.6.4.1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</si>
  <si>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</si>
  <si>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</si>
  <si>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</si>
  <si>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</si>
  <si>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</si>
  <si>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</si>
  <si>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</si>
  <si>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</si>
  <si>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>2.1.2.2.06</t>
  </si>
  <si>
    <t xml:space="preserve">Compensación por Resultados </t>
  </si>
  <si>
    <t>Transferencias Corrientes</t>
  </si>
  <si>
    <t>2.4.4.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</si>
  <si>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</si>
  <si>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</si>
  <si>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</si>
  <si>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de exactitud </t>
  </si>
  <si>
    <t>2.2.1.6..07</t>
  </si>
  <si>
    <t>2.2.1.6.08</t>
  </si>
  <si>
    <t>Combustibles, Lubricantes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</si>
  <si>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</si>
  <si>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</si>
  <si>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</si>
  <si>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</si>
  <si>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</si>
  <si>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</si>
  <si>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</si>
  <si>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</si>
  <si>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</si>
  <si>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</si>
  <si>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</si>
  <si>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SOLIDARIDAD </t>
  </si>
  <si>
    <t xml:space="preserve">PROGRESANDO </t>
  </si>
  <si>
    <t>CTC</t>
  </si>
  <si>
    <t xml:space="preserve">CONSOLIDADO </t>
  </si>
  <si>
    <t>2.2.8.3.1</t>
  </si>
  <si>
    <t>2.4.1</t>
  </si>
  <si>
    <t>2.4.1.3</t>
  </si>
  <si>
    <t xml:space="preserve">Transferencias Corrientes al Sector Privado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</si>
  <si>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</si>
  <si>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</si>
  <si>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</si>
  <si>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</si>
  <si>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</si>
  <si>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</si>
  <si>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</si>
  <si>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</si>
  <si>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>(valores en RD$)</t>
  </si>
  <si>
    <t>Dietas y Gastos de Representación</t>
  </si>
  <si>
    <t>2.1.3</t>
  </si>
  <si>
    <t>2.1.3.1.1</t>
  </si>
  <si>
    <t>2.3.1.2</t>
  </si>
  <si>
    <t xml:space="preserve">Madera, Corcho y sus Manufacturas </t>
  </si>
  <si>
    <t>2.3.7.2</t>
  </si>
  <si>
    <t>2.3.9.8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</si>
  <si>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</si>
  <si>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</si>
  <si>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</si>
  <si>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</si>
  <si>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</si>
  <si>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</si>
  <si>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</si>
  <si>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</si>
  <si>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</si>
  <si>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</si>
  <si>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</si>
  <si>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>2.2.7.3</t>
  </si>
  <si>
    <t>2.2.1.1.0</t>
  </si>
  <si>
    <t>2.6.9.2</t>
  </si>
  <si>
    <t>Equipos de Seguridad</t>
  </si>
  <si>
    <t>SALDO ANTERIOR</t>
  </si>
  <si>
    <t>2.2.1.2.1</t>
  </si>
  <si>
    <t>2.2.3.2.1</t>
  </si>
  <si>
    <t>2.2.5.2.1</t>
  </si>
  <si>
    <t>2.6.8.8</t>
  </si>
  <si>
    <t>EJECUCION PRESUPUESTARIA ENERO  2015</t>
  </si>
  <si>
    <t>"Año de la Atencion Integral a la Primera Infancia"</t>
  </si>
  <si>
    <t xml:space="preserve">Remuneración al personal fijo </t>
  </si>
  <si>
    <t>2.1.1.1.5</t>
  </si>
  <si>
    <t>incentivos y Escalón</t>
  </si>
  <si>
    <t xml:space="preserve">Remuneraciones al personal con carácter transitorio </t>
  </si>
  <si>
    <t>Sueldo Anual Nº 13</t>
  </si>
  <si>
    <t>Prestaciones Económicas</t>
  </si>
  <si>
    <t xml:space="preserve">Dietas en el país </t>
  </si>
  <si>
    <t>Radiocomunicación</t>
  </si>
  <si>
    <t>Teléfonos a Larga Distancia</t>
  </si>
  <si>
    <t xml:space="preserve">Teléfono  Local </t>
  </si>
  <si>
    <t xml:space="preserve">Servicios de Internet y  Televisión por cable </t>
  </si>
  <si>
    <t xml:space="preserve">Viáticos </t>
  </si>
  <si>
    <t>2.2.3.1</t>
  </si>
  <si>
    <t>Viáticos dentro del país</t>
  </si>
  <si>
    <t>Viatico fuera del país</t>
  </si>
  <si>
    <t>2.2.5.1</t>
  </si>
  <si>
    <t>Alquiler de equipo de producción</t>
  </si>
  <si>
    <t>2.2.5.3</t>
  </si>
  <si>
    <t>2.2.5.4</t>
  </si>
  <si>
    <t>Alquileres de Equipos de Transporte , Tracción y Eleva</t>
  </si>
  <si>
    <t>2.2.5.8</t>
  </si>
  <si>
    <t>Instalaciones temporales</t>
  </si>
  <si>
    <t xml:space="preserve">Servicios Médicos sanitarios </t>
  </si>
  <si>
    <t xml:space="preserve">Fumigación </t>
  </si>
  <si>
    <t>2.2.8.6.4</t>
  </si>
  <si>
    <t>Actuaciones Artísticas</t>
  </si>
  <si>
    <t>2.2.8.7.02</t>
  </si>
  <si>
    <t>Servicios Jurídicos</t>
  </si>
  <si>
    <t>Libros,  Revistas y Periódicos</t>
  </si>
  <si>
    <t xml:space="preserve">Productos Farmacéuticos  </t>
  </si>
  <si>
    <t>Productos de Cuero, Caucho y Plásticos</t>
  </si>
  <si>
    <t xml:space="preserve">Artículos de Cuero </t>
  </si>
  <si>
    <t>Llantas y Neumáticos</t>
  </si>
  <si>
    <t>Artículos de Caucho</t>
  </si>
  <si>
    <t>Artículos de Plástico</t>
  </si>
  <si>
    <t xml:space="preserve">Productos de Minerales Metálicos y No Metálicos </t>
  </si>
  <si>
    <t>0</t>
  </si>
  <si>
    <t>2.3.6.1.04</t>
  </si>
  <si>
    <t xml:space="preserve">Minerales metalíferos </t>
  </si>
  <si>
    <t>Gas-oíl</t>
  </si>
  <si>
    <t xml:space="preserve">Productos químicos y Conexos </t>
  </si>
  <si>
    <t xml:space="preserve">Útiles de escritorio, oficina, informática y de enseñanza </t>
  </si>
  <si>
    <t xml:space="preserve">Útiles menores médicos quirúrgicos </t>
  </si>
  <si>
    <t xml:space="preserve">Útiles destinados a actividades recreativas y deportivas </t>
  </si>
  <si>
    <t xml:space="preserve">Útiles de cocina y comedor </t>
  </si>
  <si>
    <t xml:space="preserve">Productos Eléctricos y Afines </t>
  </si>
  <si>
    <t xml:space="preserve">Otros respuestas y accesorios menores </t>
  </si>
  <si>
    <t>Productos y Útiles varios  N. I . P.</t>
  </si>
  <si>
    <t xml:space="preserve">Premios literarios, deportivos y artísticos </t>
  </si>
  <si>
    <t xml:space="preserve">Transferencias Corrientes  a Empresas  Publicas No Financieras </t>
  </si>
  <si>
    <t xml:space="preserve">Muebles de Oficina y Estantería </t>
  </si>
  <si>
    <t xml:space="preserve">Muebles de alojamiento, excepto de oficina y estantería </t>
  </si>
  <si>
    <t xml:space="preserve">Equipos de Cómputos </t>
  </si>
  <si>
    <t>Electrodomésticos</t>
  </si>
  <si>
    <t xml:space="preserve">Cámaras y Videos </t>
  </si>
  <si>
    <t xml:space="preserve">Vehículos  y Equipo  de Transporte, Tracción y Elevación </t>
  </si>
  <si>
    <t>Automóviles y Camiones</t>
  </si>
  <si>
    <t xml:space="preserve">Equipo de generación eléctrica, aparatos y Accesorios eléctricos </t>
  </si>
  <si>
    <t>2.6.8.1</t>
  </si>
  <si>
    <t>Investigación y desarrollo</t>
  </si>
  <si>
    <t xml:space="preserve">Maquinaria, Otros Equipos  y Herramientas </t>
  </si>
  <si>
    <t>2.6.5.8</t>
  </si>
  <si>
    <t xml:space="preserve">Otros Equipos </t>
  </si>
  <si>
    <t>2.3.8.3.2</t>
  </si>
  <si>
    <t xml:space="preserve">Licencias Informáticas  e intelectuales,  industriales y comerciales </t>
  </si>
  <si>
    <t>SALDO DISPONIBLE  INICIO  ENERO 2015</t>
  </si>
  <si>
    <t>PRESUPUESTO APROBADO</t>
  </si>
  <si>
    <t>SALDO DISPONIBLE  FINAL  ENERO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</si>
</sst>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0"/>
      <color indexed="8"/>
      <name val="Calibri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indexed="8"/>
      <name val="Arial"/>
      <family val="2"/>
    </font>
    <font>
      <sz val="11"/>
      <color indexed="8"/>
      <name val="Arial Narrow"/>
      <family val="2"/>
    </font>
    <font>
      <sz val="11"/>
      <name val="Calibri"/>
      <family val="2"/>
      <scheme val="minor"/>
    </font>
    <font>
      <b/>
      <sz val="20"/>
      <color rgb="FF0070C0"/>
      <name val="Arial Narrow"/>
      <family val="2"/>
    </font>
    <font>
      <b/>
      <sz val="18"/>
      <color rgb="FF0070C0"/>
      <name val="Arial Narrow"/>
      <family val="2"/>
    </font>
    <font>
      <b/>
      <sz val="18"/>
      <color rgb="FFFF0000"/>
      <name val="Arial Narrow"/>
      <family val="2"/>
    </font>
    <font>
      <b/>
      <sz val="16"/>
      <color rgb="FF00206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3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4" fillId="2" borderId="6" xfId="0" applyFont="1" applyFill="1" applyBorder="1"/>
    <xf numFmtId="0" fontId="6" fillId="3" borderId="7" xfId="0" applyFont="1" applyFill="1" applyBorder="1"/>
    <xf numFmtId="0" fontId="2" fillId="3" borderId="4" xfId="0" applyFont="1" applyFill="1" applyBorder="1"/>
    <xf numFmtId="49" fontId="3" fillId="0" borderId="5" xfId="0" applyNumberFormat="1" applyFont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43" fontId="9" fillId="2" borderId="6" xfId="0" applyNumberFormat="1" applyFont="1" applyFill="1" applyBorder="1"/>
    <xf numFmtId="0" fontId="7" fillId="3" borderId="4" xfId="0" applyNumberFormat="1" applyFont="1" applyFill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7" fillId="3" borderId="3" xfId="0" applyNumberFormat="1" applyFont="1" applyFill="1" applyBorder="1" applyAlignment="1">
      <alignment horizontal="center"/>
    </xf>
    <xf numFmtId="43" fontId="9" fillId="3" borderId="3" xfId="1" applyFont="1" applyFill="1" applyBorder="1"/>
    <xf numFmtId="0" fontId="8" fillId="0" borderId="5" xfId="0" applyNumberFormat="1" applyFont="1" applyBorder="1" applyAlignment="1">
      <alignment horizontal="center"/>
    </xf>
    <xf numFmtId="43" fontId="8" fillId="0" borderId="5" xfId="1" applyFont="1" applyBorder="1"/>
    <xf numFmtId="43" fontId="8" fillId="0" borderId="3" xfId="1" applyFont="1" applyBorder="1" applyAlignment="1">
      <alignment horizontal="right"/>
    </xf>
    <xf numFmtId="0" fontId="6" fillId="3" borderId="7" xfId="0" applyNumberFormat="1" applyFont="1" applyFill="1" applyBorder="1" applyAlignment="1">
      <alignment horizontal="center"/>
    </xf>
    <xf numFmtId="43" fontId="10" fillId="3" borderId="7" xfId="1" applyFont="1" applyFill="1" applyBorder="1"/>
    <xf numFmtId="43" fontId="9" fillId="3" borderId="4" xfId="0" applyNumberFormat="1" applyFont="1" applyFill="1" applyBorder="1"/>
    <xf numFmtId="0" fontId="0" fillId="0" borderId="13" xfId="0" applyBorder="1"/>
    <xf numFmtId="0" fontId="0" fillId="0" borderId="0" xfId="0" applyBorder="1"/>
    <xf numFmtId="43" fontId="11" fillId="0" borderId="0" xfId="1" applyFont="1" applyBorder="1"/>
    <xf numFmtId="0" fontId="0" fillId="0" borderId="14" xfId="0" applyBorder="1"/>
    <xf numFmtId="0" fontId="2" fillId="4" borderId="13" xfId="0" applyFont="1" applyFill="1" applyBorder="1" applyAlignment="1">
      <alignment horizontal="center" vertical="center" wrapText="1"/>
    </xf>
    <xf numFmtId="43" fontId="0" fillId="0" borderId="0" xfId="0" applyNumberFormat="1"/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9" fillId="3" borderId="4" xfId="1" applyFont="1" applyFill="1" applyBorder="1"/>
    <xf numFmtId="43" fontId="8" fillId="0" borderId="3" xfId="1" applyFont="1" applyBorder="1"/>
    <xf numFmtId="0" fontId="2" fillId="4" borderId="0" xfId="0" applyFont="1" applyFill="1" applyBorder="1" applyAlignment="1">
      <alignment horizontal="right" vertical="center" wrapText="1"/>
    </xf>
    <xf numFmtId="0" fontId="15" fillId="0" borderId="23" xfId="0" applyNumberFormat="1" applyFont="1" applyFill="1" applyBorder="1" applyAlignment="1">
      <alignment horizontal="center"/>
    </xf>
    <xf numFmtId="0" fontId="3" fillId="0" borderId="23" xfId="0" applyFont="1" applyFill="1" applyBorder="1"/>
    <xf numFmtId="43" fontId="8" fillId="0" borderId="23" xfId="1" applyFont="1" applyFill="1" applyBorder="1"/>
    <xf numFmtId="43" fontId="9" fillId="3" borderId="24" xfId="1" applyFont="1" applyFill="1" applyBorder="1"/>
    <xf numFmtId="43" fontId="8" fillId="0" borderId="25" xfId="1" applyFont="1" applyBorder="1"/>
    <xf numFmtId="4" fontId="16" fillId="0" borderId="26" xfId="0" applyNumberFormat="1" applyFont="1" applyFill="1" applyBorder="1"/>
    <xf numFmtId="43" fontId="8" fillId="0" borderId="27" xfId="1" applyFont="1" applyBorder="1"/>
    <xf numFmtId="43" fontId="8" fillId="0" borderId="23" xfId="1" applyFont="1" applyBorder="1"/>
    <xf numFmtId="43" fontId="8" fillId="0" borderId="24" xfId="1" applyFont="1" applyBorder="1"/>
    <xf numFmtId="0" fontId="7" fillId="5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49" fontId="3" fillId="0" borderId="24" xfId="0" applyNumberFormat="1" applyFont="1" applyBorder="1" applyAlignment="1">
      <alignment horizontal="center"/>
    </xf>
    <xf numFmtId="0" fontId="3" fillId="0" borderId="24" xfId="0" applyFont="1" applyBorder="1"/>
    <xf numFmtId="0" fontId="2" fillId="4" borderId="0" xfId="0" applyFont="1" applyFill="1" applyBorder="1" applyAlignment="1">
      <alignment vertical="center" wrapText="1"/>
    </xf>
    <xf numFmtId="43" fontId="2" fillId="4" borderId="0" xfId="1" applyFont="1" applyFill="1" applyBorder="1" applyAlignment="1">
      <alignment vertical="center" wrapText="1"/>
    </xf>
    <xf numFmtId="43" fontId="2" fillId="4" borderId="0" xfId="0" applyNumberFormat="1" applyFont="1" applyFill="1" applyBorder="1" applyAlignment="1">
      <alignment vertical="center" wrapText="1"/>
    </xf>
    <xf numFmtId="43" fontId="10" fillId="4" borderId="7" xfId="1" applyFont="1" applyFill="1" applyBorder="1"/>
    <xf numFmtId="0" fontId="14" fillId="4" borderId="0" xfId="0" applyFont="1" applyFill="1" applyAlignment="1">
      <alignment horizontal="center"/>
    </xf>
    <xf numFmtId="43" fontId="6" fillId="4" borderId="0" xfId="1" applyFont="1" applyFill="1" applyBorder="1" applyAlignment="1">
      <alignment horizontal="center" vertical="center" wrapText="1"/>
    </xf>
    <xf numFmtId="43" fontId="6" fillId="4" borderId="14" xfId="1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17" xfId="0" applyFont="1" applyBorder="1"/>
    <xf numFmtId="0" fontId="20" fillId="0" borderId="2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12" fillId="4" borderId="13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7939</xdr:rowOff>
    </xdr:from>
    <xdr:to>
      <xdr:col>1</xdr:col>
      <xdr:colOff>635000</xdr:colOff>
      <xdr:row>5</xdr:row>
      <xdr:rowOff>0</xdr:rowOff>
    </xdr:to>
    <xdr:pic>
      <xdr:nvPicPr>
        <xdr:cNvPr id="6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6" y="7939"/>
          <a:ext cx="1831974" cy="142081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936625</xdr:colOff>
      <xdr:row>0</xdr:row>
      <xdr:rowOff>15876</xdr:rowOff>
    </xdr:from>
    <xdr:to>
      <xdr:col>5</xdr:col>
      <xdr:colOff>1087438</xdr:colOff>
      <xdr:row>6</xdr:row>
      <xdr:rowOff>7938</xdr:rowOff>
    </xdr:to>
    <xdr:pic>
      <xdr:nvPicPr>
        <xdr:cNvPr id="7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12125" y="15876"/>
          <a:ext cx="2230438" cy="15795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214"/>
  <sheetViews>
    <sheetView tabSelected="1" view="pageBreakPreview" zoomScale="120" zoomScaleSheetLayoutView="120" workbookViewId="0">
      <selection sqref="A1:F1"/>
    </sheetView>
  </sheetViews>
  <sheetFormatPr baseColWidth="10" defaultRowHeight="12.75" x14ac:dyDescent="0.2"/>
  <cols>
    <col min="1" max="1" width="18.140625" customWidth="1"/>
    <col min="2" max="2" width="73" bestFit="1" customWidth="1"/>
    <col min="3" max="3" width="16.5703125" bestFit="1" customWidth="1"/>
    <col min="4" max="4" width="17.7109375" bestFit="1" customWidth="1"/>
    <col min="5" max="5" width="13.42578125" bestFit="1" customWidth="1"/>
    <col min="6" max="6" width="17.28515625" bestFit="1" customWidth="1"/>
    <col min="7" max="7" width="14.85546875" hidden="1" customWidth="1"/>
    <col min="8" max="8" width="18" hidden="1" customWidth="1"/>
    <col min="9" max="9" width="14.85546875" bestFit="1" customWidth="1"/>
  </cols>
  <sheetData>
    <row r="1" spans="1:9" ht="26.25" thickTop="1" x14ac:dyDescent="0.35">
      <c r="A1" s="56" t="s">
        <v>35</v>
      </c>
      <c r="B1" s="57"/>
      <c r="C1" s="57"/>
      <c r="D1" s="57"/>
      <c r="E1" s="57"/>
      <c r="F1" s="58"/>
    </row>
    <row r="2" spans="1:9" ht="23.25" x14ac:dyDescent="0.35">
      <c r="A2" s="53" t="s">
        <v>36</v>
      </c>
      <c r="B2" s="54"/>
      <c r="C2" s="54"/>
      <c r="D2" s="54"/>
      <c r="E2" s="54"/>
      <c r="F2" s="55"/>
    </row>
    <row r="3" spans="1:9" ht="23.25" x14ac:dyDescent="0.35">
      <c r="A3" s="59" t="s">
        <v>202</v>
      </c>
      <c r="B3" s="60"/>
      <c r="C3" s="60"/>
      <c r="D3" s="60"/>
      <c r="E3" s="60"/>
      <c r="F3" s="61"/>
    </row>
    <row r="4" spans="1:9" ht="20.25" x14ac:dyDescent="0.3">
      <c r="A4" s="62"/>
      <c r="B4" s="63"/>
      <c r="C4" s="63"/>
      <c r="D4" s="63"/>
      <c r="E4" s="63"/>
      <c r="F4" s="64"/>
    </row>
    <row r="5" spans="1:9" ht="20.25" x14ac:dyDescent="0.3">
      <c r="A5" s="69" t="s">
        <v>234</v>
      </c>
      <c r="B5" s="70"/>
      <c r="C5" s="70"/>
      <c r="D5" s="70"/>
      <c r="E5" s="70"/>
      <c r="F5" s="71"/>
    </row>
    <row r="6" spans="1:9" x14ac:dyDescent="0.2">
      <c r="A6" s="22"/>
      <c r="B6" s="23"/>
      <c r="C6" s="23"/>
      <c r="D6" s="23"/>
      <c r="E6" s="24"/>
      <c r="F6" s="25"/>
    </row>
    <row r="7" spans="1:9" ht="20.25" x14ac:dyDescent="0.3">
      <c r="A7" s="50" t="s">
        <v>263</v>
      </c>
      <c r="B7" s="50"/>
      <c r="C7" s="50"/>
      <c r="D7" s="50"/>
      <c r="E7" s="50"/>
      <c r="F7" s="50"/>
      <c r="G7" s="50"/>
    </row>
    <row r="8" spans="1:9" ht="31.5" x14ac:dyDescent="0.5">
      <c r="A8" s="72" t="s">
        <v>262</v>
      </c>
      <c r="B8" s="73"/>
      <c r="C8" s="73"/>
      <c r="D8" s="73"/>
      <c r="E8" s="73"/>
      <c r="F8" s="74"/>
    </row>
    <row r="9" spans="1:9" ht="18" customHeight="1" x14ac:dyDescent="0.2">
      <c r="A9" s="26"/>
      <c r="B9" s="32" t="s">
        <v>257</v>
      </c>
      <c r="C9" s="46"/>
      <c r="D9" s="46"/>
      <c r="E9" s="51">
        <v>0</v>
      </c>
      <c r="F9" s="51"/>
      <c r="G9" s="52"/>
    </row>
    <row r="10" spans="1:9" ht="15.75" customHeight="1" x14ac:dyDescent="0.2">
      <c r="A10" s="26"/>
      <c r="B10" s="32" t="s">
        <v>330</v>
      </c>
      <c r="C10" s="47">
        <v>476120776</v>
      </c>
      <c r="D10" s="47">
        <v>826749818</v>
      </c>
      <c r="E10" s="47">
        <v>227860000</v>
      </c>
      <c r="F10" s="47">
        <f>+C10+D10+E10</f>
        <v>1530730594</v>
      </c>
    </row>
    <row r="11" spans="1:9" ht="13.5" thickBot="1" x14ac:dyDescent="0.25">
      <c r="A11" s="26"/>
      <c r="B11" s="32" t="s">
        <v>329</v>
      </c>
      <c r="C11" s="48">
        <f>+C9+C10</f>
        <v>476120776</v>
      </c>
      <c r="D11" s="48">
        <f>+D9+D10</f>
        <v>826749818</v>
      </c>
      <c r="E11" s="48">
        <f t="shared" ref="E11:F11" si="0">+E9+E10</f>
        <v>227860000</v>
      </c>
      <c r="F11" s="48">
        <f t="shared" si="0"/>
        <v>1530730594</v>
      </c>
    </row>
    <row r="12" spans="1:9" ht="14.25" customHeight="1" thickTop="1" x14ac:dyDescent="0.2">
      <c r="A12" s="65" t="s">
        <v>37</v>
      </c>
      <c r="B12" s="67" t="s">
        <v>0</v>
      </c>
      <c r="C12" s="75" t="s">
        <v>218</v>
      </c>
      <c r="D12" s="77" t="s">
        <v>219</v>
      </c>
      <c r="E12" s="75" t="s">
        <v>220</v>
      </c>
      <c r="F12" s="79" t="s">
        <v>221</v>
      </c>
    </row>
    <row r="13" spans="1:9" ht="20.25" customHeight="1" thickBot="1" x14ac:dyDescent="0.25">
      <c r="A13" s="66"/>
      <c r="B13" s="68"/>
      <c r="C13" s="76"/>
      <c r="D13" s="78"/>
      <c r="E13" s="76"/>
      <c r="F13" s="80"/>
    </row>
    <row r="14" spans="1:9" ht="16.5" thickBot="1" x14ac:dyDescent="0.3">
      <c r="A14" s="10">
        <v>21</v>
      </c>
      <c r="B14" s="6" t="s">
        <v>1</v>
      </c>
      <c r="C14" s="11">
        <f>+C15+C18+C23+C26+C30+C40</f>
        <v>22663996.310000002</v>
      </c>
      <c r="D14" s="11">
        <f>+D15+D18+D23+D26+D30+D37+D40</f>
        <v>21943130.099999998</v>
      </c>
      <c r="E14" s="11">
        <f>+E15+E18+E23+E26+E30+E40</f>
        <v>2224416</v>
      </c>
      <c r="F14" s="11">
        <f>SUM(C14:E14)</f>
        <v>46831542.409999996</v>
      </c>
      <c r="I14" s="27">
        <f>+C14+D14+E14-F14</f>
        <v>0</v>
      </c>
    </row>
    <row r="15" spans="1:9" ht="16.5" x14ac:dyDescent="0.3">
      <c r="A15" s="12" t="s">
        <v>38</v>
      </c>
      <c r="B15" s="8" t="s">
        <v>264</v>
      </c>
      <c r="C15" s="21">
        <f>C16+C17</f>
        <v>19567061.510000002</v>
      </c>
      <c r="D15" s="21">
        <f>D16+D17</f>
        <v>17658023.559999999</v>
      </c>
      <c r="E15" s="21">
        <f>E16+E17</f>
        <v>2224416</v>
      </c>
      <c r="F15" s="21">
        <f>F16+F17</f>
        <v>39449501.07</v>
      </c>
      <c r="I15" s="27">
        <f t="shared" ref="I15:I78" si="1">+C15+D15+E15-F15</f>
        <v>0</v>
      </c>
    </row>
    <row r="16" spans="1:9" x14ac:dyDescent="0.2">
      <c r="A16" s="4" t="s">
        <v>50</v>
      </c>
      <c r="B16" s="28" t="s">
        <v>2</v>
      </c>
      <c r="C16" s="31">
        <v>19567061.510000002</v>
      </c>
      <c r="D16" s="31">
        <v>17658023.559999999</v>
      </c>
      <c r="E16" s="31">
        <v>2224416</v>
      </c>
      <c r="F16" s="31">
        <f>+C16+D16+E16</f>
        <v>39449501.07</v>
      </c>
      <c r="H16" s="3" t="s">
        <v>203</v>
      </c>
      <c r="I16" s="27">
        <f t="shared" si="1"/>
        <v>0</v>
      </c>
    </row>
    <row r="17" spans="1:9" ht="12.75" customHeight="1" x14ac:dyDescent="0.2">
      <c r="A17" s="13" t="s">
        <v>265</v>
      </c>
      <c r="B17" s="28" t="s">
        <v>266</v>
      </c>
      <c r="C17" s="31"/>
      <c r="D17" s="31"/>
      <c r="E17" s="31"/>
      <c r="F17" s="31">
        <f t="shared" ref="F17:F83" si="2">+C17+D17+E17</f>
        <v>0</v>
      </c>
      <c r="H17" s="2" t="e">
        <f>+#REF!+#REF!+#REF!</f>
        <v>#REF!</v>
      </c>
      <c r="I17" s="27">
        <f t="shared" si="1"/>
        <v>0</v>
      </c>
    </row>
    <row r="18" spans="1:9" ht="16.5" x14ac:dyDescent="0.3">
      <c r="A18" s="14" t="s">
        <v>39</v>
      </c>
      <c r="B18" s="1" t="s">
        <v>267</v>
      </c>
      <c r="C18" s="15">
        <f>SUM(C19:C21)</f>
        <v>83800</v>
      </c>
      <c r="D18" s="15">
        <f>SUM(D19:D21)</f>
        <v>1266666.56</v>
      </c>
      <c r="E18" s="15">
        <f>SUM(E19:E21)</f>
        <v>0</v>
      </c>
      <c r="F18" s="15">
        <f>SUM(C18:E18)</f>
        <v>1350466.5600000001</v>
      </c>
      <c r="H18" s="2" t="e">
        <f>+#REF!+#REF!+#REF!</f>
        <v>#REF!</v>
      </c>
      <c r="I18" s="27">
        <f t="shared" si="1"/>
        <v>0</v>
      </c>
    </row>
    <row r="19" spans="1:9" x14ac:dyDescent="0.2">
      <c r="A19" s="4" t="s">
        <v>47</v>
      </c>
      <c r="B19" s="28" t="s">
        <v>40</v>
      </c>
      <c r="C19" s="31">
        <v>83800</v>
      </c>
      <c r="D19" s="31">
        <v>1266666.56</v>
      </c>
      <c r="E19" s="31"/>
      <c r="F19" s="31">
        <f t="shared" si="2"/>
        <v>1350466.5600000001</v>
      </c>
      <c r="H19" s="2" t="e">
        <f>+#REF!+#REF!+#REF!</f>
        <v>#REF!</v>
      </c>
      <c r="I19" s="27">
        <f t="shared" si="1"/>
        <v>0</v>
      </c>
    </row>
    <row r="20" spans="1:9" ht="12.75" hidden="1" customHeight="1" x14ac:dyDescent="0.2">
      <c r="A20" s="4" t="s">
        <v>48</v>
      </c>
      <c r="B20" s="28" t="s">
        <v>41</v>
      </c>
      <c r="C20" s="31"/>
      <c r="D20" s="31"/>
      <c r="E20" s="31"/>
      <c r="F20" s="31">
        <f t="shared" si="2"/>
        <v>0</v>
      </c>
      <c r="H20" s="2" t="e">
        <f>+#REF!+#REF!+#REF!</f>
        <v>#REF!</v>
      </c>
      <c r="I20" s="27">
        <f t="shared" si="1"/>
        <v>0</v>
      </c>
    </row>
    <row r="21" spans="1:9" ht="12.75" hidden="1" customHeight="1" x14ac:dyDescent="0.2">
      <c r="A21" s="4" t="s">
        <v>49</v>
      </c>
      <c r="B21" s="28" t="s">
        <v>42</v>
      </c>
      <c r="C21" s="31"/>
      <c r="D21" s="31"/>
      <c r="E21" s="31"/>
      <c r="F21" s="31">
        <f t="shared" si="2"/>
        <v>0</v>
      </c>
      <c r="H21" s="2" t="e">
        <f>+#REF!+#REF!+#REF!</f>
        <v>#REF!</v>
      </c>
      <c r="I21" s="27">
        <f t="shared" si="1"/>
        <v>0</v>
      </c>
    </row>
    <row r="22" spans="1:9" ht="12.75" customHeight="1" x14ac:dyDescent="0.2">
      <c r="A22" s="4"/>
      <c r="B22" s="28"/>
      <c r="C22" s="31"/>
      <c r="D22" s="31"/>
      <c r="E22" s="31"/>
      <c r="F22" s="31"/>
      <c r="H22" s="2" t="e">
        <f>+#REF!+#REF!+#REF!</f>
        <v>#REF!</v>
      </c>
      <c r="I22" s="27">
        <f t="shared" si="1"/>
        <v>0</v>
      </c>
    </row>
    <row r="23" spans="1:9" ht="16.5" customHeight="1" x14ac:dyDescent="0.3">
      <c r="A23" s="14" t="s">
        <v>43</v>
      </c>
      <c r="B23" s="1" t="s">
        <v>268</v>
      </c>
      <c r="C23" s="15">
        <f>SUM(C24:C25)</f>
        <v>0</v>
      </c>
      <c r="D23" s="15">
        <f t="shared" ref="D23:F23" si="3">SUM(D24:D25)</f>
        <v>0</v>
      </c>
      <c r="E23" s="15">
        <f t="shared" si="3"/>
        <v>0</v>
      </c>
      <c r="F23" s="15">
        <f t="shared" si="3"/>
        <v>0</v>
      </c>
      <c r="H23" s="2" t="e">
        <f>+#REF!+#REF!+#REF!</f>
        <v>#REF!</v>
      </c>
      <c r="I23" s="27">
        <f t="shared" si="1"/>
        <v>0</v>
      </c>
    </row>
    <row r="24" spans="1:9" ht="12.75" customHeight="1" x14ac:dyDescent="0.2">
      <c r="A24" s="4" t="s">
        <v>44</v>
      </c>
      <c r="B24" s="28" t="s">
        <v>45</v>
      </c>
      <c r="C24" s="31"/>
      <c r="D24" s="31"/>
      <c r="E24" s="31"/>
      <c r="F24" s="31">
        <f t="shared" si="2"/>
        <v>0</v>
      </c>
      <c r="H24" s="2" t="e">
        <f>+#REF!+#REF!+#REF!</f>
        <v>#REF!</v>
      </c>
      <c r="I24" s="27">
        <f t="shared" si="1"/>
        <v>0</v>
      </c>
    </row>
    <row r="25" spans="1:9" ht="12.75" customHeight="1" x14ac:dyDescent="0.2">
      <c r="A25" s="4"/>
      <c r="B25" s="28"/>
      <c r="C25" s="31"/>
      <c r="D25" s="31"/>
      <c r="E25" s="31"/>
      <c r="F25" s="31">
        <f t="shared" si="2"/>
        <v>0</v>
      </c>
      <c r="H25" s="2"/>
      <c r="I25" s="27">
        <f t="shared" si="1"/>
        <v>0</v>
      </c>
    </row>
    <row r="26" spans="1:9" ht="16.5" x14ac:dyDescent="0.3">
      <c r="A26" s="14" t="s">
        <v>46</v>
      </c>
      <c r="B26" s="1" t="s">
        <v>269</v>
      </c>
      <c r="C26" s="15">
        <f>SUM(C27:C29)</f>
        <v>0</v>
      </c>
      <c r="D26" s="15">
        <f>SUM(D27:D29)</f>
        <v>49416.75</v>
      </c>
      <c r="E26" s="15">
        <f t="shared" ref="E26:F26" si="4">SUM(E27:E29)</f>
        <v>0</v>
      </c>
      <c r="F26" s="15">
        <f t="shared" si="4"/>
        <v>49416.75</v>
      </c>
      <c r="H26" s="2" t="e">
        <f>+#REF!+#REF!+#REF!</f>
        <v>#REF!</v>
      </c>
      <c r="I26" s="27">
        <f t="shared" si="1"/>
        <v>0</v>
      </c>
    </row>
    <row r="27" spans="1:9" x14ac:dyDescent="0.2">
      <c r="A27" s="4" t="s">
        <v>51</v>
      </c>
      <c r="B27" s="28" t="s">
        <v>52</v>
      </c>
      <c r="C27" s="31"/>
      <c r="D27" s="31">
        <v>15352.5</v>
      </c>
      <c r="E27" s="31"/>
      <c r="F27" s="31">
        <f t="shared" si="2"/>
        <v>15352.5</v>
      </c>
      <c r="H27" s="2" t="e">
        <f>+#REF!+#REF!+#REF!</f>
        <v>#REF!</v>
      </c>
      <c r="I27" s="27">
        <f t="shared" si="1"/>
        <v>0</v>
      </c>
    </row>
    <row r="28" spans="1:9" ht="12.75" customHeight="1" x14ac:dyDescent="0.2">
      <c r="A28" s="4" t="s">
        <v>53</v>
      </c>
      <c r="B28" s="28" t="s">
        <v>54</v>
      </c>
      <c r="C28" s="31"/>
      <c r="D28" s="31">
        <v>34064.25</v>
      </c>
      <c r="E28" s="31"/>
      <c r="F28" s="31">
        <f t="shared" si="2"/>
        <v>34064.25</v>
      </c>
      <c r="H28" s="2" t="e">
        <f>+#REF!+#REF!+#REF!</f>
        <v>#REF!</v>
      </c>
      <c r="I28" s="27">
        <f t="shared" si="1"/>
        <v>0</v>
      </c>
    </row>
    <row r="29" spans="1:9" ht="12.75" customHeight="1" x14ac:dyDescent="0.2">
      <c r="A29" s="13"/>
      <c r="B29" s="28"/>
      <c r="C29" s="31"/>
      <c r="D29" s="31"/>
      <c r="E29" s="31"/>
      <c r="F29" s="31">
        <f t="shared" si="2"/>
        <v>0</v>
      </c>
      <c r="H29" s="2" t="e">
        <f>+#REF!+#REF!+#REF!</f>
        <v>#REF!</v>
      </c>
      <c r="I29" s="27">
        <f t="shared" si="1"/>
        <v>0</v>
      </c>
    </row>
    <row r="30" spans="1:9" ht="16.5" x14ac:dyDescent="0.3">
      <c r="A30" s="14" t="s">
        <v>55</v>
      </c>
      <c r="B30" s="1" t="s">
        <v>56</v>
      </c>
      <c r="C30" s="15">
        <f t="shared" ref="C30" si="5">SUM(C31:C36)</f>
        <v>41500</v>
      </c>
      <c r="D30" s="15">
        <f>SUM(D31:D36)</f>
        <v>119511.12</v>
      </c>
      <c r="E30" s="15">
        <f>SUM(E31:E36)</f>
        <v>0</v>
      </c>
      <c r="F30" s="15">
        <f>SUM(C30:E30)</f>
        <v>161011.12</v>
      </c>
      <c r="H30" s="2" t="e">
        <f>+#REF!+#REF!+#REF!</f>
        <v>#REF!</v>
      </c>
      <c r="I30" s="27">
        <f t="shared" si="1"/>
        <v>0</v>
      </c>
    </row>
    <row r="31" spans="1:9" x14ac:dyDescent="0.2">
      <c r="A31" s="4" t="s">
        <v>57</v>
      </c>
      <c r="B31" s="28" t="s">
        <v>59</v>
      </c>
      <c r="C31" s="31"/>
      <c r="D31" s="31">
        <v>119511.12</v>
      </c>
      <c r="E31" s="31"/>
      <c r="F31" s="31">
        <f t="shared" si="2"/>
        <v>119511.12</v>
      </c>
      <c r="H31" s="2" t="e">
        <f>+#REF!+#REF!+#REF!</f>
        <v>#REF!</v>
      </c>
      <c r="I31" s="27">
        <f t="shared" si="1"/>
        <v>0</v>
      </c>
    </row>
    <row r="32" spans="1:9" ht="12.75" customHeight="1" x14ac:dyDescent="0.2">
      <c r="A32" s="4" t="s">
        <v>58</v>
      </c>
      <c r="B32" s="28" t="s">
        <v>60</v>
      </c>
      <c r="C32" s="31"/>
      <c r="D32" s="31"/>
      <c r="E32" s="31"/>
      <c r="F32" s="31">
        <f t="shared" si="2"/>
        <v>0</v>
      </c>
      <c r="H32" s="2" t="e">
        <f>+#REF!+#REF!+#REF!</f>
        <v>#REF!</v>
      </c>
      <c r="I32" s="27">
        <f t="shared" si="1"/>
        <v>0</v>
      </c>
    </row>
    <row r="33" spans="1:9" x14ac:dyDescent="0.2">
      <c r="A33" s="4" t="s">
        <v>63</v>
      </c>
      <c r="B33" s="28" t="s">
        <v>64</v>
      </c>
      <c r="C33" s="31">
        <v>41500</v>
      </c>
      <c r="D33" s="31"/>
      <c r="E33" s="31"/>
      <c r="F33" s="31">
        <f t="shared" si="2"/>
        <v>41500</v>
      </c>
      <c r="H33" s="2" t="e">
        <f>+#REF!+#REF!+#REF!</f>
        <v>#REF!</v>
      </c>
      <c r="I33" s="27">
        <f t="shared" si="1"/>
        <v>0</v>
      </c>
    </row>
    <row r="34" spans="1:9" ht="12.75" hidden="1" customHeight="1" x14ac:dyDescent="0.2">
      <c r="A34" s="4" t="s">
        <v>196</v>
      </c>
      <c r="B34" s="28" t="s">
        <v>197</v>
      </c>
      <c r="C34" s="31"/>
      <c r="D34" s="31"/>
      <c r="E34" s="31"/>
      <c r="F34" s="31">
        <f t="shared" si="2"/>
        <v>0</v>
      </c>
      <c r="H34" s="2" t="e">
        <f>+#REF!+#REF!+#REF!</f>
        <v>#REF!</v>
      </c>
      <c r="I34" s="27">
        <f t="shared" si="1"/>
        <v>0</v>
      </c>
    </row>
    <row r="35" spans="1:9" ht="12.75" hidden="1" customHeight="1" x14ac:dyDescent="0.2">
      <c r="A35" s="4" t="s">
        <v>61</v>
      </c>
      <c r="B35" s="28" t="s">
        <v>62</v>
      </c>
      <c r="C35" s="31"/>
      <c r="D35" s="31"/>
      <c r="E35" s="31"/>
      <c r="F35" s="31">
        <f t="shared" si="2"/>
        <v>0</v>
      </c>
      <c r="H35" s="2" t="e">
        <f>+#REF!+#REF!+#REF!</f>
        <v>#REF!</v>
      </c>
      <c r="I35" s="27">
        <f t="shared" si="1"/>
        <v>0</v>
      </c>
    </row>
    <row r="36" spans="1:9" ht="12.75" customHeight="1" x14ac:dyDescent="0.2">
      <c r="A36" s="13"/>
      <c r="B36" s="28"/>
      <c r="C36" s="31"/>
      <c r="D36" s="31"/>
      <c r="E36" s="31"/>
      <c r="F36" s="31">
        <f t="shared" si="2"/>
        <v>0</v>
      </c>
      <c r="H36" s="2" t="e">
        <f>+#REF!+#REF!+#REF!</f>
        <v>#REF!</v>
      </c>
      <c r="I36" s="27">
        <f t="shared" si="1"/>
        <v>0</v>
      </c>
    </row>
    <row r="37" spans="1:9" ht="16.5" customHeight="1" x14ac:dyDescent="0.3">
      <c r="A37" s="14" t="s">
        <v>236</v>
      </c>
      <c r="B37" s="1" t="s">
        <v>235</v>
      </c>
      <c r="C37" s="15">
        <f>SUM(C38:C38)</f>
        <v>0</v>
      </c>
      <c r="D37" s="15">
        <f>SUM(D38:D38)</f>
        <v>0</v>
      </c>
      <c r="E37" s="15">
        <f>SUM(E38:E38)</f>
        <v>0</v>
      </c>
      <c r="F37" s="15">
        <f>SUM(C37:E37)</f>
        <v>0</v>
      </c>
      <c r="H37" s="2" t="e">
        <f>+#REF!+#REF!+#REF!</f>
        <v>#REF!</v>
      </c>
      <c r="I37" s="27">
        <f t="shared" si="1"/>
        <v>0</v>
      </c>
    </row>
    <row r="38" spans="1:9" ht="12.75" customHeight="1" x14ac:dyDescent="0.2">
      <c r="A38" s="4" t="s">
        <v>237</v>
      </c>
      <c r="B38" s="28" t="s">
        <v>270</v>
      </c>
      <c r="C38" s="31"/>
      <c r="D38" s="31"/>
      <c r="E38" s="31"/>
      <c r="F38" s="31">
        <f t="shared" ref="F38" si="6">+C38+D38+E38</f>
        <v>0</v>
      </c>
      <c r="H38" s="2" t="e">
        <f>+#REF!+#REF!+#REF!</f>
        <v>#REF!</v>
      </c>
      <c r="I38" s="27">
        <f t="shared" si="1"/>
        <v>0</v>
      </c>
    </row>
    <row r="39" spans="1:9" ht="12.75" customHeight="1" x14ac:dyDescent="0.2">
      <c r="A39" s="13"/>
      <c r="B39" s="28"/>
      <c r="C39" s="31"/>
      <c r="D39" s="31"/>
      <c r="E39" s="31"/>
      <c r="F39" s="31"/>
      <c r="H39" s="2" t="e">
        <f>+#REF!+#REF!+#REF!</f>
        <v>#REF!</v>
      </c>
      <c r="I39" s="27">
        <f t="shared" si="1"/>
        <v>0</v>
      </c>
    </row>
    <row r="40" spans="1:9" ht="16.5" x14ac:dyDescent="0.3">
      <c r="A40" s="14" t="s">
        <v>65</v>
      </c>
      <c r="B40" s="1" t="s">
        <v>70</v>
      </c>
      <c r="C40" s="15">
        <f>SUM(C41:C44)</f>
        <v>2971634.8</v>
      </c>
      <c r="D40" s="15">
        <f>+D41+D42+D43</f>
        <v>2849512.11</v>
      </c>
      <c r="E40" s="15">
        <f>SUM(E41:E44)</f>
        <v>0</v>
      </c>
      <c r="F40" s="15">
        <f>SUM(C40:E40)</f>
        <v>5821146.9100000001</v>
      </c>
      <c r="H40" s="2"/>
      <c r="I40" s="27">
        <f t="shared" si="1"/>
        <v>0</v>
      </c>
    </row>
    <row r="41" spans="1:9" x14ac:dyDescent="0.2">
      <c r="A41" s="13" t="s">
        <v>66</v>
      </c>
      <c r="B41" s="28" t="s">
        <v>67</v>
      </c>
      <c r="C41" s="31">
        <v>1379628</v>
      </c>
      <c r="D41" s="31">
        <v>1319908.44</v>
      </c>
      <c r="E41" s="31"/>
      <c r="F41" s="31">
        <f t="shared" si="2"/>
        <v>2699536.44</v>
      </c>
      <c r="H41" s="2"/>
      <c r="I41" s="27">
        <f t="shared" si="1"/>
        <v>0</v>
      </c>
    </row>
    <row r="42" spans="1:9" x14ac:dyDescent="0.2">
      <c r="A42" s="13" t="s">
        <v>68</v>
      </c>
      <c r="B42" s="28" t="s">
        <v>3</v>
      </c>
      <c r="C42" s="31">
        <v>1387968</v>
      </c>
      <c r="D42" s="31">
        <v>1352491.13</v>
      </c>
      <c r="E42" s="31"/>
      <c r="F42" s="31">
        <f t="shared" si="2"/>
        <v>2740459.13</v>
      </c>
      <c r="H42" s="2"/>
      <c r="I42" s="27">
        <f t="shared" si="1"/>
        <v>0</v>
      </c>
    </row>
    <row r="43" spans="1:9" x14ac:dyDescent="0.2">
      <c r="A43" s="13" t="s">
        <v>69</v>
      </c>
      <c r="B43" s="28" t="s">
        <v>4</v>
      </c>
      <c r="C43" s="31">
        <v>204038.8</v>
      </c>
      <c r="D43" s="31">
        <v>177112.54</v>
      </c>
      <c r="E43" s="31"/>
      <c r="F43" s="31">
        <f t="shared" si="2"/>
        <v>381151.33999999997</v>
      </c>
      <c r="H43" s="2" t="e">
        <f>+#REF!+#REF!+#REF!</f>
        <v>#REF!</v>
      </c>
      <c r="I43" s="27">
        <f t="shared" si="1"/>
        <v>0</v>
      </c>
    </row>
    <row r="44" spans="1:9" ht="13.5" customHeight="1" thickBot="1" x14ac:dyDescent="0.25">
      <c r="A44" s="16"/>
      <c r="B44" s="5"/>
      <c r="C44" s="17"/>
      <c r="D44" s="17"/>
      <c r="E44" s="17"/>
      <c r="F44" s="17">
        <f t="shared" si="2"/>
        <v>0</v>
      </c>
      <c r="H44" s="2" t="e">
        <f>+#REF!+#REF!+#REF!</f>
        <v>#REF!</v>
      </c>
      <c r="I44" s="27">
        <f t="shared" si="1"/>
        <v>0</v>
      </c>
    </row>
    <row r="45" spans="1:9" ht="16.5" thickBot="1" x14ac:dyDescent="0.3">
      <c r="A45" s="10">
        <v>2.2000000000000002</v>
      </c>
      <c r="B45" s="6" t="s">
        <v>5</v>
      </c>
      <c r="C45" s="11">
        <f>+C46+C56+C60+C63+C68+C75+C80+C84+C95</f>
        <v>0</v>
      </c>
      <c r="D45" s="11">
        <f>+D46+D56+D60+D63+D68+D75+D80+D84+D95</f>
        <v>33027720.210000001</v>
      </c>
      <c r="E45" s="11">
        <f>+E46+E56+E60+E63+E68+E75+E80+E84+E95</f>
        <v>844717.89000000013</v>
      </c>
      <c r="F45" s="11">
        <f>SUM(C45:E45)</f>
        <v>33872438.100000001</v>
      </c>
      <c r="H45" s="2" t="e">
        <f>+#REF!+#REF!+#REF!</f>
        <v>#REF!</v>
      </c>
      <c r="I45" s="27">
        <f t="shared" si="1"/>
        <v>0</v>
      </c>
    </row>
    <row r="46" spans="1:9" ht="16.5" x14ac:dyDescent="0.3">
      <c r="A46" s="12" t="s">
        <v>71</v>
      </c>
      <c r="B46" s="8" t="s">
        <v>72</v>
      </c>
      <c r="C46" s="30">
        <f>SUM(C49:C54)</f>
        <v>0</v>
      </c>
      <c r="D46" s="30">
        <f>SUM(D47:D55)</f>
        <v>1068944.44</v>
      </c>
      <c r="E46" s="30">
        <f t="shared" ref="E46" si="7">SUM(E49:E55)</f>
        <v>562307.33000000007</v>
      </c>
      <c r="F46" s="30">
        <f>SUM(C46:E46)</f>
        <v>1631251.77</v>
      </c>
      <c r="H46" s="2" t="e">
        <f>+#REF!+#REF!+#REF!</f>
        <v>#REF!</v>
      </c>
      <c r="I46" s="27">
        <f t="shared" si="1"/>
        <v>0</v>
      </c>
    </row>
    <row r="47" spans="1:9" ht="16.5" x14ac:dyDescent="0.3">
      <c r="A47" s="33" t="s">
        <v>254</v>
      </c>
      <c r="B47" s="34" t="s">
        <v>271</v>
      </c>
      <c r="C47" s="35"/>
      <c r="D47" s="35"/>
      <c r="E47" s="35"/>
      <c r="F47" s="31">
        <f>+C47+D47+E47</f>
        <v>0</v>
      </c>
      <c r="H47" s="2" t="e">
        <f>+#REF!+#REF!+#REF!</f>
        <v>#REF!</v>
      </c>
      <c r="I47" s="27">
        <f t="shared" si="1"/>
        <v>0</v>
      </c>
    </row>
    <row r="48" spans="1:9" ht="16.5" x14ac:dyDescent="0.3">
      <c r="A48" s="33" t="s">
        <v>258</v>
      </c>
      <c r="B48" s="34" t="s">
        <v>272</v>
      </c>
      <c r="C48" s="35"/>
      <c r="D48" s="35">
        <v>0</v>
      </c>
      <c r="E48" s="35"/>
      <c r="F48" s="31">
        <f>+C48+D48+E48</f>
        <v>0</v>
      </c>
      <c r="H48" s="2" t="e">
        <f>+#REF!+#REF!+#REF!</f>
        <v>#REF!</v>
      </c>
      <c r="I48" s="27">
        <f t="shared" si="1"/>
        <v>0</v>
      </c>
    </row>
    <row r="49" spans="1:9" x14ac:dyDescent="0.2">
      <c r="A49" s="13" t="s">
        <v>73</v>
      </c>
      <c r="B49" s="28" t="s">
        <v>273</v>
      </c>
      <c r="C49" s="31">
        <v>0</v>
      </c>
      <c r="D49" s="31">
        <v>228070.18</v>
      </c>
      <c r="E49" s="31">
        <v>2737.78</v>
      </c>
      <c r="F49" s="31">
        <f>+C49+D49+E49</f>
        <v>230807.96</v>
      </c>
      <c r="H49" s="2" t="e">
        <f>+#REF!+#REF!+#REF!</f>
        <v>#REF!</v>
      </c>
      <c r="I49" s="27">
        <f t="shared" si="1"/>
        <v>0</v>
      </c>
    </row>
    <row r="50" spans="1:9" x14ac:dyDescent="0.2">
      <c r="A50" s="13" t="s">
        <v>74</v>
      </c>
      <c r="B50" s="28" t="s">
        <v>77</v>
      </c>
      <c r="C50" s="31"/>
      <c r="D50" s="31">
        <v>4055</v>
      </c>
      <c r="E50" s="31"/>
      <c r="F50" s="31">
        <f t="shared" si="2"/>
        <v>4055</v>
      </c>
      <c r="H50" s="2"/>
      <c r="I50" s="27">
        <f t="shared" si="1"/>
        <v>0</v>
      </c>
    </row>
    <row r="51" spans="1:9" x14ac:dyDescent="0.2">
      <c r="A51" s="13" t="s">
        <v>75</v>
      </c>
      <c r="B51" s="28" t="s">
        <v>274</v>
      </c>
      <c r="C51" s="18">
        <v>0</v>
      </c>
      <c r="D51" s="31">
        <v>49295</v>
      </c>
      <c r="E51" s="31"/>
      <c r="F51" s="31">
        <f t="shared" si="2"/>
        <v>49295</v>
      </c>
      <c r="H51" s="2" t="e">
        <f>+#REF!+#REF!+#REF!</f>
        <v>#REF!</v>
      </c>
      <c r="I51" s="27">
        <f t="shared" si="1"/>
        <v>0</v>
      </c>
    </row>
    <row r="52" spans="1:9" x14ac:dyDescent="0.2">
      <c r="A52" s="13" t="s">
        <v>76</v>
      </c>
      <c r="B52" s="28" t="s">
        <v>78</v>
      </c>
      <c r="C52" s="31"/>
      <c r="D52" s="31">
        <v>755124.26</v>
      </c>
      <c r="E52" s="31">
        <f>530164.65+29404.9</f>
        <v>559569.55000000005</v>
      </c>
      <c r="F52" s="31">
        <f t="shared" si="2"/>
        <v>1314693.81</v>
      </c>
      <c r="H52" s="2" t="e">
        <f>+#REF!+#REF!+#REF!</f>
        <v>#REF!</v>
      </c>
      <c r="I52" s="27">
        <f t="shared" si="1"/>
        <v>0</v>
      </c>
    </row>
    <row r="53" spans="1:9" x14ac:dyDescent="0.2">
      <c r="A53" s="13" t="s">
        <v>204</v>
      </c>
      <c r="B53" s="28" t="s">
        <v>193</v>
      </c>
      <c r="C53" s="31"/>
      <c r="D53" s="31"/>
      <c r="E53" s="31"/>
      <c r="F53" s="31">
        <f t="shared" si="2"/>
        <v>0</v>
      </c>
      <c r="H53" s="2" t="e">
        <f>+#REF!+#REF!+#REF!</f>
        <v>#REF!</v>
      </c>
      <c r="I53" s="27">
        <f t="shared" si="1"/>
        <v>0</v>
      </c>
    </row>
    <row r="54" spans="1:9" ht="12.75" customHeight="1" x14ac:dyDescent="0.2">
      <c r="A54" s="13" t="s">
        <v>205</v>
      </c>
      <c r="B54" s="28" t="s">
        <v>194</v>
      </c>
      <c r="C54" s="31"/>
      <c r="D54" s="31">
        <v>32400</v>
      </c>
      <c r="E54" s="31"/>
      <c r="F54" s="31">
        <f t="shared" si="2"/>
        <v>32400</v>
      </c>
      <c r="H54" s="2" t="e">
        <f>+#REF!+#REF!+#REF!</f>
        <v>#REF!</v>
      </c>
      <c r="I54" s="27">
        <f t="shared" si="1"/>
        <v>0</v>
      </c>
    </row>
    <row r="55" spans="1:9" x14ac:dyDescent="0.2">
      <c r="A55" s="13"/>
      <c r="B55" s="28"/>
      <c r="C55" s="31"/>
      <c r="D55" s="31"/>
      <c r="E55" s="31"/>
      <c r="F55" s="31">
        <f t="shared" si="2"/>
        <v>0</v>
      </c>
      <c r="H55" s="2" t="e">
        <f>+#REF!+#REF!+#REF!</f>
        <v>#REF!</v>
      </c>
      <c r="I55" s="27">
        <f t="shared" si="1"/>
        <v>0</v>
      </c>
    </row>
    <row r="56" spans="1:9" ht="16.5" x14ac:dyDescent="0.3">
      <c r="A56" s="14" t="s">
        <v>79</v>
      </c>
      <c r="B56" s="1" t="s">
        <v>6</v>
      </c>
      <c r="C56" s="15">
        <f>SUM(C57:C59)</f>
        <v>0</v>
      </c>
      <c r="D56" s="15">
        <f t="shared" ref="D56:E56" si="8">SUM(D57:D59)</f>
        <v>2695910.77</v>
      </c>
      <c r="E56" s="15">
        <f t="shared" si="8"/>
        <v>0</v>
      </c>
      <c r="F56" s="15">
        <f>SUM(C56:E56)</f>
        <v>2695910.77</v>
      </c>
      <c r="H56" s="2" t="e">
        <f>+#REF!+#REF!+#REF!</f>
        <v>#REF!</v>
      </c>
      <c r="I56" s="27">
        <f t="shared" si="1"/>
        <v>0</v>
      </c>
    </row>
    <row r="57" spans="1:9" x14ac:dyDescent="0.2">
      <c r="A57" s="29" t="s">
        <v>82</v>
      </c>
      <c r="B57" s="28" t="s">
        <v>80</v>
      </c>
      <c r="C57" s="31"/>
      <c r="D57" s="31">
        <v>2695910.77</v>
      </c>
      <c r="E57" s="31"/>
      <c r="F57" s="31">
        <f t="shared" si="2"/>
        <v>2695910.77</v>
      </c>
      <c r="H57" s="2" t="e">
        <f>+#REF!+#REF!+#REF!</f>
        <v>#REF!</v>
      </c>
      <c r="I57" s="27">
        <f t="shared" si="1"/>
        <v>0</v>
      </c>
    </row>
    <row r="58" spans="1:9" ht="12.75" customHeight="1" x14ac:dyDescent="0.2">
      <c r="A58" s="29" t="s">
        <v>81</v>
      </c>
      <c r="B58" s="28" t="s">
        <v>7</v>
      </c>
      <c r="C58" s="31"/>
      <c r="D58" s="31"/>
      <c r="E58" s="31"/>
      <c r="F58" s="31">
        <f t="shared" si="2"/>
        <v>0</v>
      </c>
      <c r="H58" s="2" t="e">
        <f>+#REF!+#REF!+#REF!</f>
        <v>#REF!</v>
      </c>
      <c r="I58" s="27">
        <f t="shared" si="1"/>
        <v>0</v>
      </c>
    </row>
    <row r="59" spans="1:9" x14ac:dyDescent="0.2">
      <c r="A59" s="13"/>
      <c r="B59" s="28"/>
      <c r="C59" s="31"/>
      <c r="D59" s="31"/>
      <c r="E59" s="31"/>
      <c r="F59" s="31">
        <f t="shared" si="2"/>
        <v>0</v>
      </c>
      <c r="H59" s="2" t="e">
        <f>+#REF!+#REF!+#REF!</f>
        <v>#REF!</v>
      </c>
      <c r="I59" s="27">
        <f t="shared" si="1"/>
        <v>0</v>
      </c>
    </row>
    <row r="60" spans="1:9" ht="16.5" x14ac:dyDescent="0.3">
      <c r="A60" s="14" t="s">
        <v>83</v>
      </c>
      <c r="B60" s="1" t="s">
        <v>275</v>
      </c>
      <c r="C60" s="15">
        <f>SUM(C61:C62)</f>
        <v>0</v>
      </c>
      <c r="D60" s="15">
        <f>SUM(D61:D62)</f>
        <v>1095000</v>
      </c>
      <c r="E60" s="15">
        <f t="shared" ref="E60" si="9">SUM(E61:E62)</f>
        <v>46800</v>
      </c>
      <c r="F60" s="15">
        <f>SUM(C60:E60)</f>
        <v>1141800</v>
      </c>
      <c r="H60" s="2" t="e">
        <f>+#REF!+#REF!+#REF!</f>
        <v>#REF!</v>
      </c>
      <c r="I60" s="27">
        <f t="shared" si="1"/>
        <v>0</v>
      </c>
    </row>
    <row r="61" spans="1:9" ht="12.75" customHeight="1" x14ac:dyDescent="0.2">
      <c r="A61" s="13" t="s">
        <v>276</v>
      </c>
      <c r="B61" s="28" t="s">
        <v>277</v>
      </c>
      <c r="C61" s="31"/>
      <c r="D61" s="31">
        <v>1095000</v>
      </c>
      <c r="E61" s="31">
        <f>6900+5000+4000+4000+14800+7600+4500</f>
        <v>46800</v>
      </c>
      <c r="F61" s="31">
        <f>+C61+D61+E61</f>
        <v>1141800</v>
      </c>
      <c r="H61" s="2" t="e">
        <f>+#REF!+#REF!+#REF!</f>
        <v>#REF!</v>
      </c>
      <c r="I61" s="27">
        <f t="shared" si="1"/>
        <v>0</v>
      </c>
    </row>
    <row r="62" spans="1:9" x14ac:dyDescent="0.2">
      <c r="A62" s="13" t="s">
        <v>259</v>
      </c>
      <c r="B62" s="28" t="s">
        <v>278</v>
      </c>
      <c r="C62" s="31"/>
      <c r="D62" s="31"/>
      <c r="E62" s="31"/>
      <c r="F62" s="31">
        <f>+C62+D62+E62</f>
        <v>0</v>
      </c>
      <c r="H62" s="2" t="e">
        <f>+#REF!+#REF!+#REF!</f>
        <v>#REF!</v>
      </c>
      <c r="I62" s="27">
        <f t="shared" si="1"/>
        <v>0</v>
      </c>
    </row>
    <row r="63" spans="1:9" ht="16.5" x14ac:dyDescent="0.3">
      <c r="A63" s="14" t="s">
        <v>84</v>
      </c>
      <c r="B63" s="1" t="s">
        <v>8</v>
      </c>
      <c r="C63" s="15">
        <f>SUM(C64:C66)</f>
        <v>0</v>
      </c>
      <c r="D63" s="15">
        <f t="shared" ref="D63:E63" si="10">SUM(D64:D66)</f>
        <v>22720722</v>
      </c>
      <c r="E63" s="15">
        <f t="shared" si="10"/>
        <v>157168</v>
      </c>
      <c r="F63" s="15">
        <f>SUM(C63:E63)</f>
        <v>22877890</v>
      </c>
      <c r="H63" s="2" t="e">
        <f>+#REF!+#REF!+#REF!</f>
        <v>#REF!</v>
      </c>
      <c r="I63" s="27">
        <f t="shared" si="1"/>
        <v>0</v>
      </c>
    </row>
    <row r="64" spans="1:9" ht="12.75" customHeight="1" x14ac:dyDescent="0.2">
      <c r="A64" s="29" t="s">
        <v>85</v>
      </c>
      <c r="B64" s="28" t="s">
        <v>86</v>
      </c>
      <c r="C64" s="31"/>
      <c r="D64" s="31">
        <v>22715835</v>
      </c>
      <c r="E64" s="31">
        <f>5920+16000+30100+104000</f>
        <v>156020</v>
      </c>
      <c r="F64" s="31">
        <f>SUM(C64:E64)</f>
        <v>22871855</v>
      </c>
      <c r="H64" s="2" t="e">
        <f>+#REF!+#REF!+#REF!</f>
        <v>#REF!</v>
      </c>
      <c r="I64" s="27">
        <f t="shared" si="1"/>
        <v>0</v>
      </c>
    </row>
    <row r="65" spans="1:9" x14ac:dyDescent="0.2">
      <c r="A65" s="29" t="s">
        <v>87</v>
      </c>
      <c r="B65" s="28" t="s">
        <v>9</v>
      </c>
      <c r="C65" s="31"/>
      <c r="D65" s="31"/>
      <c r="E65" s="31"/>
      <c r="F65" s="31">
        <f t="shared" ref="F65:F66" si="11">SUM(C65:E65)</f>
        <v>0</v>
      </c>
      <c r="H65" s="2" t="e">
        <f>+#REF!+#REF!+#REF!</f>
        <v>#REF!</v>
      </c>
      <c r="I65" s="27">
        <f t="shared" si="1"/>
        <v>0</v>
      </c>
    </row>
    <row r="66" spans="1:9" ht="12.75" customHeight="1" x14ac:dyDescent="0.2">
      <c r="A66" s="29" t="s">
        <v>88</v>
      </c>
      <c r="B66" s="28" t="s">
        <v>10</v>
      </c>
      <c r="C66" s="31"/>
      <c r="D66" s="31">
        <v>4887</v>
      </c>
      <c r="E66" s="31">
        <f>30+892+226</f>
        <v>1148</v>
      </c>
      <c r="F66" s="31">
        <f t="shared" si="11"/>
        <v>6035</v>
      </c>
      <c r="H66" s="2" t="e">
        <f>+#REF!+#REF!+#REF!</f>
        <v>#REF!</v>
      </c>
      <c r="I66" s="27">
        <f t="shared" si="1"/>
        <v>0</v>
      </c>
    </row>
    <row r="67" spans="1:9" x14ac:dyDescent="0.2">
      <c r="A67" s="13"/>
      <c r="B67" s="28"/>
      <c r="C67" s="31"/>
      <c r="D67" s="31"/>
      <c r="E67" s="31"/>
      <c r="F67" s="31">
        <f t="shared" si="2"/>
        <v>0</v>
      </c>
      <c r="H67" s="2" t="e">
        <f>+#REF!+#REF!+#REF!</f>
        <v>#REF!</v>
      </c>
      <c r="I67" s="27">
        <f t="shared" si="1"/>
        <v>0</v>
      </c>
    </row>
    <row r="68" spans="1:9" ht="16.5" x14ac:dyDescent="0.3">
      <c r="A68" s="14" t="s">
        <v>89</v>
      </c>
      <c r="B68" s="1" t="s">
        <v>90</v>
      </c>
      <c r="C68" s="15">
        <f>SUM(C69:C73)</f>
        <v>0</v>
      </c>
      <c r="D68" s="15">
        <f>SUM(D69:D73)</f>
        <v>2123286.81</v>
      </c>
      <c r="E68" s="15">
        <f>SUM(E69:E73)</f>
        <v>0</v>
      </c>
      <c r="F68" s="15">
        <f>SUM(C68:E68)</f>
        <v>2123286.81</v>
      </c>
      <c r="H68" s="2" t="e">
        <f>+#REF!+#REF!+#REF!</f>
        <v>#REF!</v>
      </c>
      <c r="I68" s="27">
        <f t="shared" si="1"/>
        <v>0</v>
      </c>
    </row>
    <row r="69" spans="1:9" x14ac:dyDescent="0.2">
      <c r="A69" s="29" t="s">
        <v>279</v>
      </c>
      <c r="B69" s="28" t="s">
        <v>91</v>
      </c>
      <c r="C69" s="31"/>
      <c r="D69" s="31">
        <v>351851.44</v>
      </c>
      <c r="E69" s="31"/>
      <c r="F69" s="31">
        <f>SUM(C69:E69)</f>
        <v>351851.44</v>
      </c>
      <c r="H69" s="2" t="e">
        <f>+#REF!+#REF!+#REF!</f>
        <v>#REF!</v>
      </c>
      <c r="I69" s="27">
        <f t="shared" si="1"/>
        <v>0</v>
      </c>
    </row>
    <row r="70" spans="1:9" x14ac:dyDescent="0.2">
      <c r="A70" s="29" t="s">
        <v>260</v>
      </c>
      <c r="B70" s="28" t="s">
        <v>280</v>
      </c>
      <c r="C70" s="31"/>
      <c r="D70" s="31"/>
      <c r="E70" s="31"/>
      <c r="F70" s="31">
        <f>SUM(C70:E70)</f>
        <v>0</v>
      </c>
      <c r="H70" s="2" t="e">
        <f>+#REF!+#REF!+#REF!</f>
        <v>#REF!</v>
      </c>
      <c r="I70" s="27">
        <f t="shared" si="1"/>
        <v>0</v>
      </c>
    </row>
    <row r="71" spans="1:9" x14ac:dyDescent="0.2">
      <c r="A71" s="29" t="s">
        <v>281</v>
      </c>
      <c r="B71" s="28" t="s">
        <v>92</v>
      </c>
      <c r="C71" s="31"/>
      <c r="D71" s="31"/>
      <c r="E71" s="31"/>
      <c r="F71" s="31">
        <f t="shared" ref="F71:F73" si="12">SUM(C71:E71)</f>
        <v>0</v>
      </c>
      <c r="H71" s="2" t="e">
        <f>+#REF!+#REF!+#REF!</f>
        <v>#REF!</v>
      </c>
      <c r="I71" s="27">
        <f t="shared" si="1"/>
        <v>0</v>
      </c>
    </row>
    <row r="72" spans="1:9" ht="12.75" customHeight="1" x14ac:dyDescent="0.2">
      <c r="A72" s="29" t="s">
        <v>282</v>
      </c>
      <c r="B72" s="28" t="s">
        <v>283</v>
      </c>
      <c r="C72" s="31"/>
      <c r="D72" s="31">
        <v>267322.86</v>
      </c>
      <c r="E72" s="31"/>
      <c r="F72" s="31">
        <f t="shared" si="12"/>
        <v>267322.86</v>
      </c>
      <c r="H72" s="2" t="e">
        <f>+#REF!+#REF!+#REF!</f>
        <v>#REF!</v>
      </c>
      <c r="I72" s="27">
        <f t="shared" si="1"/>
        <v>0</v>
      </c>
    </row>
    <row r="73" spans="1:9" x14ac:dyDescent="0.2">
      <c r="A73" s="29" t="s">
        <v>284</v>
      </c>
      <c r="B73" s="28" t="s">
        <v>11</v>
      </c>
      <c r="C73" s="31"/>
      <c r="D73" s="31">
        <v>1504112.51</v>
      </c>
      <c r="E73" s="31"/>
      <c r="F73" s="31">
        <f t="shared" si="12"/>
        <v>1504112.51</v>
      </c>
      <c r="H73" s="2" t="e">
        <f>+#REF!+#REF!+#REF!</f>
        <v>#REF!</v>
      </c>
      <c r="I73" s="27">
        <f t="shared" si="1"/>
        <v>0</v>
      </c>
    </row>
    <row r="74" spans="1:9" ht="12.75" customHeight="1" x14ac:dyDescent="0.2">
      <c r="A74" s="13"/>
      <c r="B74" s="28"/>
      <c r="C74" s="31"/>
      <c r="D74" s="31"/>
      <c r="E74" s="31"/>
      <c r="F74" s="31">
        <f t="shared" si="2"/>
        <v>0</v>
      </c>
      <c r="H74" s="2" t="e">
        <f>+#REF!+#REF!+#REF!</f>
        <v>#REF!</v>
      </c>
      <c r="I74" s="27">
        <f t="shared" si="1"/>
        <v>0</v>
      </c>
    </row>
    <row r="75" spans="1:9" ht="12.75" customHeight="1" x14ac:dyDescent="0.3">
      <c r="A75" s="14" t="s">
        <v>93</v>
      </c>
      <c r="B75" s="1" t="s">
        <v>12</v>
      </c>
      <c r="C75" s="15">
        <f>SUM(C76:C79)</f>
        <v>0</v>
      </c>
      <c r="D75" s="15">
        <f t="shared" ref="D75:E75" si="13">SUM(D76:D79)</f>
        <v>0</v>
      </c>
      <c r="E75" s="15">
        <f t="shared" si="13"/>
        <v>0</v>
      </c>
      <c r="F75" s="15">
        <f>+F76+F77+F78</f>
        <v>0</v>
      </c>
      <c r="H75" s="2" t="e">
        <f>+#REF!+#REF!+#REF!</f>
        <v>#REF!</v>
      </c>
      <c r="I75" s="27">
        <f t="shared" si="1"/>
        <v>0</v>
      </c>
    </row>
    <row r="76" spans="1:9" x14ac:dyDescent="0.2">
      <c r="A76" s="29" t="s">
        <v>94</v>
      </c>
      <c r="B76" s="28" t="s">
        <v>95</v>
      </c>
      <c r="C76" s="31"/>
      <c r="D76" s="31"/>
      <c r="E76" s="31"/>
      <c r="F76" s="31">
        <f t="shared" si="2"/>
        <v>0</v>
      </c>
      <c r="H76" s="2" t="e">
        <f>+#REF!+#REF!+#REF!</f>
        <v>#REF!</v>
      </c>
      <c r="I76" s="27">
        <f t="shared" si="1"/>
        <v>0</v>
      </c>
    </row>
    <row r="77" spans="1:9" ht="12.75" customHeight="1" x14ac:dyDescent="0.2">
      <c r="A77" s="29" t="s">
        <v>96</v>
      </c>
      <c r="B77" s="28" t="s">
        <v>97</v>
      </c>
      <c r="C77" s="31"/>
      <c r="D77" s="31"/>
      <c r="E77" s="31"/>
      <c r="F77" s="31">
        <f t="shared" si="2"/>
        <v>0</v>
      </c>
      <c r="H77" s="2" t="e">
        <f>+#REF!+#REF!+#REF!</f>
        <v>#REF!</v>
      </c>
      <c r="I77" s="27">
        <f t="shared" si="1"/>
        <v>0</v>
      </c>
    </row>
    <row r="78" spans="1:9" x14ac:dyDescent="0.2">
      <c r="A78" s="29" t="s">
        <v>98</v>
      </c>
      <c r="B78" s="28" t="s">
        <v>13</v>
      </c>
      <c r="C78" s="31"/>
      <c r="D78" s="31"/>
      <c r="E78" s="31"/>
      <c r="F78" s="31">
        <f t="shared" si="2"/>
        <v>0</v>
      </c>
      <c r="H78" s="2" t="e">
        <f>+#REF!+#REF!+#REF!</f>
        <v>#REF!</v>
      </c>
      <c r="I78" s="27">
        <f t="shared" si="1"/>
        <v>0</v>
      </c>
    </row>
    <row r="79" spans="1:9" x14ac:dyDescent="0.2">
      <c r="A79" s="13"/>
      <c r="B79" s="28"/>
      <c r="C79" s="31"/>
      <c r="D79" s="31"/>
      <c r="E79" s="31"/>
      <c r="F79" s="31">
        <f t="shared" si="2"/>
        <v>0</v>
      </c>
      <c r="H79" s="2" t="e">
        <f>+#REF!+#REF!+#REF!</f>
        <v>#REF!</v>
      </c>
      <c r="I79" s="27">
        <f t="shared" ref="I79:I142" si="14">+C79+D79+E79-F79</f>
        <v>0</v>
      </c>
    </row>
    <row r="80" spans="1:9" ht="16.5" x14ac:dyDescent="0.3">
      <c r="A80" s="14" t="s">
        <v>99</v>
      </c>
      <c r="B80" s="1" t="s">
        <v>100</v>
      </c>
      <c r="C80" s="15">
        <f>SUM(C81:C83)</f>
        <v>0</v>
      </c>
      <c r="D80" s="15">
        <f>SUM(D81:D83)</f>
        <v>1776340.01</v>
      </c>
      <c r="E80" s="15">
        <f t="shared" ref="E80" si="15">SUM(E81:E83)</f>
        <v>45992.56</v>
      </c>
      <c r="F80" s="15">
        <f>SUM(C80:E80)</f>
        <v>1822332.57</v>
      </c>
      <c r="H80" s="2" t="e">
        <f>+#REF!+#REF!+#REF!</f>
        <v>#REF!</v>
      </c>
      <c r="I80" s="27">
        <f t="shared" si="14"/>
        <v>0</v>
      </c>
    </row>
    <row r="81" spans="1:9" x14ac:dyDescent="0.2">
      <c r="A81" s="29" t="s">
        <v>101</v>
      </c>
      <c r="B81" s="28" t="s">
        <v>102</v>
      </c>
      <c r="C81" s="31"/>
      <c r="D81" s="31">
        <v>509778.31</v>
      </c>
      <c r="E81" s="31"/>
      <c r="F81" s="31">
        <f t="shared" si="2"/>
        <v>509778.31</v>
      </c>
      <c r="H81" s="2" t="e">
        <f>+#REF!+#REF!+#REF!</f>
        <v>#REF!</v>
      </c>
      <c r="I81" s="27">
        <f t="shared" si="14"/>
        <v>0</v>
      </c>
    </row>
    <row r="82" spans="1:9" ht="12.75" customHeight="1" x14ac:dyDescent="0.2">
      <c r="A82" s="29" t="s">
        <v>103</v>
      </c>
      <c r="B82" s="28" t="s">
        <v>104</v>
      </c>
      <c r="C82" s="31"/>
      <c r="D82" s="31">
        <v>1266561.7</v>
      </c>
      <c r="E82" s="31">
        <f>7222.53+10211.07+28558.96</f>
        <v>45992.56</v>
      </c>
      <c r="F82" s="31">
        <f t="shared" si="2"/>
        <v>1312554.26</v>
      </c>
      <c r="H82" s="2" t="e">
        <f>+#REF!+#REF!+#REF!</f>
        <v>#REF!</v>
      </c>
      <c r="I82" s="27">
        <f t="shared" si="14"/>
        <v>0</v>
      </c>
    </row>
    <row r="83" spans="1:9" x14ac:dyDescent="0.2">
      <c r="A83" s="29" t="s">
        <v>253</v>
      </c>
      <c r="B83" s="28" t="s">
        <v>285</v>
      </c>
      <c r="C83" s="31"/>
      <c r="D83" s="31"/>
      <c r="E83" s="31"/>
      <c r="F83" s="31">
        <f t="shared" si="2"/>
        <v>0</v>
      </c>
      <c r="H83" s="2" t="e">
        <f>+#REF!+#REF!+#REF!</f>
        <v>#REF!</v>
      </c>
      <c r="I83" s="27">
        <f t="shared" si="14"/>
        <v>0</v>
      </c>
    </row>
    <row r="84" spans="1:9" ht="12.75" customHeight="1" x14ac:dyDescent="0.3">
      <c r="A84" s="14" t="s">
        <v>105</v>
      </c>
      <c r="B84" s="1" t="s">
        <v>14</v>
      </c>
      <c r="C84" s="15">
        <f>SUM(C85:C94)</f>
        <v>0</v>
      </c>
      <c r="D84" s="15">
        <f>SUM(D85:D92)</f>
        <v>1547516.18</v>
      </c>
      <c r="E84" s="15">
        <f t="shared" ref="E84" si="16">SUM(E85:E94)</f>
        <v>32450</v>
      </c>
      <c r="F84" s="15">
        <f>SUM(C84:E84)</f>
        <v>1579966.18</v>
      </c>
      <c r="H84" s="2" t="e">
        <f>+#REF!+#REF!+#REF!</f>
        <v>#REF!</v>
      </c>
      <c r="I84" s="27">
        <f t="shared" si="14"/>
        <v>0</v>
      </c>
    </row>
    <row r="85" spans="1:9" ht="12.75" customHeight="1" x14ac:dyDescent="0.2">
      <c r="A85" s="29" t="s">
        <v>106</v>
      </c>
      <c r="B85" s="28" t="s">
        <v>15</v>
      </c>
      <c r="C85" s="31"/>
      <c r="D85" s="31">
        <v>600</v>
      </c>
      <c r="E85" s="31"/>
      <c r="F85" s="31">
        <f>SUM(C85:E85)</f>
        <v>600</v>
      </c>
      <c r="H85" s="2"/>
      <c r="I85" s="27">
        <f t="shared" si="14"/>
        <v>0</v>
      </c>
    </row>
    <row r="86" spans="1:9" ht="12.75" customHeight="1" x14ac:dyDescent="0.2">
      <c r="A86" s="29" t="s">
        <v>222</v>
      </c>
      <c r="B86" s="28" t="s">
        <v>286</v>
      </c>
      <c r="C86" s="31"/>
      <c r="D86" s="31"/>
      <c r="E86" s="31"/>
      <c r="F86" s="31">
        <f t="shared" ref="F86:F93" si="17">SUM(C86:E86)</f>
        <v>0</v>
      </c>
      <c r="H86" s="2" t="e">
        <f>+#REF!+#REF!+#REF!</f>
        <v>#REF!</v>
      </c>
      <c r="I86" s="27">
        <f t="shared" si="14"/>
        <v>0</v>
      </c>
    </row>
    <row r="87" spans="1:9" x14ac:dyDescent="0.2">
      <c r="A87" s="29" t="s">
        <v>107</v>
      </c>
      <c r="B87" s="28" t="s">
        <v>287</v>
      </c>
      <c r="C87" s="31"/>
      <c r="D87" s="31">
        <v>1000</v>
      </c>
      <c r="E87" s="31"/>
      <c r="F87" s="31">
        <f t="shared" si="17"/>
        <v>1000</v>
      </c>
      <c r="H87" s="2" t="e">
        <f>+#REF!+#REF!+#REF!</f>
        <v>#REF!</v>
      </c>
      <c r="I87" s="27">
        <f t="shared" si="14"/>
        <v>0</v>
      </c>
    </row>
    <row r="88" spans="1:9" x14ac:dyDescent="0.2">
      <c r="A88" s="29" t="s">
        <v>108</v>
      </c>
      <c r="B88" s="28" t="s">
        <v>112</v>
      </c>
      <c r="C88" s="31"/>
      <c r="D88" s="31"/>
      <c r="E88" s="31"/>
      <c r="F88" s="31">
        <f t="shared" si="17"/>
        <v>0</v>
      </c>
      <c r="H88" s="2" t="e">
        <f>+#REF!+#REF!+#REF!</f>
        <v>#REF!</v>
      </c>
      <c r="I88" s="27">
        <f t="shared" si="14"/>
        <v>0</v>
      </c>
    </row>
    <row r="89" spans="1:9" ht="12.75" customHeight="1" x14ac:dyDescent="0.2">
      <c r="A89" s="29" t="s">
        <v>109</v>
      </c>
      <c r="B89" s="28" t="s">
        <v>113</v>
      </c>
      <c r="C89" s="31"/>
      <c r="D89" s="31">
        <v>153400</v>
      </c>
      <c r="E89" s="31"/>
      <c r="F89" s="31">
        <f t="shared" si="17"/>
        <v>153400</v>
      </c>
      <c r="H89" s="2" t="e">
        <f>+#REF!+#REF!+#REF!</f>
        <v>#REF!</v>
      </c>
      <c r="I89" s="27">
        <f t="shared" si="14"/>
        <v>0</v>
      </c>
    </row>
    <row r="90" spans="1:9" x14ac:dyDescent="0.2">
      <c r="A90" s="29" t="s">
        <v>110</v>
      </c>
      <c r="B90" s="28" t="s">
        <v>111</v>
      </c>
      <c r="C90" s="31"/>
      <c r="D90" s="31"/>
      <c r="E90" s="31"/>
      <c r="F90" s="31">
        <f t="shared" si="17"/>
        <v>0</v>
      </c>
      <c r="H90" s="2" t="e">
        <f>+#REF!+#REF!+#REF!</f>
        <v>#REF!</v>
      </c>
      <c r="I90" s="27">
        <f t="shared" si="14"/>
        <v>0</v>
      </c>
    </row>
    <row r="91" spans="1:9" ht="12.75" customHeight="1" x14ac:dyDescent="0.2">
      <c r="A91" s="29" t="s">
        <v>288</v>
      </c>
      <c r="B91" s="28" t="s">
        <v>289</v>
      </c>
      <c r="C91" s="31"/>
      <c r="D91" s="31">
        <v>106200</v>
      </c>
      <c r="E91" s="31"/>
      <c r="F91" s="31">
        <f t="shared" si="17"/>
        <v>106200</v>
      </c>
      <c r="H91" s="2" t="e">
        <f>+#REF!+#REF!+#REF!</f>
        <v>#REF!</v>
      </c>
      <c r="I91" s="27">
        <f t="shared" si="14"/>
        <v>0</v>
      </c>
    </row>
    <row r="92" spans="1:9" x14ac:dyDescent="0.2">
      <c r="A92" s="29" t="s">
        <v>114</v>
      </c>
      <c r="B92" s="28" t="s">
        <v>16</v>
      </c>
      <c r="C92" s="31"/>
      <c r="D92" s="31">
        <v>1286316.18</v>
      </c>
      <c r="E92" s="31"/>
      <c r="F92" s="31">
        <f t="shared" si="17"/>
        <v>1286316.18</v>
      </c>
      <c r="H92" s="2" t="e">
        <f>+#REF!+#REF!+#REF!</f>
        <v>#REF!</v>
      </c>
      <c r="I92" s="27">
        <f t="shared" si="14"/>
        <v>0</v>
      </c>
    </row>
    <row r="93" spans="1:9" x14ac:dyDescent="0.2">
      <c r="A93" s="29" t="s">
        <v>290</v>
      </c>
      <c r="B93" s="28" t="s">
        <v>291</v>
      </c>
      <c r="C93" s="31"/>
      <c r="D93" s="31"/>
      <c r="E93" s="31">
        <v>32450</v>
      </c>
      <c r="F93" s="31">
        <f t="shared" si="17"/>
        <v>32450</v>
      </c>
      <c r="H93" s="2" t="e">
        <f>+#REF!+#REF!+#REF!</f>
        <v>#REF!</v>
      </c>
      <c r="I93" s="27">
        <f t="shared" si="14"/>
        <v>0</v>
      </c>
    </row>
    <row r="94" spans="1:9" ht="12.75" customHeight="1" x14ac:dyDescent="0.2">
      <c r="A94" s="29"/>
      <c r="B94" s="28"/>
      <c r="C94" s="31"/>
      <c r="D94" s="31"/>
      <c r="E94" s="31"/>
      <c r="F94" s="31">
        <f t="shared" ref="F94:F149" si="18">+C94+D94+E94</f>
        <v>0</v>
      </c>
      <c r="H94" s="2" t="e">
        <f>+#REF!+#REF!+#REF!</f>
        <v>#REF!</v>
      </c>
      <c r="I94" s="27">
        <f t="shared" si="14"/>
        <v>0</v>
      </c>
    </row>
    <row r="95" spans="1:9" ht="12.75" customHeight="1" x14ac:dyDescent="0.3">
      <c r="A95" s="14" t="s">
        <v>117</v>
      </c>
      <c r="B95" s="1" t="s">
        <v>118</v>
      </c>
      <c r="C95" s="15">
        <f>SUM(C96:C99)</f>
        <v>0</v>
      </c>
      <c r="D95" s="15">
        <f>SUM(D96:D99)</f>
        <v>0</v>
      </c>
      <c r="E95" s="15">
        <f t="shared" ref="E95" si="19">SUM(E96:E99)</f>
        <v>0</v>
      </c>
      <c r="F95" s="15">
        <f>SUM(F96:F99)</f>
        <v>0</v>
      </c>
      <c r="H95" s="2" t="e">
        <f>+#REF!+#REF!+#REF!</f>
        <v>#REF!</v>
      </c>
      <c r="I95" s="27">
        <f t="shared" si="14"/>
        <v>0</v>
      </c>
    </row>
    <row r="96" spans="1:9" ht="13.5" customHeight="1" x14ac:dyDescent="0.2">
      <c r="A96" s="29" t="s">
        <v>115</v>
      </c>
      <c r="B96" s="28" t="s">
        <v>120</v>
      </c>
      <c r="C96" s="31"/>
      <c r="D96" s="31"/>
      <c r="E96" s="31"/>
      <c r="F96" s="31">
        <f t="shared" si="18"/>
        <v>0</v>
      </c>
      <c r="H96" s="2" t="e">
        <f>+#REF!+#REF!+#REF!</f>
        <v>#REF!</v>
      </c>
      <c r="I96" s="27">
        <f t="shared" si="14"/>
        <v>0</v>
      </c>
    </row>
    <row r="97" spans="1:9" x14ac:dyDescent="0.2">
      <c r="A97" s="29" t="s">
        <v>116</v>
      </c>
      <c r="B97" s="28" t="s">
        <v>121</v>
      </c>
      <c r="C97" s="31"/>
      <c r="D97" s="31"/>
      <c r="E97" s="31"/>
      <c r="F97" s="31">
        <f t="shared" si="18"/>
        <v>0</v>
      </c>
      <c r="H97" s="2" t="e">
        <f>+#REF!+#REF!+#REF!</f>
        <v>#REF!</v>
      </c>
      <c r="I97" s="27">
        <f t="shared" si="14"/>
        <v>0</v>
      </c>
    </row>
    <row r="98" spans="1:9" x14ac:dyDescent="0.2">
      <c r="A98" s="29" t="s">
        <v>119</v>
      </c>
      <c r="B98" s="28" t="s">
        <v>122</v>
      </c>
      <c r="C98" s="31"/>
      <c r="D98" s="31"/>
      <c r="E98" s="31"/>
      <c r="F98" s="31">
        <f t="shared" si="18"/>
        <v>0</v>
      </c>
      <c r="H98" s="2" t="e">
        <f>+#REF!+#REF!+#REF!</f>
        <v>#REF!</v>
      </c>
      <c r="I98" s="27">
        <f t="shared" si="14"/>
        <v>0</v>
      </c>
    </row>
    <row r="99" spans="1:9" ht="13.5" thickBot="1" x14ac:dyDescent="0.25">
      <c r="A99" s="9"/>
      <c r="B99" s="5"/>
      <c r="C99" s="17"/>
      <c r="D99" s="17"/>
      <c r="E99" s="17"/>
      <c r="F99" s="17">
        <f t="shared" si="18"/>
        <v>0</v>
      </c>
      <c r="H99" s="2" t="e">
        <f>+#REF!+#REF!+#REF!</f>
        <v>#REF!</v>
      </c>
      <c r="I99" s="27">
        <f t="shared" si="14"/>
        <v>0</v>
      </c>
    </row>
    <row r="100" spans="1:9" ht="12.75" customHeight="1" thickBot="1" x14ac:dyDescent="0.3">
      <c r="A100" s="10">
        <v>2.2999999999999998</v>
      </c>
      <c r="B100" s="6" t="s">
        <v>17</v>
      </c>
      <c r="C100" s="11">
        <f>C101+C143</f>
        <v>0</v>
      </c>
      <c r="D100" s="11">
        <f>D101+D107+D113+D120+D123+D130+D143+D150</f>
        <v>3538962.95</v>
      </c>
      <c r="E100" s="11">
        <f>+E101+E107+E113+E120+E123+E130+E143+E150</f>
        <v>585480.07000000007</v>
      </c>
      <c r="F100" s="11">
        <f>SUM(C100:E100)</f>
        <v>4124443.0200000005</v>
      </c>
      <c r="H100" s="2" t="e">
        <f>+#REF!+#REF!+#REF!</f>
        <v>#REF!</v>
      </c>
      <c r="I100" s="27">
        <f t="shared" si="14"/>
        <v>0</v>
      </c>
    </row>
    <row r="101" spans="1:9" ht="16.5" x14ac:dyDescent="0.3">
      <c r="A101" s="14" t="s">
        <v>123</v>
      </c>
      <c r="B101" s="1" t="s">
        <v>18</v>
      </c>
      <c r="C101" s="15">
        <f>SUM(C102:C104)</f>
        <v>0</v>
      </c>
      <c r="D101" s="15">
        <f>+D102+D103+D104+D105</f>
        <v>1523077.3</v>
      </c>
      <c r="E101" s="15">
        <f t="shared" ref="E101" si="20">SUM(E102:E104)</f>
        <v>0</v>
      </c>
      <c r="F101" s="15">
        <f>SUM(C101:E101)</f>
        <v>1523077.3</v>
      </c>
      <c r="H101" s="2" t="e">
        <f>+#REF!+#REF!+#REF!</f>
        <v>#REF!</v>
      </c>
      <c r="I101" s="27">
        <f t="shared" si="14"/>
        <v>0</v>
      </c>
    </row>
    <row r="102" spans="1:9" x14ac:dyDescent="0.2">
      <c r="A102" s="29" t="s">
        <v>124</v>
      </c>
      <c r="B102" s="28" t="s">
        <v>19</v>
      </c>
      <c r="C102" s="31"/>
      <c r="D102" s="31">
        <v>1523077.3</v>
      </c>
      <c r="E102" s="31"/>
      <c r="F102" s="31">
        <f>SUM(C102:E102)</f>
        <v>1523077.3</v>
      </c>
      <c r="H102" s="2" t="e">
        <f>+#REF!+#REF!+#REF!</f>
        <v>#REF!</v>
      </c>
      <c r="I102" s="27">
        <f t="shared" si="14"/>
        <v>0</v>
      </c>
    </row>
    <row r="103" spans="1:9" ht="12.75" customHeight="1" x14ac:dyDescent="0.2">
      <c r="A103" s="29" t="s">
        <v>238</v>
      </c>
      <c r="B103" s="28" t="s">
        <v>20</v>
      </c>
      <c r="C103" s="31"/>
      <c r="D103" s="31"/>
      <c r="E103" s="31"/>
      <c r="F103" s="31">
        <f t="shared" ref="F103:F104" si="21">SUM(C103:E103)</f>
        <v>0</v>
      </c>
      <c r="H103" s="2" t="e">
        <f>+#REF!+#REF!+#REF!</f>
        <v>#REF!</v>
      </c>
      <c r="I103" s="27">
        <f t="shared" si="14"/>
        <v>0</v>
      </c>
    </row>
    <row r="104" spans="1:9" x14ac:dyDescent="0.2">
      <c r="A104" s="29" t="s">
        <v>125</v>
      </c>
      <c r="B104" s="28" t="s">
        <v>21</v>
      </c>
      <c r="C104" s="31"/>
      <c r="D104" s="31"/>
      <c r="E104" s="31"/>
      <c r="F104" s="31">
        <f t="shared" si="21"/>
        <v>0</v>
      </c>
      <c r="H104" s="2" t="e">
        <f>+#REF!+#REF!+#REF!</f>
        <v>#REF!</v>
      </c>
      <c r="I104" s="27">
        <f t="shared" si="14"/>
        <v>0</v>
      </c>
    </row>
    <row r="105" spans="1:9" x14ac:dyDescent="0.2">
      <c r="A105" s="29" t="s">
        <v>126</v>
      </c>
      <c r="B105" s="28" t="s">
        <v>239</v>
      </c>
      <c r="C105" s="31"/>
      <c r="D105" s="31"/>
      <c r="E105" s="31"/>
      <c r="F105" s="31"/>
      <c r="H105" s="2" t="e">
        <f>+#REF!+#REF!+#REF!</f>
        <v>#REF!</v>
      </c>
      <c r="I105" s="27">
        <f t="shared" si="14"/>
        <v>0</v>
      </c>
    </row>
    <row r="106" spans="1:9" x14ac:dyDescent="0.2">
      <c r="A106" s="13"/>
      <c r="B106" s="28"/>
      <c r="C106" s="31"/>
      <c r="D106" s="31"/>
      <c r="E106" s="31"/>
      <c r="F106" s="31">
        <f t="shared" si="18"/>
        <v>0</v>
      </c>
      <c r="H106" s="2" t="e">
        <f>+#REF!+#REF!+#REF!</f>
        <v>#REF!</v>
      </c>
      <c r="I106" s="27">
        <f t="shared" si="14"/>
        <v>0</v>
      </c>
    </row>
    <row r="107" spans="1:9" ht="16.5" x14ac:dyDescent="0.3">
      <c r="A107" s="14" t="s">
        <v>127</v>
      </c>
      <c r="B107" s="1" t="s">
        <v>22</v>
      </c>
      <c r="C107" s="15">
        <f>SUM(C108:C112)</f>
        <v>0</v>
      </c>
      <c r="D107" s="15">
        <f>SUM(D108:D112)</f>
        <v>28105.5</v>
      </c>
      <c r="E107" s="15">
        <f t="shared" ref="E107" si="22">SUM(E108:E112)</f>
        <v>0</v>
      </c>
      <c r="F107" s="15">
        <f>SUM(C107:E107)</f>
        <v>28105.5</v>
      </c>
      <c r="H107" s="2" t="e">
        <f>+#REF!+#REF!+#REF!</f>
        <v>#REF!</v>
      </c>
      <c r="I107" s="27">
        <f t="shared" si="14"/>
        <v>0</v>
      </c>
    </row>
    <row r="108" spans="1:9" ht="12.75" customHeight="1" x14ac:dyDescent="0.2">
      <c r="A108" s="29" t="s">
        <v>128</v>
      </c>
      <c r="B108" s="28" t="s">
        <v>23</v>
      </c>
      <c r="C108" s="31"/>
      <c r="D108" s="31">
        <v>2330.5</v>
      </c>
      <c r="E108" s="31"/>
      <c r="F108" s="31">
        <f t="shared" si="18"/>
        <v>2330.5</v>
      </c>
      <c r="H108" s="2" t="e">
        <f>+#REF!+#REF!+#REF!</f>
        <v>#REF!</v>
      </c>
      <c r="I108" s="27">
        <f t="shared" si="14"/>
        <v>0</v>
      </c>
    </row>
    <row r="109" spans="1:9" ht="12.75" customHeight="1" x14ac:dyDescent="0.2">
      <c r="A109" s="29" t="s">
        <v>129</v>
      </c>
      <c r="B109" s="28" t="s">
        <v>24</v>
      </c>
      <c r="C109" s="31"/>
      <c r="D109" s="31">
        <v>25775</v>
      </c>
      <c r="E109" s="31"/>
      <c r="F109" s="31">
        <f t="shared" si="18"/>
        <v>25775</v>
      </c>
      <c r="H109" s="2" t="e">
        <f>+#REF!+#REF!+#REF!</f>
        <v>#REF!</v>
      </c>
      <c r="I109" s="27">
        <f t="shared" si="14"/>
        <v>0</v>
      </c>
    </row>
    <row r="110" spans="1:9" x14ac:dyDescent="0.2">
      <c r="A110" s="29" t="s">
        <v>130</v>
      </c>
      <c r="B110" s="28" t="s">
        <v>25</v>
      </c>
      <c r="C110" s="31"/>
      <c r="D110" s="31"/>
      <c r="E110" s="31"/>
      <c r="F110" s="31">
        <f t="shared" si="18"/>
        <v>0</v>
      </c>
      <c r="H110" s="2" t="e">
        <f>+#REF!+#REF!+#REF!</f>
        <v>#REF!</v>
      </c>
      <c r="I110" s="27">
        <f t="shared" si="14"/>
        <v>0</v>
      </c>
    </row>
    <row r="111" spans="1:9" ht="12.75" customHeight="1" x14ac:dyDescent="0.2">
      <c r="A111" s="29"/>
      <c r="B111" s="28"/>
      <c r="C111" s="31"/>
      <c r="D111" s="31"/>
      <c r="E111" s="31"/>
      <c r="F111" s="31">
        <f t="shared" si="18"/>
        <v>0</v>
      </c>
      <c r="H111" s="2" t="e">
        <f>+#REF!+#REF!+#REF!</f>
        <v>#REF!</v>
      </c>
      <c r="I111" s="27">
        <f t="shared" si="14"/>
        <v>0</v>
      </c>
    </row>
    <row r="112" spans="1:9" x14ac:dyDescent="0.2">
      <c r="A112" s="13"/>
      <c r="B112" s="28"/>
      <c r="C112" s="31"/>
      <c r="D112" s="31"/>
      <c r="E112" s="31"/>
      <c r="F112" s="31">
        <f t="shared" si="18"/>
        <v>0</v>
      </c>
      <c r="H112" s="2" t="e">
        <f>+#REF!+#REF!+#REF!</f>
        <v>#REF!</v>
      </c>
      <c r="I112" s="27">
        <f t="shared" si="14"/>
        <v>0</v>
      </c>
    </row>
    <row r="113" spans="1:9" ht="16.5" x14ac:dyDescent="0.3">
      <c r="A113" s="14" t="s">
        <v>131</v>
      </c>
      <c r="B113" s="1" t="s">
        <v>26</v>
      </c>
      <c r="C113" s="15">
        <f>SUM(C114:C119)</f>
        <v>0</v>
      </c>
      <c r="D113" s="15">
        <f>SUM(D114:D119)</f>
        <v>1365</v>
      </c>
      <c r="E113" s="15">
        <f t="shared" ref="E113" si="23">SUM(E114:E119)</f>
        <v>429864</v>
      </c>
      <c r="F113" s="15">
        <f>SUM(C113:E113)</f>
        <v>431229</v>
      </c>
      <c r="H113" s="2" t="e">
        <f>+#REF!+#REF!+#REF!</f>
        <v>#REF!</v>
      </c>
      <c r="I113" s="27">
        <f t="shared" si="14"/>
        <v>0</v>
      </c>
    </row>
    <row r="114" spans="1:9" x14ac:dyDescent="0.2">
      <c r="A114" s="29" t="s">
        <v>132</v>
      </c>
      <c r="B114" s="28" t="s">
        <v>27</v>
      </c>
      <c r="C114" s="31"/>
      <c r="D114" s="31"/>
      <c r="E114" s="31"/>
      <c r="F114" s="31">
        <f t="shared" si="18"/>
        <v>0</v>
      </c>
      <c r="H114" s="2" t="e">
        <f>+#REF!+#REF!+#REF!</f>
        <v>#REF!</v>
      </c>
      <c r="I114" s="27">
        <f t="shared" si="14"/>
        <v>0</v>
      </c>
    </row>
    <row r="115" spans="1:9" x14ac:dyDescent="0.2">
      <c r="A115" s="29" t="s">
        <v>133</v>
      </c>
      <c r="B115" s="28" t="s">
        <v>28</v>
      </c>
      <c r="C115" s="31"/>
      <c r="D115" s="31">
        <v>810</v>
      </c>
      <c r="E115" s="31"/>
      <c r="F115" s="31">
        <f t="shared" si="18"/>
        <v>810</v>
      </c>
      <c r="H115" s="2" t="e">
        <f>+#REF!+#REF!+#REF!</f>
        <v>#REF!</v>
      </c>
      <c r="I115" s="27">
        <f t="shared" si="14"/>
        <v>0</v>
      </c>
    </row>
    <row r="116" spans="1:9" ht="12.75" customHeight="1" x14ac:dyDescent="0.2">
      <c r="A116" s="29" t="s">
        <v>134</v>
      </c>
      <c r="B116" s="28" t="s">
        <v>29</v>
      </c>
      <c r="C116" s="31"/>
      <c r="D116" s="31"/>
      <c r="E116" s="31"/>
      <c r="F116" s="31">
        <f t="shared" si="18"/>
        <v>0</v>
      </c>
      <c r="H116" s="2" t="e">
        <f>+#REF!+#REF!+#REF!</f>
        <v>#REF!</v>
      </c>
      <c r="I116" s="27">
        <f t="shared" si="14"/>
        <v>0</v>
      </c>
    </row>
    <row r="117" spans="1:9" x14ac:dyDescent="0.2">
      <c r="A117" s="29" t="s">
        <v>135</v>
      </c>
      <c r="B117" s="28" t="s">
        <v>292</v>
      </c>
      <c r="C117" s="31"/>
      <c r="D117" s="31"/>
      <c r="E117" s="31">
        <v>429864</v>
      </c>
      <c r="F117" s="31">
        <f t="shared" si="18"/>
        <v>429864</v>
      </c>
      <c r="H117" s="2" t="e">
        <f>+#REF!+#REF!+#REF!</f>
        <v>#REF!</v>
      </c>
      <c r="I117" s="27">
        <f t="shared" si="14"/>
        <v>0</v>
      </c>
    </row>
    <row r="118" spans="1:9" x14ac:dyDescent="0.2">
      <c r="A118" s="29" t="s">
        <v>136</v>
      </c>
      <c r="B118" s="28" t="s">
        <v>30</v>
      </c>
      <c r="C118" s="31"/>
      <c r="D118" s="31">
        <v>555</v>
      </c>
      <c r="E118" s="31"/>
      <c r="F118" s="31">
        <f t="shared" si="18"/>
        <v>555</v>
      </c>
      <c r="H118" s="2" t="e">
        <f>+#REF!+#REF!+#REF!</f>
        <v>#REF!</v>
      </c>
      <c r="I118" s="27">
        <f t="shared" si="14"/>
        <v>0</v>
      </c>
    </row>
    <row r="119" spans="1:9" ht="12.75" customHeight="1" x14ac:dyDescent="0.2">
      <c r="A119" s="13"/>
      <c r="B119" s="28"/>
      <c r="C119" s="31"/>
      <c r="D119" s="31"/>
      <c r="E119" s="31"/>
      <c r="F119" s="31">
        <f t="shared" si="18"/>
        <v>0</v>
      </c>
      <c r="H119" s="2" t="e">
        <f>+#REF!+#REF!+#REF!</f>
        <v>#REF!</v>
      </c>
      <c r="I119" s="27">
        <f t="shared" si="14"/>
        <v>0</v>
      </c>
    </row>
    <row r="120" spans="1:9" ht="16.5" x14ac:dyDescent="0.3">
      <c r="A120" s="14" t="s">
        <v>137</v>
      </c>
      <c r="B120" s="1" t="s">
        <v>293</v>
      </c>
      <c r="C120" s="15">
        <f>SUM(C121:C122)</f>
        <v>0</v>
      </c>
      <c r="D120" s="15">
        <f t="shared" ref="D120:E120" si="24">SUM(D121:D122)</f>
        <v>67462.8</v>
      </c>
      <c r="E120" s="15">
        <f t="shared" si="24"/>
        <v>0</v>
      </c>
      <c r="F120" s="15">
        <f>SUM(C119:E120)</f>
        <v>67462.8</v>
      </c>
      <c r="H120" s="2" t="e">
        <f>+#REF!+#REF!+#REF!</f>
        <v>#REF!</v>
      </c>
      <c r="I120" s="27">
        <f t="shared" si="14"/>
        <v>0</v>
      </c>
    </row>
    <row r="121" spans="1:9" ht="12.75" customHeight="1" x14ac:dyDescent="0.2">
      <c r="A121" s="29" t="s">
        <v>138</v>
      </c>
      <c r="B121" s="28" t="s">
        <v>139</v>
      </c>
      <c r="C121" s="31"/>
      <c r="D121" s="31">
        <v>67462.8</v>
      </c>
      <c r="E121" s="31"/>
      <c r="F121" s="31">
        <f t="shared" si="18"/>
        <v>67462.8</v>
      </c>
      <c r="H121" s="2" t="e">
        <f>+#REF!+#REF!+#REF!</f>
        <v>#REF!</v>
      </c>
      <c r="I121" s="27">
        <f t="shared" si="14"/>
        <v>0</v>
      </c>
    </row>
    <row r="122" spans="1:9" ht="12.75" customHeight="1" x14ac:dyDescent="0.2">
      <c r="A122" s="29"/>
      <c r="B122" s="28"/>
      <c r="C122" s="31"/>
      <c r="D122" s="31"/>
      <c r="E122" s="31"/>
      <c r="F122" s="31">
        <f t="shared" si="18"/>
        <v>0</v>
      </c>
      <c r="H122" s="2" t="e">
        <f>+#REF!+#REF!+#REF!</f>
        <v>#REF!</v>
      </c>
      <c r="I122" s="27">
        <f t="shared" si="14"/>
        <v>0</v>
      </c>
    </row>
    <row r="123" spans="1:9" ht="16.5" x14ac:dyDescent="0.3">
      <c r="A123" s="14" t="s">
        <v>140</v>
      </c>
      <c r="B123" s="1" t="s">
        <v>294</v>
      </c>
      <c r="C123" s="15">
        <f>SUM(C124:C129)</f>
        <v>0</v>
      </c>
      <c r="D123" s="15">
        <f>SUM(D124:D128)</f>
        <v>225097.17</v>
      </c>
      <c r="E123" s="15">
        <f t="shared" ref="E123" si="25">SUM(E124:E128)</f>
        <v>42480</v>
      </c>
      <c r="F123" s="15">
        <f>SUM(C123:E123)</f>
        <v>267577.17000000004</v>
      </c>
      <c r="H123" s="2" t="e">
        <f>+#REF!+#REF!+#REF!</f>
        <v>#REF!</v>
      </c>
      <c r="I123" s="27">
        <f t="shared" si="14"/>
        <v>0</v>
      </c>
    </row>
    <row r="124" spans="1:9" x14ac:dyDescent="0.2">
      <c r="A124" s="29" t="s">
        <v>141</v>
      </c>
      <c r="B124" s="28" t="s">
        <v>31</v>
      </c>
      <c r="C124" s="31"/>
      <c r="D124" s="31">
        <v>155876.54</v>
      </c>
      <c r="E124" s="31"/>
      <c r="F124" s="31">
        <f>SUM(C124:E124)</f>
        <v>155876.54</v>
      </c>
      <c r="H124" s="2" t="e">
        <f>+#REF!+#REF!+#REF!</f>
        <v>#REF!</v>
      </c>
      <c r="I124" s="27">
        <f t="shared" si="14"/>
        <v>0</v>
      </c>
    </row>
    <row r="125" spans="1:9" x14ac:dyDescent="0.2">
      <c r="A125" s="29" t="s">
        <v>142</v>
      </c>
      <c r="B125" s="28" t="s">
        <v>295</v>
      </c>
      <c r="C125" s="31"/>
      <c r="D125" s="31"/>
      <c r="E125" s="31"/>
      <c r="F125" s="31">
        <f t="shared" ref="F125:F127" si="26">SUM(C125:E125)</f>
        <v>0</v>
      </c>
      <c r="H125" s="2" t="e">
        <f>+#REF!+#REF!+#REF!</f>
        <v>#REF!</v>
      </c>
      <c r="I125" s="27">
        <f t="shared" si="14"/>
        <v>0</v>
      </c>
    </row>
    <row r="126" spans="1:9" ht="12.75" customHeight="1" x14ac:dyDescent="0.2">
      <c r="A126" s="29" t="s">
        <v>143</v>
      </c>
      <c r="B126" s="28" t="s">
        <v>296</v>
      </c>
      <c r="C126" s="31"/>
      <c r="D126" s="31">
        <v>68540.63</v>
      </c>
      <c r="E126" s="31"/>
      <c r="F126" s="31">
        <f t="shared" si="26"/>
        <v>68540.63</v>
      </c>
      <c r="H126" s="2" t="e">
        <f>+#REF!+#REF!+#REF!</f>
        <v>#REF!</v>
      </c>
      <c r="I126" s="27">
        <f t="shared" si="14"/>
        <v>0</v>
      </c>
    </row>
    <row r="127" spans="1:9" x14ac:dyDescent="0.2">
      <c r="A127" s="29" t="s">
        <v>144</v>
      </c>
      <c r="B127" s="28" t="s">
        <v>297</v>
      </c>
      <c r="C127" s="31"/>
      <c r="D127" s="31">
        <v>680</v>
      </c>
      <c r="E127" s="31"/>
      <c r="F127" s="31">
        <f t="shared" si="26"/>
        <v>680</v>
      </c>
      <c r="H127" s="2" t="e">
        <f>+#REF!+#REF!+#REF!</f>
        <v>#REF!</v>
      </c>
      <c r="I127" s="27">
        <f t="shared" si="14"/>
        <v>0</v>
      </c>
    </row>
    <row r="128" spans="1:9" x14ac:dyDescent="0.2">
      <c r="A128" s="29" t="s">
        <v>145</v>
      </c>
      <c r="B128" s="28" t="s">
        <v>298</v>
      </c>
      <c r="C128" s="31"/>
      <c r="D128" s="31"/>
      <c r="E128" s="31">
        <v>42480</v>
      </c>
      <c r="F128" s="31">
        <f>SUM(C128:E128)</f>
        <v>42480</v>
      </c>
      <c r="H128" s="2" t="e">
        <f>+#REF!+#REF!+#REF!</f>
        <v>#REF!</v>
      </c>
      <c r="I128" s="27">
        <f t="shared" si="14"/>
        <v>0</v>
      </c>
    </row>
    <row r="129" spans="1:9" ht="12.75" customHeight="1" x14ac:dyDescent="0.2">
      <c r="A129" s="13"/>
      <c r="B129" s="28"/>
      <c r="C129" s="31"/>
      <c r="D129" s="31"/>
      <c r="E129" s="31"/>
      <c r="F129" s="31">
        <f t="shared" si="18"/>
        <v>0</v>
      </c>
      <c r="H129" s="2" t="e">
        <f>+#REF!+#REF!+#REF!</f>
        <v>#REF!</v>
      </c>
      <c r="I129" s="27">
        <f t="shared" si="14"/>
        <v>0</v>
      </c>
    </row>
    <row r="130" spans="1:9" ht="12.75" customHeight="1" x14ac:dyDescent="0.3">
      <c r="A130" s="14" t="s">
        <v>146</v>
      </c>
      <c r="B130" s="1" t="s">
        <v>299</v>
      </c>
      <c r="C130" s="15">
        <f>SUM(C131:C142)</f>
        <v>0</v>
      </c>
      <c r="D130" s="15">
        <f>SUM(D131:D141)</f>
        <v>732083.63000000012</v>
      </c>
      <c r="E130" s="15">
        <f t="shared" ref="E130:F130" si="27">SUM(E131:E141)</f>
        <v>0</v>
      </c>
      <c r="F130" s="15">
        <f t="shared" si="27"/>
        <v>732083.63000000012</v>
      </c>
      <c r="H130" s="2" t="e">
        <f>+#REF!+#REF!+#REF!</f>
        <v>#REF!</v>
      </c>
      <c r="I130" s="27">
        <f t="shared" si="14"/>
        <v>0</v>
      </c>
    </row>
    <row r="131" spans="1:9" ht="12.75" customHeight="1" x14ac:dyDescent="0.2">
      <c r="A131" s="29" t="s">
        <v>147</v>
      </c>
      <c r="B131" s="28" t="s">
        <v>151</v>
      </c>
      <c r="C131" s="31"/>
      <c r="D131" s="31">
        <v>489.99</v>
      </c>
      <c r="E131" s="31"/>
      <c r="F131" s="31">
        <f>SUM(C131:E131)</f>
        <v>489.99</v>
      </c>
      <c r="H131" s="2" t="e">
        <f>+#REF!+#REF!+#REF!</f>
        <v>#REF!</v>
      </c>
      <c r="I131" s="27">
        <f t="shared" si="14"/>
        <v>0</v>
      </c>
    </row>
    <row r="132" spans="1:9" ht="12.75" hidden="1" customHeight="1" x14ac:dyDescent="0.2">
      <c r="A132" s="29" t="s">
        <v>300</v>
      </c>
      <c r="B132" s="28" t="s">
        <v>152</v>
      </c>
      <c r="C132" s="31"/>
      <c r="D132" s="31"/>
      <c r="E132" s="31"/>
      <c r="F132" s="31">
        <f t="shared" ref="F132:F137" si="28">SUM(C132:E132)</f>
        <v>0</v>
      </c>
      <c r="H132" s="2" t="e">
        <f>+#REF!+#REF!+#REF!</f>
        <v>#REF!</v>
      </c>
      <c r="I132" s="27">
        <f t="shared" si="14"/>
        <v>0</v>
      </c>
    </row>
    <row r="133" spans="1:9" ht="12.75" customHeight="1" x14ac:dyDescent="0.2">
      <c r="A133" s="29" t="s">
        <v>301</v>
      </c>
      <c r="B133" s="28" t="s">
        <v>153</v>
      </c>
      <c r="C133" s="31"/>
      <c r="D133" s="31">
        <v>158407.95000000001</v>
      </c>
      <c r="E133" s="31"/>
      <c r="F133" s="31">
        <f t="shared" si="28"/>
        <v>158407.95000000001</v>
      </c>
      <c r="H133" s="2" t="e">
        <f>+#REF!+#REF!+#REF!</f>
        <v>#REF!</v>
      </c>
      <c r="I133" s="27">
        <f t="shared" si="14"/>
        <v>0</v>
      </c>
    </row>
    <row r="134" spans="1:9" x14ac:dyDescent="0.2">
      <c r="A134" s="29" t="s">
        <v>148</v>
      </c>
      <c r="B134" s="28" t="s">
        <v>154</v>
      </c>
      <c r="C134" s="31"/>
      <c r="D134" s="31">
        <v>159707.1</v>
      </c>
      <c r="E134" s="31"/>
      <c r="F134" s="31">
        <f t="shared" si="28"/>
        <v>159707.1</v>
      </c>
      <c r="H134" s="2" t="e">
        <f>+#REF!+#REF!+#REF!</f>
        <v>#REF!</v>
      </c>
      <c r="I134" s="27">
        <f t="shared" si="14"/>
        <v>0</v>
      </c>
    </row>
    <row r="135" spans="1:9" ht="12.75" customHeight="1" x14ac:dyDescent="0.2">
      <c r="A135" s="29" t="s">
        <v>149</v>
      </c>
      <c r="B135" s="28" t="s">
        <v>155</v>
      </c>
      <c r="C135" s="31"/>
      <c r="D135" s="31">
        <v>13418.02</v>
      </c>
      <c r="E135" s="31"/>
      <c r="F135" s="31">
        <f t="shared" si="28"/>
        <v>13418.02</v>
      </c>
      <c r="H135" s="2" t="e">
        <f>+#REF!+#REF!+#REF!</f>
        <v>#REF!</v>
      </c>
      <c r="I135" s="27">
        <f t="shared" si="14"/>
        <v>0</v>
      </c>
    </row>
    <row r="136" spans="1:9" ht="12.75" customHeight="1" x14ac:dyDescent="0.2">
      <c r="A136" s="29" t="s">
        <v>150</v>
      </c>
      <c r="B136" s="28" t="s">
        <v>156</v>
      </c>
      <c r="C136" s="31"/>
      <c r="D136" s="31">
        <v>31405.7</v>
      </c>
      <c r="E136" s="31"/>
      <c r="F136" s="31">
        <f t="shared" si="28"/>
        <v>31405.7</v>
      </c>
      <c r="H136" s="2" t="e">
        <f>+#REF!+#REF!+#REF!</f>
        <v>#REF!</v>
      </c>
      <c r="I136" s="27">
        <f t="shared" si="14"/>
        <v>0</v>
      </c>
    </row>
    <row r="137" spans="1:9" ht="12.75" hidden="1" customHeight="1" x14ac:dyDescent="0.2">
      <c r="A137" s="29" t="s">
        <v>157</v>
      </c>
      <c r="B137" s="28" t="s">
        <v>162</v>
      </c>
      <c r="C137" s="31"/>
      <c r="D137" s="31"/>
      <c r="E137" s="31"/>
      <c r="F137" s="31">
        <f t="shared" si="28"/>
        <v>0</v>
      </c>
      <c r="H137" s="2" t="e">
        <f>+#REF!+#REF!+#REF!</f>
        <v>#REF!</v>
      </c>
      <c r="I137" s="27">
        <f t="shared" si="14"/>
        <v>0</v>
      </c>
    </row>
    <row r="138" spans="1:9" ht="12.75" customHeight="1" x14ac:dyDescent="0.2">
      <c r="A138" s="29" t="s">
        <v>158</v>
      </c>
      <c r="B138" s="28" t="s">
        <v>163</v>
      </c>
      <c r="C138" s="31"/>
      <c r="D138" s="31">
        <v>359804.87</v>
      </c>
      <c r="E138" s="31"/>
      <c r="F138" s="31">
        <f>SUM(C138:E138)</f>
        <v>359804.87</v>
      </c>
      <c r="H138" s="2" t="e">
        <f>+#REF!+#REF!+#REF!</f>
        <v>#REF!</v>
      </c>
      <c r="I138" s="27">
        <f t="shared" si="14"/>
        <v>0</v>
      </c>
    </row>
    <row r="139" spans="1:9" ht="12.75" hidden="1" customHeight="1" x14ac:dyDescent="0.2">
      <c r="A139" s="29" t="s">
        <v>159</v>
      </c>
      <c r="B139" s="28" t="s">
        <v>302</v>
      </c>
      <c r="C139" s="31"/>
      <c r="D139" s="31"/>
      <c r="E139" s="31"/>
      <c r="F139" s="31">
        <f t="shared" ref="F139:F141" si="29">SUM(C139:E139)</f>
        <v>0</v>
      </c>
      <c r="H139" s="2" t="e">
        <f>+#REF!+#REF!+#REF!</f>
        <v>#REF!</v>
      </c>
      <c r="I139" s="27">
        <f t="shared" si="14"/>
        <v>0</v>
      </c>
    </row>
    <row r="140" spans="1:9" hidden="1" x14ac:dyDescent="0.2">
      <c r="A140" s="29" t="s">
        <v>160</v>
      </c>
      <c r="B140" s="28" t="s">
        <v>164</v>
      </c>
      <c r="C140" s="31"/>
      <c r="D140" s="31"/>
      <c r="E140" s="31"/>
      <c r="F140" s="31">
        <f t="shared" si="29"/>
        <v>0</v>
      </c>
      <c r="H140" s="2" t="e">
        <f>+#REF!+#REF!+#REF!</f>
        <v>#REF!</v>
      </c>
      <c r="I140" s="27">
        <f t="shared" si="14"/>
        <v>0</v>
      </c>
    </row>
    <row r="141" spans="1:9" x14ac:dyDescent="0.2">
      <c r="A141" s="29" t="s">
        <v>161</v>
      </c>
      <c r="B141" s="28" t="s">
        <v>165</v>
      </c>
      <c r="C141" s="31"/>
      <c r="D141" s="31">
        <v>8850</v>
      </c>
      <c r="E141" s="31"/>
      <c r="F141" s="31">
        <f t="shared" si="29"/>
        <v>8850</v>
      </c>
      <c r="H141" s="2" t="e">
        <f>+#REF!+#REF!+#REF!</f>
        <v>#REF!</v>
      </c>
      <c r="I141" s="27">
        <f t="shared" si="14"/>
        <v>0</v>
      </c>
    </row>
    <row r="142" spans="1:9" x14ac:dyDescent="0.2">
      <c r="A142" s="13"/>
      <c r="B142" s="28"/>
      <c r="C142" s="31"/>
      <c r="D142" s="31"/>
      <c r="E142" s="31"/>
      <c r="F142" s="31">
        <f t="shared" si="18"/>
        <v>0</v>
      </c>
      <c r="H142" s="2" t="e">
        <f>+#REF!+#REF!+#REF!</f>
        <v>#REF!</v>
      </c>
      <c r="I142" s="27">
        <f t="shared" si="14"/>
        <v>0</v>
      </c>
    </row>
    <row r="143" spans="1:9" ht="12.75" customHeight="1" x14ac:dyDescent="0.3">
      <c r="A143" s="14" t="s">
        <v>166</v>
      </c>
      <c r="B143" s="1" t="s">
        <v>206</v>
      </c>
      <c r="C143" s="15">
        <f>SUM(C144:C149)</f>
        <v>0</v>
      </c>
      <c r="D143" s="15">
        <f>SUM(D144:D149)</f>
        <v>202761.78</v>
      </c>
      <c r="E143" s="15">
        <f t="shared" ref="E143" si="30">SUM(E144:E149)</f>
        <v>47056.07</v>
      </c>
      <c r="F143" s="15">
        <f>SUM(C143:E143)</f>
        <v>249817.85</v>
      </c>
      <c r="H143" s="2" t="e">
        <f>+#REF!+#REF!+#REF!</f>
        <v>#REF!</v>
      </c>
      <c r="I143" s="27">
        <f t="shared" ref="I143:I205" si="31">+C143+D143+E143-F143</f>
        <v>0</v>
      </c>
    </row>
    <row r="144" spans="1:9" ht="12.75" customHeight="1" x14ac:dyDescent="0.2">
      <c r="A144" s="29" t="s">
        <v>169</v>
      </c>
      <c r="B144" s="28" t="s">
        <v>171</v>
      </c>
      <c r="C144" s="31"/>
      <c r="D144" s="31">
        <v>57530</v>
      </c>
      <c r="E144" s="31"/>
      <c r="F144" s="31">
        <f t="shared" ref="F144:F147" si="32">SUM(C144:E144)</f>
        <v>57530</v>
      </c>
      <c r="H144" s="2" t="e">
        <f>+#REF!+#REF!+#REF!</f>
        <v>#REF!</v>
      </c>
      <c r="I144" s="27">
        <f t="shared" si="31"/>
        <v>0</v>
      </c>
    </row>
    <row r="145" spans="1:9" x14ac:dyDescent="0.2">
      <c r="A145" s="29" t="s">
        <v>168</v>
      </c>
      <c r="B145" s="28" t="s">
        <v>303</v>
      </c>
      <c r="C145" s="31"/>
      <c r="D145" s="31">
        <v>112994.76</v>
      </c>
      <c r="E145" s="31">
        <f>3234.19+4281.71+9723.94+3489.2+5130.73+4060.3+17136</f>
        <v>47056.07</v>
      </c>
      <c r="F145" s="31">
        <f t="shared" si="32"/>
        <v>160050.82999999999</v>
      </c>
      <c r="H145" s="2" t="e">
        <f>+#REF!+#REF!+#REF!</f>
        <v>#REF!</v>
      </c>
      <c r="I145" s="27">
        <f t="shared" si="31"/>
        <v>0</v>
      </c>
    </row>
    <row r="146" spans="1:9" hidden="1" x14ac:dyDescent="0.2">
      <c r="A146" s="29" t="s">
        <v>167</v>
      </c>
      <c r="B146" s="28" t="s">
        <v>172</v>
      </c>
      <c r="C146" s="31"/>
      <c r="D146" s="31"/>
      <c r="E146" s="31"/>
      <c r="F146" s="31">
        <f t="shared" si="32"/>
        <v>0</v>
      </c>
      <c r="H146" s="2" t="e">
        <f>+#REF!+#REF!+#REF!</f>
        <v>#REF!</v>
      </c>
      <c r="I146" s="27">
        <f t="shared" si="31"/>
        <v>0</v>
      </c>
    </row>
    <row r="147" spans="1:9" hidden="1" x14ac:dyDescent="0.2">
      <c r="A147" s="29" t="s">
        <v>170</v>
      </c>
      <c r="B147" s="28" t="s">
        <v>173</v>
      </c>
      <c r="C147" s="31"/>
      <c r="D147" s="31"/>
      <c r="E147" s="31"/>
      <c r="F147" s="31">
        <f t="shared" si="32"/>
        <v>0</v>
      </c>
      <c r="H147" s="2" t="e">
        <f>+#REF!+#REF!+#REF!</f>
        <v>#REF!</v>
      </c>
      <c r="I147" s="27">
        <f t="shared" si="31"/>
        <v>0</v>
      </c>
    </row>
    <row r="148" spans="1:9" ht="12.75" customHeight="1" x14ac:dyDescent="0.2">
      <c r="A148" s="29" t="s">
        <v>240</v>
      </c>
      <c r="B148" s="28" t="s">
        <v>304</v>
      </c>
      <c r="C148" s="31"/>
      <c r="D148" s="31">
        <v>32237.02</v>
      </c>
      <c r="E148" s="31"/>
      <c r="F148" s="31">
        <f>SUM(C148:E148)</f>
        <v>32237.02</v>
      </c>
      <c r="H148" s="2" t="e">
        <f>+#REF!+#REF!+#REF!</f>
        <v>#REF!</v>
      </c>
      <c r="I148" s="27">
        <f t="shared" si="31"/>
        <v>0</v>
      </c>
    </row>
    <row r="149" spans="1:9" x14ac:dyDescent="0.2">
      <c r="A149" s="29"/>
      <c r="B149" s="28"/>
      <c r="C149" s="31"/>
      <c r="D149" s="31"/>
      <c r="E149" s="31"/>
      <c r="F149" s="31">
        <f t="shared" si="18"/>
        <v>0</v>
      </c>
      <c r="H149" s="2" t="e">
        <f>+#REF!+#REF!+#REF!</f>
        <v>#REF!</v>
      </c>
      <c r="I149" s="27">
        <f t="shared" si="31"/>
        <v>0</v>
      </c>
    </row>
    <row r="150" spans="1:9" ht="16.5" x14ac:dyDescent="0.3">
      <c r="A150" s="14" t="s">
        <v>174</v>
      </c>
      <c r="B150" s="1" t="s">
        <v>304</v>
      </c>
      <c r="C150" s="15">
        <f>SUM(C151:C158)</f>
        <v>0</v>
      </c>
      <c r="D150" s="15">
        <f>SUM(D151:D158)</f>
        <v>759009.77</v>
      </c>
      <c r="E150" s="15">
        <f>SUM(E151:E158)</f>
        <v>66080</v>
      </c>
      <c r="F150" s="15">
        <f>SUM(C150:E150)</f>
        <v>825089.77</v>
      </c>
      <c r="H150" s="2" t="e">
        <f>+#REF!+#REF!+#REF!</f>
        <v>#REF!</v>
      </c>
      <c r="I150" s="27">
        <f t="shared" si="31"/>
        <v>0</v>
      </c>
    </row>
    <row r="151" spans="1:9" ht="12.75" customHeight="1" x14ac:dyDescent="0.2">
      <c r="A151" s="29" t="s">
        <v>175</v>
      </c>
      <c r="B151" s="28" t="s">
        <v>181</v>
      </c>
      <c r="C151" s="31"/>
      <c r="D151" s="31">
        <v>2300</v>
      </c>
      <c r="E151" s="31"/>
      <c r="F151" s="31">
        <f>+E151+D151</f>
        <v>2300</v>
      </c>
      <c r="H151" s="2" t="e">
        <f>+#REF!+#REF!+#REF!</f>
        <v>#REF!</v>
      </c>
      <c r="I151" s="27">
        <f t="shared" si="31"/>
        <v>0</v>
      </c>
    </row>
    <row r="152" spans="1:9" x14ac:dyDescent="0.2">
      <c r="A152" s="29" t="s">
        <v>176</v>
      </c>
      <c r="B152" s="28" t="s">
        <v>305</v>
      </c>
      <c r="C152" s="31"/>
      <c r="D152" s="31">
        <v>246103.61</v>
      </c>
      <c r="E152" s="31">
        <v>22656</v>
      </c>
      <c r="F152" s="31">
        <f>SUM(C152:E152)</f>
        <v>268759.61</v>
      </c>
      <c r="H152" s="2" t="e">
        <f>+#REF!+#REF!+#REF!</f>
        <v>#REF!</v>
      </c>
      <c r="I152" s="27">
        <f t="shared" si="31"/>
        <v>0</v>
      </c>
    </row>
    <row r="153" spans="1:9" x14ac:dyDescent="0.2">
      <c r="A153" s="29" t="s">
        <v>177</v>
      </c>
      <c r="B153" s="28" t="s">
        <v>306</v>
      </c>
      <c r="C153" s="31"/>
      <c r="D153" s="31">
        <v>193857.14</v>
      </c>
      <c r="E153" s="31"/>
      <c r="F153" s="31">
        <f t="shared" ref="F153:F158" si="33">SUM(C153:E153)</f>
        <v>193857.14</v>
      </c>
      <c r="H153" s="2" t="e">
        <f>+#REF!+#REF!+#REF!</f>
        <v>#REF!</v>
      </c>
      <c r="I153" s="27">
        <f t="shared" si="31"/>
        <v>0</v>
      </c>
    </row>
    <row r="154" spans="1:9" hidden="1" x14ac:dyDescent="0.2">
      <c r="A154" s="29" t="s">
        <v>233</v>
      </c>
      <c r="B154" s="28" t="s">
        <v>307</v>
      </c>
      <c r="C154" s="31"/>
      <c r="D154" s="31"/>
      <c r="E154" s="31"/>
      <c r="F154" s="31">
        <f t="shared" si="33"/>
        <v>0</v>
      </c>
      <c r="H154" s="2" t="e">
        <f>+#REF!+#REF!+#REF!</f>
        <v>#REF!</v>
      </c>
      <c r="I154" s="27">
        <f t="shared" si="31"/>
        <v>0</v>
      </c>
    </row>
    <row r="155" spans="1:9" hidden="1" x14ac:dyDescent="0.2">
      <c r="A155" s="29" t="s">
        <v>178</v>
      </c>
      <c r="B155" s="28" t="s">
        <v>308</v>
      </c>
      <c r="C155" s="31"/>
      <c r="D155" s="31"/>
      <c r="E155" s="31"/>
      <c r="F155" s="31">
        <f t="shared" si="33"/>
        <v>0</v>
      </c>
      <c r="H155" s="2" t="e">
        <f>+#REF!+#REF!+#REF!</f>
        <v>#REF!</v>
      </c>
      <c r="I155" s="27">
        <f t="shared" si="31"/>
        <v>0</v>
      </c>
    </row>
    <row r="156" spans="1:9" ht="13.5" customHeight="1" x14ac:dyDescent="0.2">
      <c r="A156" s="29" t="s">
        <v>179</v>
      </c>
      <c r="B156" s="28" t="s">
        <v>309</v>
      </c>
      <c r="C156" s="31"/>
      <c r="D156" s="31">
        <v>230037.46</v>
      </c>
      <c r="E156" s="31">
        <v>43424</v>
      </c>
      <c r="F156" s="31">
        <f t="shared" si="33"/>
        <v>273461.45999999996</v>
      </c>
      <c r="H156" s="2" t="e">
        <f>+#REF!+#REF!+#REF!</f>
        <v>#REF!</v>
      </c>
      <c r="I156" s="27">
        <f t="shared" si="31"/>
        <v>0</v>
      </c>
    </row>
    <row r="157" spans="1:9" x14ac:dyDescent="0.2">
      <c r="A157" s="29" t="s">
        <v>241</v>
      </c>
      <c r="B157" s="28" t="s">
        <v>310</v>
      </c>
      <c r="C157" s="31"/>
      <c r="D157" s="31">
        <v>19165.009999999998</v>
      </c>
      <c r="E157" s="31"/>
      <c r="F157" s="31">
        <f t="shared" si="33"/>
        <v>19165.009999999998</v>
      </c>
      <c r="H157" s="2" t="e">
        <f>+#REF!+#REF!+#REF!</f>
        <v>#REF!</v>
      </c>
      <c r="I157" s="27">
        <f t="shared" si="31"/>
        <v>0</v>
      </c>
    </row>
    <row r="158" spans="1:9" x14ac:dyDescent="0.2">
      <c r="A158" s="29" t="s">
        <v>180</v>
      </c>
      <c r="B158" s="28" t="s">
        <v>311</v>
      </c>
      <c r="C158" s="31"/>
      <c r="D158" s="31">
        <v>67546.55</v>
      </c>
      <c r="E158" s="31"/>
      <c r="F158" s="31">
        <f t="shared" si="33"/>
        <v>67546.55</v>
      </c>
      <c r="H158" s="2" t="e">
        <f>+#REF!+#REF!+#REF!</f>
        <v>#REF!</v>
      </c>
      <c r="I158" s="27">
        <f t="shared" si="31"/>
        <v>0</v>
      </c>
    </row>
    <row r="159" spans="1:9" ht="13.5" thickBot="1" x14ac:dyDescent="0.25">
      <c r="A159" s="29"/>
      <c r="B159" s="28"/>
      <c r="C159" s="31"/>
      <c r="D159" s="31"/>
      <c r="E159" s="31"/>
      <c r="F159" s="31">
        <f t="shared" ref="F159:F210" si="34">+C159+D159+E159</f>
        <v>0</v>
      </c>
      <c r="H159" s="2" t="e">
        <f>+#REF!+#REF!+#REF!</f>
        <v>#REF!</v>
      </c>
      <c r="I159" s="27">
        <f t="shared" si="31"/>
        <v>0</v>
      </c>
    </row>
    <row r="160" spans="1:9" ht="12.75" customHeight="1" thickBot="1" x14ac:dyDescent="0.3">
      <c r="A160" s="10">
        <v>2.4</v>
      </c>
      <c r="B160" s="6" t="s">
        <v>198</v>
      </c>
      <c r="C160" s="11">
        <f>C164</f>
        <v>0</v>
      </c>
      <c r="D160" s="11">
        <f>+D161+D164</f>
        <v>23500</v>
      </c>
      <c r="E160" s="11">
        <f>E164</f>
        <v>4269690.9412849993</v>
      </c>
      <c r="F160" s="11">
        <f>SUM(C160:E160)</f>
        <v>4293190.9412849993</v>
      </c>
      <c r="H160" s="2" t="e">
        <f>+#REF!+#REF!+#REF!</f>
        <v>#REF!</v>
      </c>
      <c r="I160" s="27">
        <f t="shared" si="31"/>
        <v>0</v>
      </c>
    </row>
    <row r="161" spans="1:9" ht="16.5" x14ac:dyDescent="0.3">
      <c r="A161" s="14" t="s">
        <v>223</v>
      </c>
      <c r="B161" s="1" t="s">
        <v>225</v>
      </c>
      <c r="C161" s="15">
        <f>SUM(C163:C165)</f>
        <v>0</v>
      </c>
      <c r="D161" s="15">
        <f>SUM(D162:D163)</f>
        <v>23500</v>
      </c>
      <c r="E161" s="15">
        <f>+E163</f>
        <v>0</v>
      </c>
      <c r="F161" s="15">
        <f>SUM(C161:E161)</f>
        <v>23500</v>
      </c>
      <c r="H161" s="2" t="e">
        <f>+#REF!+#REF!+#REF!</f>
        <v>#REF!</v>
      </c>
      <c r="I161" s="27">
        <f t="shared" si="31"/>
        <v>0</v>
      </c>
    </row>
    <row r="162" spans="1:9" x14ac:dyDescent="0.2">
      <c r="A162" s="29" t="s">
        <v>250</v>
      </c>
      <c r="B162" s="28" t="s">
        <v>251</v>
      </c>
      <c r="C162" s="31"/>
      <c r="D162" s="31">
        <v>23500</v>
      </c>
      <c r="E162" s="31"/>
      <c r="F162" s="31">
        <f>SUM(C162:E162)</f>
        <v>23500</v>
      </c>
      <c r="H162" s="2"/>
      <c r="I162" s="27">
        <f t="shared" si="31"/>
        <v>0</v>
      </c>
    </row>
    <row r="163" spans="1:9" ht="12.75" customHeight="1" x14ac:dyDescent="0.2">
      <c r="A163" s="29" t="s">
        <v>224</v>
      </c>
      <c r="B163" s="28" t="s">
        <v>312</v>
      </c>
      <c r="C163" s="31"/>
      <c r="D163" s="31"/>
      <c r="E163" s="31"/>
      <c r="F163" s="31">
        <f t="shared" ref="F163" si="35">+C163+D163+E163</f>
        <v>0</v>
      </c>
      <c r="H163" s="2" t="e">
        <f>+#REF!+#REF!+#REF!</f>
        <v>#REF!</v>
      </c>
      <c r="I163" s="27">
        <f t="shared" si="31"/>
        <v>0</v>
      </c>
    </row>
    <row r="164" spans="1:9" ht="13.5" customHeight="1" x14ac:dyDescent="0.3">
      <c r="A164" s="14" t="s">
        <v>199</v>
      </c>
      <c r="B164" s="1" t="s">
        <v>313</v>
      </c>
      <c r="C164" s="15">
        <f>SUM(C165:C167)</f>
        <v>0</v>
      </c>
      <c r="D164" s="15">
        <f>SUM(D165:D167)</f>
        <v>0</v>
      </c>
      <c r="E164" s="36">
        <f t="shared" ref="E164" si="36">SUM(E165:E167)</f>
        <v>4269690.9412849993</v>
      </c>
      <c r="F164" s="15">
        <f>SUM(C164:E164)</f>
        <v>4269690.9412849993</v>
      </c>
      <c r="H164" s="2" t="e">
        <f>+#REF!+#REF!+#REF!</f>
        <v>#REF!</v>
      </c>
      <c r="I164" s="27">
        <f t="shared" si="31"/>
        <v>0</v>
      </c>
    </row>
    <row r="165" spans="1:9" ht="15" x14ac:dyDescent="0.25">
      <c r="A165" s="29" t="s">
        <v>200</v>
      </c>
      <c r="B165" s="28" t="s">
        <v>201</v>
      </c>
      <c r="C165" s="31">
        <v>0</v>
      </c>
      <c r="D165" s="37"/>
      <c r="E165" s="38">
        <v>4269690.9412849993</v>
      </c>
      <c r="F165" s="39">
        <f>SUM(C165:E165)</f>
        <v>4269690.9412849993</v>
      </c>
      <c r="H165" s="2" t="e">
        <f>+#REF!+#REF!+#REF!</f>
        <v>#REF!</v>
      </c>
      <c r="I165" s="27">
        <f t="shared" si="31"/>
        <v>0</v>
      </c>
    </row>
    <row r="166" spans="1:9" x14ac:dyDescent="0.2">
      <c r="A166" s="29"/>
      <c r="B166" s="28"/>
      <c r="C166" s="31"/>
      <c r="D166" s="31"/>
      <c r="E166" s="40"/>
      <c r="F166" s="31">
        <f t="shared" si="34"/>
        <v>0</v>
      </c>
      <c r="H166" s="2" t="e">
        <f>+#REF!+#REF!+#REF!</f>
        <v>#REF!</v>
      </c>
      <c r="I166" s="27">
        <f t="shared" si="31"/>
        <v>0</v>
      </c>
    </row>
    <row r="167" spans="1:9" ht="13.5" thickBot="1" x14ac:dyDescent="0.25">
      <c r="A167" s="13"/>
      <c r="B167" s="28"/>
      <c r="C167" s="31"/>
      <c r="D167" s="31"/>
      <c r="E167" s="31"/>
      <c r="F167" s="31">
        <f t="shared" si="34"/>
        <v>0</v>
      </c>
      <c r="H167" s="2" t="e">
        <f>+#REF!+#REF!+#REF!</f>
        <v>#REF!</v>
      </c>
      <c r="I167" s="27">
        <f t="shared" si="31"/>
        <v>0</v>
      </c>
    </row>
    <row r="168" spans="1:9" ht="16.5" thickBot="1" x14ac:dyDescent="0.3">
      <c r="A168" s="10">
        <v>2.6</v>
      </c>
      <c r="B168" s="6" t="s">
        <v>182</v>
      </c>
      <c r="C168" s="11">
        <f>C169</f>
        <v>0</v>
      </c>
      <c r="D168" s="11">
        <f>+D169+D176+D181+D185+D191+D195+D209</f>
        <v>1418609.55</v>
      </c>
      <c r="E168" s="11">
        <f>+E169+E176+E181+E185+E191+E195</f>
        <v>140396.4</v>
      </c>
      <c r="F168" s="11">
        <f>SUM(C168:E168)</f>
        <v>1559005.95</v>
      </c>
      <c r="H168" s="2" t="e">
        <f>+#REF!+#REF!+#REF!</f>
        <v>#REF!</v>
      </c>
      <c r="I168" s="27">
        <f t="shared" si="31"/>
        <v>0</v>
      </c>
    </row>
    <row r="169" spans="1:9" ht="12.75" customHeight="1" x14ac:dyDescent="0.3">
      <c r="A169" s="12" t="s">
        <v>183</v>
      </c>
      <c r="B169" s="8" t="s">
        <v>32</v>
      </c>
      <c r="C169" s="30">
        <f>SUM(C170:C210)</f>
        <v>0</v>
      </c>
      <c r="D169" s="30">
        <f>SUM(D170:D174)</f>
        <v>1194522.6200000001</v>
      </c>
      <c r="E169" s="30">
        <v>0</v>
      </c>
      <c r="F169" s="30">
        <f>+E169+D169+C169</f>
        <v>1194522.6200000001</v>
      </c>
      <c r="H169" s="2" t="e">
        <f>+#REF!+#REF!+#REF!</f>
        <v>#REF!</v>
      </c>
      <c r="I169" s="27">
        <f t="shared" si="31"/>
        <v>0</v>
      </c>
    </row>
    <row r="170" spans="1:9" x14ac:dyDescent="0.2">
      <c r="A170" s="29" t="s">
        <v>184</v>
      </c>
      <c r="B170" s="28" t="s">
        <v>314</v>
      </c>
      <c r="C170" s="31"/>
      <c r="D170" s="31">
        <v>137255.81</v>
      </c>
      <c r="E170" s="31"/>
      <c r="F170" s="31">
        <f>SUM(C170:E170)</f>
        <v>137255.81</v>
      </c>
      <c r="H170" s="2" t="e">
        <f>+#REF!+#REF!+#REF!</f>
        <v>#REF!</v>
      </c>
      <c r="I170" s="27">
        <f t="shared" si="31"/>
        <v>0</v>
      </c>
    </row>
    <row r="171" spans="1:9" x14ac:dyDescent="0.2">
      <c r="A171" s="29" t="s">
        <v>185</v>
      </c>
      <c r="B171" s="28" t="s">
        <v>315</v>
      </c>
      <c r="C171" s="31"/>
      <c r="D171" s="31">
        <v>373138.43</v>
      </c>
      <c r="E171" s="31"/>
      <c r="F171" s="31">
        <f>SUM(C171:E171)</f>
        <v>373138.43</v>
      </c>
      <c r="H171" s="2" t="e">
        <f>+#REF!+#REF!+#REF!</f>
        <v>#REF!</v>
      </c>
      <c r="I171" s="27">
        <f t="shared" si="31"/>
        <v>0</v>
      </c>
    </row>
    <row r="172" spans="1:9" ht="12.75" hidden="1" customHeight="1" x14ac:dyDescent="0.2">
      <c r="A172" s="29" t="s">
        <v>195</v>
      </c>
      <c r="B172" s="28" t="s">
        <v>316</v>
      </c>
      <c r="C172" s="31"/>
      <c r="D172" s="31"/>
      <c r="E172" s="31"/>
      <c r="F172" s="31">
        <f t="shared" ref="F172:F174" si="37">SUM(C172:E172)</f>
        <v>0</v>
      </c>
      <c r="H172" s="2" t="e">
        <f>+#REF!+#REF!+#REF!</f>
        <v>#REF!</v>
      </c>
      <c r="I172" s="27">
        <f t="shared" si="31"/>
        <v>0</v>
      </c>
    </row>
    <row r="173" spans="1:9" hidden="1" x14ac:dyDescent="0.2">
      <c r="A173" s="29" t="s">
        <v>252</v>
      </c>
      <c r="B173" s="28" t="s">
        <v>317</v>
      </c>
      <c r="C173" s="31"/>
      <c r="D173" s="31"/>
      <c r="E173" s="31"/>
      <c r="F173" s="31">
        <f t="shared" si="37"/>
        <v>0</v>
      </c>
      <c r="H173" s="2" t="e">
        <f>+#REF!+#REF!+#REF!</f>
        <v>#REF!</v>
      </c>
      <c r="I173" s="27">
        <f t="shared" si="31"/>
        <v>0</v>
      </c>
    </row>
    <row r="174" spans="1:9" ht="12.75" customHeight="1" x14ac:dyDescent="0.2">
      <c r="A174" s="29" t="s">
        <v>207</v>
      </c>
      <c r="B174" s="28" t="s">
        <v>208</v>
      </c>
      <c r="C174" s="31"/>
      <c r="D174" s="31">
        <v>684128.38</v>
      </c>
      <c r="E174" s="31"/>
      <c r="F174" s="31">
        <f t="shared" si="37"/>
        <v>684128.38</v>
      </c>
      <c r="H174" s="2" t="e">
        <f>+#REF!+#REF!+#REF!</f>
        <v>#REF!</v>
      </c>
      <c r="I174" s="27">
        <f t="shared" si="31"/>
        <v>0</v>
      </c>
    </row>
    <row r="175" spans="1:9" ht="12.75" customHeight="1" x14ac:dyDescent="0.2">
      <c r="A175" s="29"/>
      <c r="B175" s="28"/>
      <c r="C175" s="31"/>
      <c r="D175" s="31"/>
      <c r="E175" s="31"/>
      <c r="F175" s="31"/>
      <c r="H175" s="2" t="e">
        <f>+#REF!+#REF!+#REF!</f>
        <v>#REF!</v>
      </c>
      <c r="I175" s="27">
        <f t="shared" si="31"/>
        <v>0</v>
      </c>
    </row>
    <row r="176" spans="1:9" ht="16.5" x14ac:dyDescent="0.3">
      <c r="A176" s="14" t="s">
        <v>209</v>
      </c>
      <c r="B176" s="1" t="s">
        <v>210</v>
      </c>
      <c r="C176" s="15"/>
      <c r="D176" s="15">
        <f>+D177+D178+D179</f>
        <v>138823.93</v>
      </c>
      <c r="E176" s="15">
        <f>+E177+E178+E179</f>
        <v>140396.4</v>
      </c>
      <c r="F176" s="15">
        <f>+F177+F178+F179</f>
        <v>279220.32999999996</v>
      </c>
      <c r="H176" s="2" t="e">
        <f>+#REF!+#REF!+#REF!</f>
        <v>#REF!</v>
      </c>
      <c r="I176" s="27">
        <f t="shared" si="31"/>
        <v>0</v>
      </c>
    </row>
    <row r="177" spans="1:9" ht="12.75" customHeight="1" x14ac:dyDescent="0.2">
      <c r="A177" s="29" t="s">
        <v>211</v>
      </c>
      <c r="B177" s="28" t="s">
        <v>212</v>
      </c>
      <c r="C177" s="31"/>
      <c r="D177" s="31">
        <v>138823.93</v>
      </c>
      <c r="E177" s="31">
        <f>122696.4+17700</f>
        <v>140396.4</v>
      </c>
      <c r="F177" s="31">
        <f>+E177+D177+C177</f>
        <v>279220.32999999996</v>
      </c>
      <c r="H177" s="2" t="e">
        <f>+#REF!+#REF!+#REF!</f>
        <v>#REF!</v>
      </c>
      <c r="I177" s="27">
        <f t="shared" si="31"/>
        <v>0</v>
      </c>
    </row>
    <row r="178" spans="1:9" ht="16.5" hidden="1" customHeight="1" x14ac:dyDescent="0.2">
      <c r="A178" s="29" t="s">
        <v>213</v>
      </c>
      <c r="B178" s="28" t="s">
        <v>318</v>
      </c>
      <c r="C178" s="31"/>
      <c r="D178" s="31"/>
      <c r="E178" s="31"/>
      <c r="F178" s="31">
        <f>+E178+D178+C178</f>
        <v>0</v>
      </c>
      <c r="H178" s="2" t="e">
        <f>+#REF!+#REF!+#REF!</f>
        <v>#REF!</v>
      </c>
      <c r="I178" s="27">
        <f t="shared" si="31"/>
        <v>0</v>
      </c>
    </row>
    <row r="179" spans="1:9" ht="12.75" hidden="1" customHeight="1" x14ac:dyDescent="0.2">
      <c r="A179" s="29" t="s">
        <v>226</v>
      </c>
      <c r="B179" s="28" t="s">
        <v>227</v>
      </c>
      <c r="C179" s="31"/>
      <c r="D179" s="31"/>
      <c r="E179" s="31"/>
      <c r="F179" s="31">
        <f>+E179+D179+C179</f>
        <v>0</v>
      </c>
      <c r="H179" s="2" t="e">
        <f>+#REF!+#REF!+#REF!</f>
        <v>#REF!</v>
      </c>
      <c r="I179" s="27">
        <f t="shared" si="31"/>
        <v>0</v>
      </c>
    </row>
    <row r="180" spans="1:9" ht="12.75" hidden="1" customHeight="1" x14ac:dyDescent="0.2">
      <c r="A180" s="29"/>
      <c r="B180" s="28"/>
      <c r="C180" s="31"/>
      <c r="D180" s="31"/>
      <c r="E180" s="31"/>
      <c r="F180" s="31"/>
      <c r="H180" s="2" t="e">
        <f>+#REF!+#REF!+#REF!</f>
        <v>#REF!</v>
      </c>
      <c r="I180" s="27">
        <f t="shared" si="31"/>
        <v>0</v>
      </c>
    </row>
    <row r="181" spans="1:9" ht="12.75" customHeight="1" x14ac:dyDescent="0.3">
      <c r="A181" s="14" t="s">
        <v>186</v>
      </c>
      <c r="B181" s="1" t="s">
        <v>319</v>
      </c>
      <c r="C181" s="15">
        <v>0</v>
      </c>
      <c r="D181" s="15">
        <f>+D182+D183</f>
        <v>85263</v>
      </c>
      <c r="E181" s="15"/>
      <c r="F181" s="15">
        <f>+F183</f>
        <v>85263</v>
      </c>
      <c r="H181" s="2" t="e">
        <f>+#REF!+#REF!+#REF!</f>
        <v>#REF!</v>
      </c>
      <c r="I181" s="27">
        <f t="shared" si="31"/>
        <v>0</v>
      </c>
    </row>
    <row r="182" spans="1:9" x14ac:dyDescent="0.2">
      <c r="A182" s="29" t="s">
        <v>187</v>
      </c>
      <c r="B182" s="28" t="s">
        <v>320</v>
      </c>
      <c r="C182" s="31"/>
      <c r="D182" s="31"/>
      <c r="E182" s="31"/>
      <c r="F182" s="31"/>
      <c r="H182" s="2" t="e">
        <f>+#REF!+#REF!+#REF!</f>
        <v>#REF!</v>
      </c>
      <c r="I182" s="27">
        <f t="shared" si="31"/>
        <v>0</v>
      </c>
    </row>
    <row r="183" spans="1:9" ht="12.75" customHeight="1" x14ac:dyDescent="0.2">
      <c r="A183" s="29" t="s">
        <v>228</v>
      </c>
      <c r="B183" s="28" t="s">
        <v>229</v>
      </c>
      <c r="C183" s="31"/>
      <c r="D183" s="31">
        <v>85263</v>
      </c>
      <c r="E183" s="31"/>
      <c r="F183" s="31">
        <f>SUM(C183:E183)</f>
        <v>85263</v>
      </c>
      <c r="H183" s="2" t="e">
        <f>+#REF!+#REF!+#REF!</f>
        <v>#REF!</v>
      </c>
      <c r="I183" s="27">
        <f t="shared" si="31"/>
        <v>0</v>
      </c>
    </row>
    <row r="184" spans="1:9" ht="12.75" customHeight="1" x14ac:dyDescent="0.2">
      <c r="A184" s="29"/>
      <c r="B184" s="28"/>
      <c r="C184" s="31"/>
      <c r="D184" s="31"/>
      <c r="E184" s="31"/>
      <c r="F184" s="31"/>
      <c r="H184" s="2" t="e">
        <f>+#REF!+#REF!+#REF!</f>
        <v>#REF!</v>
      </c>
      <c r="I184" s="27">
        <f t="shared" si="31"/>
        <v>0</v>
      </c>
    </row>
    <row r="185" spans="1:9" ht="16.5" x14ac:dyDescent="0.3">
      <c r="A185" s="14" t="s">
        <v>188</v>
      </c>
      <c r="B185" s="1" t="s">
        <v>214</v>
      </c>
      <c r="C185" s="15"/>
      <c r="D185" s="15">
        <f>SUM(D186:D189)</f>
        <v>0</v>
      </c>
      <c r="E185" s="15"/>
      <c r="F185" s="15">
        <f>SUM(C185:E185)</f>
        <v>0</v>
      </c>
      <c r="H185" s="2" t="e">
        <f>+#REF!+#REF!+#REF!</f>
        <v>#REF!</v>
      </c>
      <c r="I185" s="27">
        <f t="shared" si="31"/>
        <v>0</v>
      </c>
    </row>
    <row r="186" spans="1:9" ht="12.75" customHeight="1" x14ac:dyDescent="0.2">
      <c r="A186" s="29" t="s">
        <v>215</v>
      </c>
      <c r="B186" s="28" t="s">
        <v>216</v>
      </c>
      <c r="C186" s="31"/>
      <c r="D186" s="31"/>
      <c r="E186" s="31"/>
      <c r="F186" s="31">
        <f>+E186+D186+C186</f>
        <v>0</v>
      </c>
      <c r="H186" s="2" t="e">
        <f>+#REF!+#REF!+#REF!</f>
        <v>#REF!</v>
      </c>
      <c r="I186" s="27">
        <f t="shared" si="31"/>
        <v>0</v>
      </c>
    </row>
    <row r="187" spans="1:9" ht="12.75" customHeight="1" x14ac:dyDescent="0.2">
      <c r="A187" s="29" t="s">
        <v>230</v>
      </c>
      <c r="B187" s="28" t="s">
        <v>231</v>
      </c>
      <c r="C187" s="31"/>
      <c r="D187" s="31"/>
      <c r="E187" s="31"/>
      <c r="F187" s="31">
        <f>SUM(C187:E187)</f>
        <v>0</v>
      </c>
      <c r="H187" s="2" t="e">
        <f>+#REF!+#REF!+#REF!</f>
        <v>#REF!</v>
      </c>
      <c r="I187" s="27">
        <f t="shared" si="31"/>
        <v>0</v>
      </c>
    </row>
    <row r="188" spans="1:9" x14ac:dyDescent="0.2">
      <c r="A188" s="29" t="s">
        <v>217</v>
      </c>
      <c r="B188" s="28" t="s">
        <v>321</v>
      </c>
      <c r="C188" s="31"/>
      <c r="D188" s="31"/>
      <c r="E188" s="31"/>
      <c r="F188" s="31">
        <f>+E188+D188+C188</f>
        <v>0</v>
      </c>
      <c r="H188" s="2" t="e">
        <f>+#REF!+#REF!+#REF!</f>
        <v>#REF!</v>
      </c>
      <c r="I188" s="27">
        <f t="shared" si="31"/>
        <v>0</v>
      </c>
    </row>
    <row r="189" spans="1:9" x14ac:dyDescent="0.2">
      <c r="A189" s="29" t="s">
        <v>242</v>
      </c>
      <c r="B189" s="28" t="s">
        <v>243</v>
      </c>
      <c r="C189" s="31"/>
      <c r="D189" s="31"/>
      <c r="E189" s="31"/>
      <c r="F189" s="31">
        <f>SUM(C189:E189)</f>
        <v>0</v>
      </c>
      <c r="H189" s="2" t="e">
        <f>+#REF!+#REF!+#REF!</f>
        <v>#REF!</v>
      </c>
      <c r="I189" s="27">
        <f t="shared" si="31"/>
        <v>0</v>
      </c>
    </row>
    <row r="190" spans="1:9" ht="12.75" customHeight="1" x14ac:dyDescent="0.2">
      <c r="A190" s="13"/>
      <c r="B190" s="28"/>
      <c r="C190" s="31"/>
      <c r="D190" s="31"/>
      <c r="E190" s="31"/>
      <c r="F190" s="31"/>
      <c r="H190" s="2" t="e">
        <f>+#REF!+#REF!+#REF!</f>
        <v>#REF!</v>
      </c>
      <c r="I190" s="27">
        <f t="shared" si="31"/>
        <v>0</v>
      </c>
    </row>
    <row r="191" spans="1:9" ht="12.75" customHeight="1" x14ac:dyDescent="0.3">
      <c r="A191" s="14" t="s">
        <v>244</v>
      </c>
      <c r="B191" s="1" t="s">
        <v>245</v>
      </c>
      <c r="C191" s="15"/>
      <c r="D191" s="15">
        <f>SUM(D192:D193)</f>
        <v>0</v>
      </c>
      <c r="E191" s="15">
        <f>+E192</f>
        <v>0</v>
      </c>
      <c r="F191" s="15">
        <f>+E191+D191+C191</f>
        <v>0</v>
      </c>
      <c r="H191" s="2"/>
      <c r="I191" s="27">
        <f t="shared" si="31"/>
        <v>0</v>
      </c>
    </row>
    <row r="192" spans="1:9" ht="16.5" customHeight="1" x14ac:dyDescent="0.2">
      <c r="A192" s="29" t="s">
        <v>246</v>
      </c>
      <c r="B192" s="28" t="s">
        <v>248</v>
      </c>
      <c r="C192" s="31"/>
      <c r="D192" s="31"/>
      <c r="E192" s="31"/>
      <c r="F192" s="31">
        <f>+E192+D192+C192</f>
        <v>0</v>
      </c>
      <c r="H192" s="2"/>
      <c r="I192" s="27">
        <f t="shared" si="31"/>
        <v>0</v>
      </c>
    </row>
    <row r="193" spans="1:9" ht="12.75" customHeight="1" x14ac:dyDescent="0.2">
      <c r="A193" s="29" t="s">
        <v>247</v>
      </c>
      <c r="B193" s="28" t="s">
        <v>249</v>
      </c>
      <c r="C193" s="31"/>
      <c r="D193" s="31">
        <v>0</v>
      </c>
      <c r="E193" s="31"/>
      <c r="F193" s="31">
        <f>SUM(C193:E193)</f>
        <v>0</v>
      </c>
      <c r="H193" s="2"/>
      <c r="I193" s="27">
        <f t="shared" si="31"/>
        <v>0</v>
      </c>
    </row>
    <row r="194" spans="1:9" ht="16.5" customHeight="1" x14ac:dyDescent="0.2">
      <c r="A194" s="13"/>
      <c r="B194" s="28"/>
      <c r="C194" s="31"/>
      <c r="D194" s="31"/>
      <c r="E194" s="31"/>
      <c r="F194" s="31"/>
      <c r="H194" s="2"/>
      <c r="I194" s="27">
        <f t="shared" si="31"/>
        <v>0</v>
      </c>
    </row>
    <row r="195" spans="1:9" ht="12.75" customHeight="1" x14ac:dyDescent="0.3">
      <c r="A195" s="14" t="s">
        <v>189</v>
      </c>
      <c r="B195" s="1" t="s">
        <v>190</v>
      </c>
      <c r="C195" s="15"/>
      <c r="D195" s="15">
        <f>+D196+D197+D198+D208</f>
        <v>0</v>
      </c>
      <c r="E195" s="15"/>
      <c r="F195" s="15">
        <f>+E195+D195+C195</f>
        <v>0</v>
      </c>
      <c r="H195" s="2" t="e">
        <f>+#REF!+#REF!+#REF!</f>
        <v>#REF!</v>
      </c>
      <c r="I195" s="27">
        <f t="shared" si="31"/>
        <v>0</v>
      </c>
    </row>
    <row r="196" spans="1:9" ht="18.75" customHeight="1" x14ac:dyDescent="0.2">
      <c r="A196" s="29" t="s">
        <v>191</v>
      </c>
      <c r="B196" s="28" t="s">
        <v>33</v>
      </c>
      <c r="C196" s="31"/>
      <c r="D196" s="31"/>
      <c r="E196" s="31"/>
      <c r="F196" s="41">
        <f t="shared" ref="F196:F207" si="38">SUM(C196:E196)</f>
        <v>0</v>
      </c>
      <c r="H196" s="2" t="e">
        <f>+#REF!+#REF!+#REF!</f>
        <v>#REF!</v>
      </c>
      <c r="I196" s="27">
        <f t="shared" si="31"/>
        <v>0</v>
      </c>
    </row>
    <row r="197" spans="1:9" x14ac:dyDescent="0.2">
      <c r="A197" s="29" t="s">
        <v>322</v>
      </c>
      <c r="B197" s="28" t="s">
        <v>323</v>
      </c>
      <c r="C197" s="31"/>
      <c r="D197" s="31"/>
      <c r="E197" s="31"/>
      <c r="F197" s="41">
        <f t="shared" si="38"/>
        <v>0</v>
      </c>
      <c r="H197" s="2" t="e">
        <f>+#REF!+#REF!+#REF!</f>
        <v>#REF!</v>
      </c>
      <c r="I197" s="27">
        <f t="shared" si="31"/>
        <v>0</v>
      </c>
    </row>
    <row r="198" spans="1:9" ht="12.75" customHeight="1" x14ac:dyDescent="0.2">
      <c r="A198" s="29" t="s">
        <v>232</v>
      </c>
      <c r="B198" s="28" t="s">
        <v>192</v>
      </c>
      <c r="C198" s="31"/>
      <c r="D198" s="31"/>
      <c r="E198" s="31"/>
      <c r="F198" s="41">
        <f t="shared" si="38"/>
        <v>0</v>
      </c>
      <c r="H198" s="2" t="e">
        <f>+#REF!+#REF!+#REF!</f>
        <v>#REF!</v>
      </c>
      <c r="I198" s="27">
        <f t="shared" si="31"/>
        <v>0</v>
      </c>
    </row>
    <row r="199" spans="1:9" x14ac:dyDescent="0.2">
      <c r="A199" s="29" t="s">
        <v>187</v>
      </c>
      <c r="B199" s="28" t="s">
        <v>320</v>
      </c>
      <c r="C199" s="31"/>
      <c r="D199" s="31"/>
      <c r="E199" s="31"/>
      <c r="F199" s="41">
        <f t="shared" si="38"/>
        <v>0</v>
      </c>
      <c r="H199" s="2" t="e">
        <f>+#REF!+#REF!+#REF!</f>
        <v>#REF!</v>
      </c>
      <c r="I199" s="27">
        <f t="shared" si="31"/>
        <v>0</v>
      </c>
    </row>
    <row r="200" spans="1:9" x14ac:dyDescent="0.2">
      <c r="A200" s="29"/>
      <c r="B200" s="28"/>
      <c r="C200" s="31"/>
      <c r="D200" s="31"/>
      <c r="E200" s="31"/>
      <c r="F200" s="41">
        <f t="shared" si="38"/>
        <v>0</v>
      </c>
      <c r="H200" s="2" t="e">
        <f>+#REF!+#REF!+#REF!</f>
        <v>#REF!</v>
      </c>
      <c r="I200" s="27">
        <f t="shared" si="31"/>
        <v>0</v>
      </c>
    </row>
    <row r="201" spans="1:9" ht="16.5" x14ac:dyDescent="0.3">
      <c r="A201" s="42" t="s">
        <v>188</v>
      </c>
      <c r="B201" s="43" t="s">
        <v>324</v>
      </c>
      <c r="C201" s="15"/>
      <c r="D201" s="15">
        <f>+D202+D203+D204+D214</f>
        <v>0</v>
      </c>
      <c r="E201" s="15"/>
      <c r="F201" s="15">
        <f>+E201+D201+C201</f>
        <v>0</v>
      </c>
      <c r="H201" s="2" t="e">
        <f>+#REF!+#REF!+#REF!</f>
        <v>#REF!</v>
      </c>
      <c r="I201" s="27">
        <f t="shared" si="31"/>
        <v>0</v>
      </c>
    </row>
    <row r="202" spans="1:9" x14ac:dyDescent="0.2">
      <c r="A202" s="29" t="s">
        <v>325</v>
      </c>
      <c r="B202" s="28" t="s">
        <v>326</v>
      </c>
      <c r="C202" s="31"/>
      <c r="D202" s="31"/>
      <c r="E202" s="31"/>
      <c r="F202" s="41">
        <f t="shared" si="38"/>
        <v>0</v>
      </c>
      <c r="H202" s="2" t="e">
        <f>+#REF!+#REF!+#REF!</f>
        <v>#REF!</v>
      </c>
      <c r="I202" s="27">
        <f t="shared" si="31"/>
        <v>0</v>
      </c>
    </row>
    <row r="203" spans="1:9" x14ac:dyDescent="0.2">
      <c r="A203" s="13"/>
      <c r="B203" s="28"/>
      <c r="C203" s="31"/>
      <c r="D203" s="31"/>
      <c r="E203" s="31"/>
      <c r="F203" s="41">
        <f t="shared" si="38"/>
        <v>0</v>
      </c>
      <c r="H203" s="2" t="e">
        <f>+#REF!+#REF!+#REF!</f>
        <v>#REF!</v>
      </c>
      <c r="I203" s="27">
        <f t="shared" si="31"/>
        <v>0</v>
      </c>
    </row>
    <row r="204" spans="1:9" ht="16.5" x14ac:dyDescent="0.3">
      <c r="A204" s="42" t="s">
        <v>189</v>
      </c>
      <c r="B204" s="43" t="s">
        <v>190</v>
      </c>
      <c r="C204" s="15"/>
      <c r="D204" s="15">
        <f>+D205+D206+D207+D217</f>
        <v>0</v>
      </c>
      <c r="E204" s="15"/>
      <c r="F204" s="15">
        <f>+E204+D204+C204</f>
        <v>0</v>
      </c>
      <c r="I204" s="27">
        <f t="shared" si="31"/>
        <v>0</v>
      </c>
    </row>
    <row r="205" spans="1:9" x14ac:dyDescent="0.2">
      <c r="A205" s="29" t="s">
        <v>191</v>
      </c>
      <c r="B205" s="28" t="s">
        <v>33</v>
      </c>
      <c r="C205" s="31"/>
      <c r="D205" s="31"/>
      <c r="E205" s="31"/>
      <c r="F205" s="41">
        <f t="shared" si="38"/>
        <v>0</v>
      </c>
      <c r="I205" s="27">
        <f t="shared" si="31"/>
        <v>0</v>
      </c>
    </row>
    <row r="206" spans="1:9" x14ac:dyDescent="0.2">
      <c r="A206" s="29" t="s">
        <v>327</v>
      </c>
      <c r="B206" s="28" t="s">
        <v>192</v>
      </c>
      <c r="C206" s="31"/>
      <c r="D206" s="31"/>
      <c r="E206" s="31"/>
      <c r="F206" s="41">
        <f t="shared" si="38"/>
        <v>0</v>
      </c>
      <c r="I206" s="27">
        <f t="shared" ref="I206:I211" si="39">+C206+D206+E206-F206</f>
        <v>0</v>
      </c>
    </row>
    <row r="207" spans="1:9" x14ac:dyDescent="0.2">
      <c r="A207" s="29"/>
      <c r="B207" s="28"/>
      <c r="C207" s="31"/>
      <c r="D207" s="31"/>
      <c r="E207" s="31"/>
      <c r="F207" s="41">
        <f t="shared" si="38"/>
        <v>0</v>
      </c>
      <c r="I207" s="27">
        <f t="shared" si="39"/>
        <v>0</v>
      </c>
    </row>
    <row r="208" spans="1:9" x14ac:dyDescent="0.2">
      <c r="A208" s="44" t="s">
        <v>261</v>
      </c>
      <c r="B208" s="45" t="s">
        <v>328</v>
      </c>
      <c r="C208" s="41"/>
      <c r="D208" s="41"/>
      <c r="E208" s="41"/>
      <c r="F208" s="41">
        <f>SUM(C208:E208)</f>
        <v>0</v>
      </c>
      <c r="I208" s="27">
        <f t="shared" si="39"/>
        <v>0</v>
      </c>
    </row>
    <row r="209" spans="1:9" ht="16.5" x14ac:dyDescent="0.3">
      <c r="A209" s="14" t="s">
        <v>189</v>
      </c>
      <c r="B209" s="1" t="s">
        <v>256</v>
      </c>
      <c r="C209" s="15"/>
      <c r="D209" s="15">
        <f>+D210</f>
        <v>0</v>
      </c>
      <c r="E209" s="15"/>
      <c r="F209" s="15">
        <f>+E209+D209+C209</f>
        <v>0</v>
      </c>
      <c r="I209" s="27">
        <f t="shared" si="39"/>
        <v>0</v>
      </c>
    </row>
    <row r="210" spans="1:9" ht="13.5" customHeight="1" thickBot="1" x14ac:dyDescent="0.25">
      <c r="A210" s="16" t="s">
        <v>255</v>
      </c>
      <c r="B210" s="5" t="s">
        <v>256</v>
      </c>
      <c r="C210" s="17"/>
      <c r="D210" s="17"/>
      <c r="E210" s="17"/>
      <c r="F210" s="17">
        <f t="shared" si="34"/>
        <v>0</v>
      </c>
      <c r="I210" s="27">
        <f t="shared" si="39"/>
        <v>0</v>
      </c>
    </row>
    <row r="211" spans="1:9" ht="12.75" customHeight="1" thickBot="1" x14ac:dyDescent="0.3">
      <c r="A211" s="19"/>
      <c r="B211" s="7" t="s">
        <v>34</v>
      </c>
      <c r="C211" s="20">
        <f>C168+C160+C100+C45+C14</f>
        <v>22663996.310000002</v>
      </c>
      <c r="D211" s="20">
        <f>D168+D160+D100+D45+D14</f>
        <v>59951922.810000002</v>
      </c>
      <c r="E211" s="20">
        <f>E168+E160+E100+E45+E14</f>
        <v>8064701.3012850005</v>
      </c>
      <c r="F211" s="20">
        <f>+E211+D211+C211</f>
        <v>90680620.421285003</v>
      </c>
      <c r="I211" s="27">
        <f t="shared" si="39"/>
        <v>0</v>
      </c>
    </row>
    <row r="212" spans="1:9" ht="12.75" customHeight="1" thickTop="1" thickBot="1" x14ac:dyDescent="0.25">
      <c r="A212" s="26"/>
      <c r="B212" s="32"/>
      <c r="C212" s="47"/>
      <c r="D212" s="47"/>
      <c r="E212" s="47"/>
      <c r="F212" s="47"/>
    </row>
    <row r="213" spans="1:9" ht="16.5" thickBot="1" x14ac:dyDescent="0.3">
      <c r="A213" s="26"/>
      <c r="B213" s="32" t="s">
        <v>331</v>
      </c>
      <c r="C213" s="48">
        <f>+C11-C211</f>
        <v>453456779.69</v>
      </c>
      <c r="D213" s="48">
        <f>+D11-D211</f>
        <v>766797895.19000006</v>
      </c>
      <c r="E213" s="48">
        <f>+E11-E211</f>
        <v>219795298.698715</v>
      </c>
      <c r="F213" s="49">
        <f>+E213+D213+C213</f>
        <v>1440049973.5787151</v>
      </c>
      <c r="I213" s="27">
        <f>+F213+F211-F11</f>
        <v>0</v>
      </c>
    </row>
    <row r="214" spans="1:9" ht="13.5" thickTop="1" x14ac:dyDescent="0.2"/>
  </sheetData>
  <mergeCells count="14">
    <mergeCell ref="A12:A13"/>
    <mergeCell ref="B12:B13"/>
    <mergeCell ref="A5:F5"/>
    <mergeCell ref="A8:F8"/>
    <mergeCell ref="C12:C13"/>
    <mergeCell ref="D12:D13"/>
    <mergeCell ref="E12:E13"/>
    <mergeCell ref="F12:F13"/>
    <mergeCell ref="A7:G7"/>
    <mergeCell ref="E9:G9"/>
    <mergeCell ref="A2:F2"/>
    <mergeCell ref="A1:F1"/>
    <mergeCell ref="A3:F3"/>
    <mergeCell ref="A4:F4"/>
  </mergeCells>
  <printOptions horizontalCentered="1"/>
  <pageMargins left="0" right="0" top="0.51181102362204722" bottom="0" header="0" footer="0"/>
  <pageSetup scale="67" fitToHeight="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2014-10-08T19:25:52Z</cp:lastPrinted>
  <dcterms:created xsi:type="dcterms:W3CDTF">2013-08-07T15:42:38Z</dcterms:created>
  <dcterms:modified xsi:type="dcterms:W3CDTF">2019-03-29T14:29:06Z</dcterms:modified>
</cp:coreProperties>
</file>