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035"/>
  </bookViews>
  <sheets>
    <sheet name="Detallado" sheetId="4" r:id="rId1"/>
  </sheets>
  <definedNames>
    <definedName name="_xlnm._FilterDatabase" localSheetId="0" hidden="1">Detallado!$A$18:$F$210</definedName>
    <definedName name="_xlnm.Print_Area" localSheetId="0">Detallado!$A$1:$F$210</definedName>
    <definedName name="_xlnm.Print_Titles" localSheetId="0">Detallado!$8:$14</definedName>
  </definedNames>
  <calcPr calcId="145621"/>
</workbook>
</file>

<file path=xl/calcChain.xml><?xml version="1.0" encoding="utf-8"?>
<calcChain xmlns="http://schemas.openxmlformats.org/spreadsheetml/2006/main">
  <c r="F178" i="4" l="1"/>
  <c r="I178" i="4" s="1"/>
  <c r="F112" i="4"/>
  <c r="F111" i="4"/>
  <c r="I111" i="4" s="1"/>
  <c r="F110" i="4"/>
  <c r="I110" i="4" s="1"/>
  <c r="F98" i="4"/>
  <c r="I98" i="4" s="1"/>
  <c r="F97" i="4"/>
  <c r="I97" i="4" s="1"/>
  <c r="I201" i="4"/>
  <c r="I197" i="4"/>
  <c r="I191" i="4"/>
  <c r="I189" i="4"/>
  <c r="I183" i="4"/>
  <c r="I112" i="4"/>
  <c r="I45" i="4"/>
  <c r="I28" i="4"/>
  <c r="F208" i="4"/>
  <c r="I208" i="4" s="1"/>
  <c r="D202" i="4"/>
  <c r="F207" i="4"/>
  <c r="I207" i="4" s="1"/>
  <c r="D206" i="4"/>
  <c r="F206" i="4" s="1"/>
  <c r="F205" i="4"/>
  <c r="I205" i="4" s="1"/>
  <c r="F204" i="4"/>
  <c r="I204" i="4" s="1"/>
  <c r="F203" i="4"/>
  <c r="I203" i="4" s="1"/>
  <c r="F202" i="4"/>
  <c r="F200" i="4"/>
  <c r="I200" i="4" s="1"/>
  <c r="F199" i="4"/>
  <c r="I199" i="4" s="1"/>
  <c r="E198" i="4"/>
  <c r="D198" i="4"/>
  <c r="F196" i="4"/>
  <c r="I196" i="4" s="1"/>
  <c r="F195" i="4"/>
  <c r="I195" i="4" s="1"/>
  <c r="F194" i="4"/>
  <c r="I194" i="4" s="1"/>
  <c r="F193" i="4"/>
  <c r="I193" i="4" s="1"/>
  <c r="D192" i="4"/>
  <c r="F192" i="4" s="1"/>
  <c r="F190" i="4"/>
  <c r="F188" i="4" s="1"/>
  <c r="D188" i="4"/>
  <c r="I188" i="4" s="1"/>
  <c r="F187" i="4"/>
  <c r="I187" i="4" s="1"/>
  <c r="F186" i="4"/>
  <c r="I186" i="4" s="1"/>
  <c r="F185" i="4"/>
  <c r="I185" i="4" s="1"/>
  <c r="E184" i="4"/>
  <c r="D184" i="4"/>
  <c r="E182" i="4"/>
  <c r="F182" i="4" s="1"/>
  <c r="I182" i="4" s="1"/>
  <c r="F181" i="4"/>
  <c r="I181" i="4" s="1"/>
  <c r="F180" i="4"/>
  <c r="I180" i="4" s="1"/>
  <c r="F179" i="4"/>
  <c r="I179" i="4" s="1"/>
  <c r="F177" i="4"/>
  <c r="I177" i="4" s="1"/>
  <c r="E176" i="4"/>
  <c r="D176" i="4"/>
  <c r="C176" i="4"/>
  <c r="F174" i="4"/>
  <c r="I174" i="4" s="1"/>
  <c r="F173" i="4"/>
  <c r="I173" i="4" s="1"/>
  <c r="F172" i="4"/>
  <c r="I172" i="4" s="1"/>
  <c r="E171" i="4"/>
  <c r="D171" i="4"/>
  <c r="C171" i="4"/>
  <c r="C167" i="4" s="1"/>
  <c r="F170" i="4"/>
  <c r="I170" i="4" s="1"/>
  <c r="F169" i="4"/>
  <c r="I169" i="4" s="1"/>
  <c r="E168" i="4"/>
  <c r="D168" i="4"/>
  <c r="D167" i="4" s="1"/>
  <c r="F166" i="4"/>
  <c r="I166" i="4" s="1"/>
  <c r="F165" i="4"/>
  <c r="I165" i="4" s="1"/>
  <c r="F164" i="4"/>
  <c r="I164" i="4" s="1"/>
  <c r="F163" i="4"/>
  <c r="I163" i="4" s="1"/>
  <c r="F162" i="4"/>
  <c r="I162" i="4" s="1"/>
  <c r="F161" i="4"/>
  <c r="I161" i="4" s="1"/>
  <c r="F160" i="4"/>
  <c r="I160" i="4" s="1"/>
  <c r="F159" i="4"/>
  <c r="I159" i="4" s="1"/>
  <c r="F158" i="4"/>
  <c r="I158" i="4" s="1"/>
  <c r="E157" i="4"/>
  <c r="D157" i="4"/>
  <c r="C157" i="4"/>
  <c r="F156" i="4"/>
  <c r="I156" i="4" s="1"/>
  <c r="F155" i="4"/>
  <c r="I155" i="4" s="1"/>
  <c r="F154" i="4"/>
  <c r="I154" i="4" s="1"/>
  <c r="F153" i="4"/>
  <c r="I153" i="4" s="1"/>
  <c r="F152" i="4"/>
  <c r="I152" i="4" s="1"/>
  <c r="E151" i="4"/>
  <c r="F151" i="4" s="1"/>
  <c r="I151" i="4" s="1"/>
  <c r="F150" i="4"/>
  <c r="I150" i="4" s="1"/>
  <c r="D149" i="4"/>
  <c r="C149" i="4"/>
  <c r="F148" i="4"/>
  <c r="I148" i="4" s="1"/>
  <c r="F147" i="4"/>
  <c r="I147" i="4" s="1"/>
  <c r="F146" i="4"/>
  <c r="I146" i="4" s="1"/>
  <c r="F145" i="4"/>
  <c r="I145" i="4" s="1"/>
  <c r="F144" i="4"/>
  <c r="I144" i="4" s="1"/>
  <c r="F143" i="4"/>
  <c r="I143" i="4" s="1"/>
  <c r="F142" i="4"/>
  <c r="I142" i="4" s="1"/>
  <c r="F141" i="4"/>
  <c r="I141" i="4" s="1"/>
  <c r="F140" i="4"/>
  <c r="I140" i="4" s="1"/>
  <c r="F139" i="4"/>
  <c r="I139" i="4" s="1"/>
  <c r="F138" i="4"/>
  <c r="I138" i="4" s="1"/>
  <c r="F137" i="4"/>
  <c r="I137" i="4" s="1"/>
  <c r="E136" i="4"/>
  <c r="D136" i="4"/>
  <c r="C136" i="4"/>
  <c r="F135" i="4"/>
  <c r="I135" i="4" s="1"/>
  <c r="F134" i="4"/>
  <c r="I134" i="4" s="1"/>
  <c r="F133" i="4"/>
  <c r="I133" i="4" s="1"/>
  <c r="F132" i="4"/>
  <c r="I132" i="4" s="1"/>
  <c r="F131" i="4"/>
  <c r="I131" i="4" s="1"/>
  <c r="F130" i="4"/>
  <c r="I130" i="4" s="1"/>
  <c r="E129" i="4"/>
  <c r="D129" i="4"/>
  <c r="C129" i="4"/>
  <c r="F128" i="4"/>
  <c r="I128" i="4" s="1"/>
  <c r="F127" i="4"/>
  <c r="I127" i="4" s="1"/>
  <c r="E126" i="4"/>
  <c r="D126" i="4"/>
  <c r="C126" i="4"/>
  <c r="F125" i="4"/>
  <c r="I125" i="4" s="1"/>
  <c r="F124" i="4"/>
  <c r="I124" i="4" s="1"/>
  <c r="F123" i="4"/>
  <c r="I123" i="4" s="1"/>
  <c r="F122" i="4"/>
  <c r="I122" i="4" s="1"/>
  <c r="F121" i="4"/>
  <c r="I121" i="4" s="1"/>
  <c r="F120" i="4"/>
  <c r="I120" i="4" s="1"/>
  <c r="E119" i="4"/>
  <c r="D119" i="4"/>
  <c r="C119" i="4"/>
  <c r="F118" i="4"/>
  <c r="I118" i="4" s="1"/>
  <c r="F117" i="4"/>
  <c r="I117" i="4" s="1"/>
  <c r="F116" i="4"/>
  <c r="I116" i="4" s="1"/>
  <c r="F115" i="4"/>
  <c r="I115" i="4" s="1"/>
  <c r="F114" i="4"/>
  <c r="I114" i="4" s="1"/>
  <c r="E113" i="4"/>
  <c r="D113" i="4"/>
  <c r="C113" i="4"/>
  <c r="F109" i="4"/>
  <c r="I109" i="4" s="1"/>
  <c r="E108" i="4"/>
  <c r="F108" i="4" s="1"/>
  <c r="I108" i="4" s="1"/>
  <c r="D107" i="4"/>
  <c r="C107" i="4"/>
  <c r="F105" i="4"/>
  <c r="I105" i="4" s="1"/>
  <c r="F104" i="4"/>
  <c r="I104" i="4" s="1"/>
  <c r="F103" i="4"/>
  <c r="I103" i="4" s="1"/>
  <c r="F102" i="4"/>
  <c r="E101" i="4"/>
  <c r="D101" i="4"/>
  <c r="C101" i="4"/>
  <c r="F100" i="4"/>
  <c r="I100" i="4" s="1"/>
  <c r="F99" i="4"/>
  <c r="I99" i="4" s="1"/>
  <c r="F96" i="4"/>
  <c r="I96" i="4" s="1"/>
  <c r="F95" i="4"/>
  <c r="I95" i="4" s="1"/>
  <c r="F94" i="4"/>
  <c r="I94" i="4" s="1"/>
  <c r="F93" i="4"/>
  <c r="I93" i="4" s="1"/>
  <c r="F92" i="4"/>
  <c r="I92" i="4" s="1"/>
  <c r="E91" i="4"/>
  <c r="D91" i="4"/>
  <c r="C91" i="4"/>
  <c r="F90" i="4"/>
  <c r="I90" i="4" s="1"/>
  <c r="F89" i="4"/>
  <c r="I89" i="4" s="1"/>
  <c r="F88" i="4"/>
  <c r="I88" i="4" s="1"/>
  <c r="F87" i="4"/>
  <c r="I87" i="4" s="1"/>
  <c r="E86" i="4"/>
  <c r="D86" i="4"/>
  <c r="C86" i="4"/>
  <c r="F85" i="4"/>
  <c r="I85" i="4" s="1"/>
  <c r="F84" i="4"/>
  <c r="I84" i="4" s="1"/>
  <c r="F83" i="4"/>
  <c r="I83" i="4" s="1"/>
  <c r="F82" i="4"/>
  <c r="E81" i="4"/>
  <c r="D81" i="4"/>
  <c r="C81" i="4"/>
  <c r="F81" i="4" s="1"/>
  <c r="F80" i="4"/>
  <c r="I80" i="4" s="1"/>
  <c r="F79" i="4"/>
  <c r="I79" i="4" s="1"/>
  <c r="F78" i="4"/>
  <c r="I78" i="4" s="1"/>
  <c r="F77" i="4"/>
  <c r="I77" i="4" s="1"/>
  <c r="F76" i="4"/>
  <c r="I76" i="4" s="1"/>
  <c r="F75" i="4"/>
  <c r="I75" i="4" s="1"/>
  <c r="E74" i="4"/>
  <c r="D74" i="4"/>
  <c r="C74" i="4"/>
  <c r="F74" i="4" s="1"/>
  <c r="F73" i="4"/>
  <c r="I73" i="4" s="1"/>
  <c r="E72" i="4"/>
  <c r="F72" i="4" s="1"/>
  <c r="I72" i="4" s="1"/>
  <c r="F71" i="4"/>
  <c r="I71" i="4" s="1"/>
  <c r="E70" i="4"/>
  <c r="F70" i="4" s="1"/>
  <c r="I70" i="4" s="1"/>
  <c r="D69" i="4"/>
  <c r="C69" i="4"/>
  <c r="F68" i="4"/>
  <c r="I68" i="4" s="1"/>
  <c r="E67" i="4"/>
  <c r="F67" i="4" s="1"/>
  <c r="I67" i="4" s="1"/>
  <c r="D66" i="4"/>
  <c r="C66" i="4"/>
  <c r="F65" i="4"/>
  <c r="I65" i="4" s="1"/>
  <c r="F64" i="4"/>
  <c r="I64" i="4" s="1"/>
  <c r="F63" i="4"/>
  <c r="I63" i="4" s="1"/>
  <c r="E62" i="4"/>
  <c r="D62" i="4"/>
  <c r="C62" i="4"/>
  <c r="F62" i="4" s="1"/>
  <c r="F61" i="4"/>
  <c r="I61" i="4" s="1"/>
  <c r="F60" i="4"/>
  <c r="I60" i="4" s="1"/>
  <c r="F59" i="4"/>
  <c r="I59" i="4" s="1"/>
  <c r="F58" i="4"/>
  <c r="I58" i="4" s="1"/>
  <c r="F57" i="4"/>
  <c r="I57" i="4" s="1"/>
  <c r="F56" i="4"/>
  <c r="I56" i="4" s="1"/>
  <c r="F55" i="4"/>
  <c r="I55" i="4" s="1"/>
  <c r="F54" i="4"/>
  <c r="I54" i="4" s="1"/>
  <c r="F53" i="4"/>
  <c r="I53" i="4" s="1"/>
  <c r="E52" i="4"/>
  <c r="D52" i="4"/>
  <c r="C52" i="4"/>
  <c r="C51" i="4" s="1"/>
  <c r="F50" i="4"/>
  <c r="I50" i="4" s="1"/>
  <c r="F49" i="4"/>
  <c r="I49" i="4" s="1"/>
  <c r="F48" i="4"/>
  <c r="I48" i="4" s="1"/>
  <c r="F47" i="4"/>
  <c r="I47" i="4" s="1"/>
  <c r="E46" i="4"/>
  <c r="D46" i="4"/>
  <c r="C46" i="4"/>
  <c r="F44" i="4"/>
  <c r="I44" i="4" s="1"/>
  <c r="E43" i="4"/>
  <c r="D43" i="4"/>
  <c r="C43" i="4"/>
  <c r="F42" i="4"/>
  <c r="I42" i="4" s="1"/>
  <c r="F41" i="4"/>
  <c r="I41" i="4" s="1"/>
  <c r="F40" i="4"/>
  <c r="I40" i="4" s="1"/>
  <c r="F39" i="4"/>
  <c r="I39" i="4" s="1"/>
  <c r="F38" i="4"/>
  <c r="I38" i="4" s="1"/>
  <c r="F37" i="4"/>
  <c r="I37" i="4" s="1"/>
  <c r="E36" i="4"/>
  <c r="D36" i="4"/>
  <c r="C36" i="4"/>
  <c r="F35" i="4"/>
  <c r="I35" i="4" s="1"/>
  <c r="F34" i="4"/>
  <c r="I34" i="4" s="1"/>
  <c r="F33" i="4"/>
  <c r="I33" i="4" s="1"/>
  <c r="E32" i="4"/>
  <c r="D32" i="4"/>
  <c r="C32" i="4"/>
  <c r="F31" i="4"/>
  <c r="I31" i="4" s="1"/>
  <c r="F30" i="4"/>
  <c r="E29" i="4"/>
  <c r="D29" i="4"/>
  <c r="C29" i="4"/>
  <c r="F27" i="4"/>
  <c r="I27" i="4" s="1"/>
  <c r="F26" i="4"/>
  <c r="I26" i="4" s="1"/>
  <c r="F25" i="4"/>
  <c r="I25" i="4" s="1"/>
  <c r="E24" i="4"/>
  <c r="D24" i="4"/>
  <c r="C24" i="4"/>
  <c r="F23" i="4"/>
  <c r="F22" i="4"/>
  <c r="I22" i="4" s="1"/>
  <c r="E21" i="4"/>
  <c r="D21" i="4"/>
  <c r="C21" i="4"/>
  <c r="E107" i="4" l="1"/>
  <c r="F136" i="4"/>
  <c r="F184" i="4"/>
  <c r="D20" i="4"/>
  <c r="E20" i="4"/>
  <c r="F21" i="4"/>
  <c r="I21" i="4" s="1"/>
  <c r="F29" i="4"/>
  <c r="I29" i="4" s="1"/>
  <c r="F43" i="4"/>
  <c r="I62" i="4"/>
  <c r="I136" i="4"/>
  <c r="I43" i="4"/>
  <c r="I81" i="4"/>
  <c r="E167" i="4"/>
  <c r="F113" i="4"/>
  <c r="I113" i="4" s="1"/>
  <c r="F126" i="4"/>
  <c r="F24" i="4"/>
  <c r="I24" i="4" s="1"/>
  <c r="I126" i="4"/>
  <c r="I184" i="4"/>
  <c r="I202" i="4"/>
  <c r="F91" i="4"/>
  <c r="I91" i="4" s="1"/>
  <c r="F101" i="4"/>
  <c r="I101" i="4" s="1"/>
  <c r="C106" i="4"/>
  <c r="I30" i="4"/>
  <c r="I82" i="4"/>
  <c r="I74" i="4"/>
  <c r="F171" i="4"/>
  <c r="I171" i="4" s="1"/>
  <c r="C175" i="4"/>
  <c r="F198" i="4"/>
  <c r="C20" i="4"/>
  <c r="I23" i="4"/>
  <c r="I102" i="4"/>
  <c r="I190" i="4"/>
  <c r="I192" i="4"/>
  <c r="I198" i="4"/>
  <c r="I206" i="4"/>
  <c r="D175" i="4"/>
  <c r="F32" i="4"/>
  <c r="I32" i="4" s="1"/>
  <c r="F36" i="4"/>
  <c r="I36" i="4" s="1"/>
  <c r="F46" i="4"/>
  <c r="I46" i="4" s="1"/>
  <c r="F52" i="4"/>
  <c r="I52" i="4" s="1"/>
  <c r="E66" i="4"/>
  <c r="F66" i="4" s="1"/>
  <c r="F86" i="4"/>
  <c r="I86" i="4" s="1"/>
  <c r="D106" i="4"/>
  <c r="F107" i="4"/>
  <c r="I107" i="4" s="1"/>
  <c r="F119" i="4"/>
  <c r="I119" i="4" s="1"/>
  <c r="F129" i="4"/>
  <c r="I129" i="4" s="1"/>
  <c r="F157" i="4"/>
  <c r="I157" i="4" s="1"/>
  <c r="C168" i="4"/>
  <c r="F176" i="4"/>
  <c r="I176" i="4" s="1"/>
  <c r="D51" i="4"/>
  <c r="E69" i="4"/>
  <c r="E149" i="4"/>
  <c r="E106" i="4" s="1"/>
  <c r="F167" i="4"/>
  <c r="I167" i="4" s="1"/>
  <c r="E175" i="4"/>
  <c r="H168" i="4"/>
  <c r="H152" i="4"/>
  <c r="F20" i="4" l="1"/>
  <c r="F106" i="4"/>
  <c r="D209" i="4"/>
  <c r="D210" i="4" s="1"/>
  <c r="F168" i="4"/>
  <c r="I168" i="4" s="1"/>
  <c r="I20" i="4"/>
  <c r="I106" i="4"/>
  <c r="I66" i="4"/>
  <c r="E51" i="4"/>
  <c r="C209" i="4"/>
  <c r="C210" i="4" s="1"/>
  <c r="E209" i="4"/>
  <c r="F149" i="4"/>
  <c r="I149" i="4" s="1"/>
  <c r="F51" i="4"/>
  <c r="I51" i="4" s="1"/>
  <c r="F175" i="4"/>
  <c r="I175" i="4" s="1"/>
  <c r="F69" i="4"/>
  <c r="I69" i="4" s="1"/>
  <c r="H100" i="4"/>
  <c r="F209" i="4" l="1"/>
  <c r="F210" i="4" s="1"/>
  <c r="E210" i="4"/>
  <c r="I209" i="4"/>
  <c r="H17" i="4"/>
  <c r="H20" i="4"/>
  <c r="H21" i="4"/>
  <c r="H23" i="4"/>
  <c r="H24" i="4"/>
  <c r="H25" i="4"/>
  <c r="H27" i="4"/>
  <c r="H28" i="4"/>
  <c r="H29" i="4"/>
  <c r="H30" i="4"/>
  <c r="H31" i="4"/>
  <c r="H32" i="4"/>
  <c r="H37" i="4"/>
  <c r="H38" i="4"/>
  <c r="H39" i="4"/>
  <c r="H40" i="4"/>
  <c r="H45" i="4"/>
  <c r="H46" i="4"/>
  <c r="H47" i="4"/>
  <c r="H48" i="4"/>
  <c r="H49" i="4"/>
  <c r="H50" i="4"/>
  <c r="H51" i="4"/>
  <c r="H53" i="4"/>
  <c r="H54" i="4"/>
  <c r="H55" i="4"/>
  <c r="H57" i="4"/>
  <c r="H58" i="4"/>
  <c r="H60" i="4"/>
  <c r="H61" i="4"/>
  <c r="H62" i="4"/>
  <c r="H63" i="4"/>
  <c r="H65" i="4"/>
  <c r="H67" i="4"/>
  <c r="H68" i="4"/>
  <c r="H69" i="4"/>
  <c r="H70" i="4"/>
  <c r="H72" i="4"/>
  <c r="H73" i="4"/>
  <c r="H74" i="4"/>
  <c r="H75" i="4"/>
  <c r="H77" i="4"/>
  <c r="H78" i="4"/>
  <c r="H79" i="4"/>
  <c r="H81" i="4"/>
  <c r="H82" i="4"/>
  <c r="H83" i="4"/>
  <c r="H84" i="4"/>
  <c r="H85" i="4"/>
  <c r="H86" i="4"/>
  <c r="H88" i="4"/>
  <c r="H89" i="4"/>
  <c r="H91" i="4"/>
  <c r="H92" i="4"/>
  <c r="H93" i="4"/>
  <c r="H94" i="4"/>
  <c r="H97" i="4"/>
  <c r="H98" i="4"/>
  <c r="H99" i="4"/>
  <c r="H101" i="4"/>
  <c r="H103" i="4"/>
  <c r="H104" i="4"/>
  <c r="H105" i="4"/>
  <c r="H106" i="4"/>
  <c r="H107" i="4"/>
  <c r="H109" i="4"/>
  <c r="H110" i="4"/>
  <c r="H111" i="4"/>
  <c r="H112" i="4"/>
  <c r="H113" i="4"/>
  <c r="H114" i="4"/>
  <c r="H116" i="4"/>
  <c r="H117" i="4"/>
  <c r="H119" i="4"/>
  <c r="H120" i="4"/>
  <c r="H121" i="4"/>
  <c r="H122" i="4"/>
  <c r="H123" i="4"/>
  <c r="H124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9" i="4"/>
  <c r="H140" i="4"/>
  <c r="H141" i="4"/>
  <c r="H142" i="4"/>
  <c r="H144" i="4"/>
  <c r="H146" i="4"/>
  <c r="H147" i="4"/>
  <c r="H148" i="4"/>
  <c r="H149" i="4"/>
  <c r="H150" i="4"/>
  <c r="H151" i="4"/>
  <c r="H153" i="4"/>
  <c r="H154" i="4"/>
  <c r="H158" i="4"/>
  <c r="H160" i="4"/>
  <c r="H161" i="4"/>
  <c r="H162" i="4"/>
  <c r="H165" i="4"/>
  <c r="H166" i="4"/>
  <c r="H167" i="4"/>
  <c r="H169" i="4"/>
  <c r="H170" i="4"/>
  <c r="H172" i="4"/>
  <c r="H173" i="4"/>
  <c r="H174" i="4"/>
  <c r="H175" i="4"/>
  <c r="H177" i="4"/>
  <c r="H178" i="4"/>
  <c r="H179" i="4"/>
  <c r="H181" i="4"/>
  <c r="H182" i="4"/>
  <c r="H183" i="4"/>
  <c r="H184" i="4"/>
  <c r="H185" i="4"/>
  <c r="H191" i="4"/>
  <c r="H193" i="4"/>
  <c r="H194" i="4"/>
  <c r="H195" i="4"/>
  <c r="H196" i="4"/>
  <c r="H198" i="4"/>
  <c r="H199" i="4"/>
  <c r="H200" i="4"/>
  <c r="H201" i="4"/>
  <c r="H202" i="4"/>
  <c r="H203" i="4"/>
  <c r="H204" i="4"/>
  <c r="H96" i="4" l="1"/>
  <c r="H59" i="4"/>
  <c r="H64" i="4"/>
  <c r="H171" i="4" l="1"/>
  <c r="H180" i="4"/>
  <c r="H190" i="4"/>
  <c r="H176" i="4" l="1"/>
  <c r="H125" i="4" l="1"/>
  <c r="H145" i="4" l="1"/>
  <c r="H138" i="4"/>
  <c r="H118" i="4"/>
  <c r="H80" i="4"/>
  <c r="H19" i="4"/>
  <c r="H52" i="4"/>
  <c r="H16" i="4"/>
  <c r="H22" i="4"/>
  <c r="H26" i="4"/>
  <c r="H36" i="4"/>
  <c r="H56" i="4"/>
  <c r="H76" i="4"/>
  <c r="H71" i="4"/>
  <c r="H90" i="4"/>
  <c r="H102" i="4"/>
  <c r="H108" i="4"/>
  <c r="H115" i="4"/>
  <c r="H164" i="4"/>
  <c r="H159" i="4"/>
  <c r="H42" i="4"/>
  <c r="H163" i="4" l="1"/>
  <c r="H156" i="4"/>
  <c r="H41" i="4"/>
  <c r="H155" i="4"/>
  <c r="H95" i="4"/>
  <c r="H15" i="4"/>
</calcChain>
</file>

<file path=xl/sharedStrings.xml><?xml version="1.0" encoding="utf-8"?>
<sst xmlns="http://schemas.openxmlformats.org/spreadsheetml/2006/main" count="337" uniqueCount="336">
  <si>
    <t xml:space="preserve">Descripción </t>
  </si>
  <si>
    <t>Servicios  Personales</t>
  </si>
  <si>
    <t>Sueldos Fijos</t>
  </si>
  <si>
    <t>Contribuciones al Seguro de Pensiones</t>
  </si>
  <si>
    <t xml:space="preserve">Contribuciones al Seguro de Riesgo Laboral </t>
  </si>
  <si>
    <t xml:space="preserve">Servicios no Personales </t>
  </si>
  <si>
    <t>Publicidad, Impresión y Encuadernación</t>
  </si>
  <si>
    <t>Impresión y Encuadernación</t>
  </si>
  <si>
    <t>Transporte y Almacenaje</t>
  </si>
  <si>
    <t>Fletes</t>
  </si>
  <si>
    <t>Peaje</t>
  </si>
  <si>
    <t>Otros Alquileres</t>
  </si>
  <si>
    <t xml:space="preserve">Seguros </t>
  </si>
  <si>
    <t>Seguros de Personas</t>
  </si>
  <si>
    <t>Otros Servicios no Personales</t>
  </si>
  <si>
    <t xml:space="preserve">Gastos Judiciales </t>
  </si>
  <si>
    <t>Servicios Técnicos y Profesionales</t>
  </si>
  <si>
    <t xml:space="preserve">Materiales y Suministros </t>
  </si>
  <si>
    <t xml:space="preserve">Alimentos y Productos Agroforestales </t>
  </si>
  <si>
    <t>Alimentos y Bebidas para Personas</t>
  </si>
  <si>
    <t xml:space="preserve">Alimentos para animales </t>
  </si>
  <si>
    <t>Productos Agroforestales y Pecuarios</t>
  </si>
  <si>
    <t xml:space="preserve">Textiles y Vestuarios </t>
  </si>
  <si>
    <t>Hilados y Telas</t>
  </si>
  <si>
    <t xml:space="preserve">Acabados Textiles </t>
  </si>
  <si>
    <t xml:space="preserve">Prendas de Vestir </t>
  </si>
  <si>
    <t xml:space="preserve">Productos de Papel, Cartón de Impresos </t>
  </si>
  <si>
    <t xml:space="preserve">Papel de Escritorio </t>
  </si>
  <si>
    <t>Productos de Papel y Cartón</t>
  </si>
  <si>
    <t>Productos de Artes Graficas</t>
  </si>
  <si>
    <t>Texto de Enseñanza</t>
  </si>
  <si>
    <t xml:space="preserve">Cueros y Pieles </t>
  </si>
  <si>
    <t>Maquinaria y Equipo</t>
  </si>
  <si>
    <t>Programas de Computación</t>
  </si>
  <si>
    <t xml:space="preserve">VICEPRESIDENCIA DE LA REPUBLICA DOMINICANA </t>
  </si>
  <si>
    <t xml:space="preserve">GABINETE DE COORDINACION DE LA POLITICA SOCIAL </t>
  </si>
  <si>
    <t xml:space="preserve">Objeto/Cta/Sub-Cuenta </t>
  </si>
  <si>
    <t>2.1.1.1</t>
  </si>
  <si>
    <t>2.1.1.2</t>
  </si>
  <si>
    <t xml:space="preserve">Sueldos  al personal contratado  y/o igualado </t>
  </si>
  <si>
    <t xml:space="preserve">Suplencias </t>
  </si>
  <si>
    <t>Sueldos al personal por servicios especiales</t>
  </si>
  <si>
    <t>2.1.1.4</t>
  </si>
  <si>
    <t>2.1.1.4.01</t>
  </si>
  <si>
    <t xml:space="preserve">Regalía Pascual </t>
  </si>
  <si>
    <t>2.1.1.5</t>
  </si>
  <si>
    <t>2.1.1.2.01</t>
  </si>
  <si>
    <t>2.1.1.2.03</t>
  </si>
  <si>
    <t>2.1.1.2.04</t>
  </si>
  <si>
    <t>2.1.1.1.01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</si>
  <si>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</si>
  <si>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</si>
  <si>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</si>
  <si>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</si>
  <si>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</si>
  <si>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</si>
  <si>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</si>
  <si>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>2.1.2.2.03</t>
  </si>
  <si>
    <t xml:space="preserve">Compensación por horas  extraordinarias </t>
  </si>
  <si>
    <t xml:space="preserve">Pago  de horas extraordinarias- Horas al final del año </t>
  </si>
  <si>
    <t>2.1.2.2.09</t>
  </si>
  <si>
    <t xml:space="preserve">Bonos por desempeños </t>
  </si>
  <si>
    <t>2.1.2.2.05</t>
  </si>
  <si>
    <t xml:space="preserve">Compensación por servicios de seguridad </t>
  </si>
  <si>
    <t>2.1.5</t>
  </si>
  <si>
    <t>2.1.5.1</t>
  </si>
  <si>
    <t>Contribuciones al Seguro de Salud</t>
  </si>
  <si>
    <t>2.1.5.2</t>
  </si>
  <si>
    <t>2.1.5.3</t>
  </si>
  <si>
    <t xml:space="preserve">Contribuciones a la Seguridad Social </t>
  </si>
  <si>
    <t>2.2.1</t>
  </si>
  <si>
    <t xml:space="preserve">Servicios Básicos- </t>
  </si>
  <si>
    <t>2.2.1.3.01</t>
  </si>
  <si>
    <t>2.2.1.4.01</t>
  </si>
  <si>
    <t>2.2.1.5.01</t>
  </si>
  <si>
    <t xml:space="preserve">Telefax y Correos </t>
  </si>
  <si>
    <t xml:space="preserve">Electricidad </t>
  </si>
  <si>
    <t>2.2.2</t>
  </si>
  <si>
    <t xml:space="preserve">Publicidad y Propaganda </t>
  </si>
  <si>
    <t>2.2.2.2</t>
  </si>
  <si>
    <t>2.2..2.1</t>
  </si>
  <si>
    <t>2.2.3</t>
  </si>
  <si>
    <t>2.2.3.1</t>
  </si>
  <si>
    <t>2.2.4</t>
  </si>
  <si>
    <t>2.2.4.1</t>
  </si>
  <si>
    <t xml:space="preserve">Pasajes </t>
  </si>
  <si>
    <t>2.2.4.2</t>
  </si>
  <si>
    <t>2.2.4.4</t>
  </si>
  <si>
    <t>2.2.5</t>
  </si>
  <si>
    <t xml:space="preserve">Alquileres de  Rentas </t>
  </si>
  <si>
    <t>2.2.5.1</t>
  </si>
  <si>
    <t>2.2.5.3</t>
  </si>
  <si>
    <t>2.2.5.4</t>
  </si>
  <si>
    <t>2.2.5.8</t>
  </si>
  <si>
    <t xml:space="preserve">Alquileres y rentas de edificios y Locales </t>
  </si>
  <si>
    <t xml:space="preserve">Alquileres de Maquinarias y Equipos </t>
  </si>
  <si>
    <t>2.2.6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</si>
  <si>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</si>
  <si>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</si>
  <si>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</si>
  <si>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</si>
  <si>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</si>
  <si>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</si>
  <si>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</si>
  <si>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</si>
  <si>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</si>
  <si>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</si>
  <si>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</si>
  <si>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</si>
  <si>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2.2.8.1</t>
  </si>
  <si>
    <t>2.2.8.5.1</t>
  </si>
  <si>
    <t>2.2.8.5.3</t>
  </si>
  <si>
    <t>2.2.8.6.1</t>
  </si>
  <si>
    <t>2.2.8.6.2</t>
  </si>
  <si>
    <t xml:space="preserve">Festividades </t>
  </si>
  <si>
    <t xml:space="preserve">Limpieza e  Higiene </t>
  </si>
  <si>
    <t>Eventos Generales</t>
  </si>
  <si>
    <t>2.2.8.7</t>
  </si>
  <si>
    <t>2.2.8.8.1</t>
  </si>
  <si>
    <t>2.2.8.8.2</t>
  </si>
  <si>
    <t>2.2.8.8</t>
  </si>
  <si>
    <t xml:space="preserve">Impuestos, Derechos y  Tasas </t>
  </si>
  <si>
    <t>2.2.8.8.3</t>
  </si>
  <si>
    <t xml:space="preserve">Impuestos </t>
  </si>
  <si>
    <t xml:space="preserve">Derechos </t>
  </si>
  <si>
    <t xml:space="preserve">Tasas </t>
  </si>
  <si>
    <t>2.3.1</t>
  </si>
  <si>
    <t>2.3.1.1</t>
  </si>
  <si>
    <t>2.3.1.3</t>
  </si>
  <si>
    <t>2.3.1.4</t>
  </si>
  <si>
    <t>2.3.2</t>
  </si>
  <si>
    <t>2.3.2.1</t>
  </si>
  <si>
    <t>2.3.2.2</t>
  </si>
  <si>
    <t>2.3.2.3</t>
  </si>
  <si>
    <t>2.3.3</t>
  </si>
  <si>
    <t>2.3.3.1</t>
  </si>
  <si>
    <t>2.3.3.2</t>
  </si>
  <si>
    <t>2.3.3.3</t>
  </si>
  <si>
    <t>2.3.3.4</t>
  </si>
  <si>
    <t>2.3.3.5</t>
  </si>
  <si>
    <t>2.3.4</t>
  </si>
  <si>
    <t>2.3.4.1</t>
  </si>
  <si>
    <t xml:space="preserve">Productos Medicinales </t>
  </si>
  <si>
    <t>2.3.5</t>
  </si>
  <si>
    <t>2.3.5.1</t>
  </si>
  <si>
    <t>2.3.5.2</t>
  </si>
  <si>
    <t>2.3.5.3</t>
  </si>
  <si>
    <t>2.3.5.4</t>
  </si>
  <si>
    <t>2.3.5.5</t>
  </si>
  <si>
    <t>2.3.6</t>
  </si>
  <si>
    <t>2.3.6.1.01</t>
  </si>
  <si>
    <t>2.3.6.1.04</t>
  </si>
  <si>
    <t>2.3.6.2.01</t>
  </si>
  <si>
    <t>2.3.6.2.02</t>
  </si>
  <si>
    <t>2.3.6.2.03</t>
  </si>
  <si>
    <t xml:space="preserve">Productos de Cemento </t>
  </si>
  <si>
    <t xml:space="preserve">Productos de Cal </t>
  </si>
  <si>
    <t xml:space="preserve">Productos de Yeso </t>
  </si>
  <si>
    <t xml:space="preserve">Productos de Vidrio </t>
  </si>
  <si>
    <t xml:space="preserve">Productos de Loza </t>
  </si>
  <si>
    <t xml:space="preserve">Productos de Porcelana </t>
  </si>
  <si>
    <t>2.3.6.3.01</t>
  </si>
  <si>
    <t>2.3.6.3.06</t>
  </si>
  <si>
    <t>2.3.6.4.01</t>
  </si>
  <si>
    <t>2.3.6.4.04</t>
  </si>
  <si>
    <t>2.3.6.4.07</t>
  </si>
  <si>
    <t xml:space="preserve">Productos Ferrosos </t>
  </si>
  <si>
    <t xml:space="preserve">Accesorios de Metal </t>
  </si>
  <si>
    <t xml:space="preserve">Piedra, Arcilla y Arena </t>
  </si>
  <si>
    <t xml:space="preserve">Otros Minerales </t>
  </si>
  <si>
    <t>2.3.7</t>
  </si>
  <si>
    <t>2.3.7.1.05</t>
  </si>
  <si>
    <t>2.3.7.1.02</t>
  </si>
  <si>
    <t>2.3.7.1.01</t>
  </si>
  <si>
    <t>2.3.7.1.06</t>
  </si>
  <si>
    <t xml:space="preserve">Gasolina </t>
  </si>
  <si>
    <t xml:space="preserve">Aceites y Grasas </t>
  </si>
  <si>
    <t xml:space="preserve">Lubricantes </t>
  </si>
  <si>
    <t>2.3.9</t>
  </si>
  <si>
    <t>2.3.9.1</t>
  </si>
  <si>
    <t>2.3.9.2</t>
  </si>
  <si>
    <t>2.3.9.3</t>
  </si>
  <si>
    <t>2.3.9.5</t>
  </si>
  <si>
    <t>2.3.9.6</t>
  </si>
  <si>
    <t>2.3.9.9</t>
  </si>
  <si>
    <t>Material de Limpieza</t>
  </si>
  <si>
    <t xml:space="preserve">Bienes Muebles e Inmuebles e Intangibles </t>
  </si>
  <si>
    <t>2.6.1</t>
  </si>
  <si>
    <t>2.6.1.1</t>
  </si>
  <si>
    <t>2.6.1.3</t>
  </si>
  <si>
    <t>2.6.4</t>
  </si>
  <si>
    <t>2.6.4.1</t>
  </si>
  <si>
    <t>2.6.5</t>
  </si>
  <si>
    <t>2.6.8</t>
  </si>
  <si>
    <t xml:space="preserve">Bienes Intangibles </t>
  </si>
  <si>
    <t>2.6.8.3.1</t>
  </si>
  <si>
    <t xml:space="preserve">Base de Datos </t>
  </si>
  <si>
    <t xml:space="preserve">Agua </t>
  </si>
  <si>
    <t xml:space="preserve">Desechos Solidos </t>
  </si>
  <si>
    <t>2.6.1.4</t>
  </si>
  <si>
    <t>2.1.2.2.06</t>
  </si>
  <si>
    <t xml:space="preserve">Compensación por Resultados </t>
  </si>
  <si>
    <t>Transferencias Corrientes</t>
  </si>
  <si>
    <t>2.4.4.</t>
  </si>
  <si>
    <t>2.4.4.1</t>
  </si>
  <si>
    <t xml:space="preserve">Transferencias corrientes a empresas publicas no financieras nacionales para servicios personales </t>
  </si>
  <si>
    <t xml:space="preserve">EJECUCION PRESUPUESTARIA DEL PROGRAMA  PROSOLI  </t>
  </si>
  <si>
    <t xml:space="preserve">prueba de exactitud </t>
  </si>
  <si>
    <t>2.2.1.6.08</t>
  </si>
  <si>
    <t>Combustibles, Lubricantes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</si>
  <si>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</si>
  <si>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</si>
  <si>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</si>
  <si>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</si>
  <si>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</si>
  <si>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</si>
  <si>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</si>
  <si>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</si>
  <si>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</si>
  <si>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</si>
  <si>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SOLIDARIDAD </t>
  </si>
  <si>
    <t xml:space="preserve">PROGRESANDO </t>
  </si>
  <si>
    <t>CTC</t>
  </si>
  <si>
    <t xml:space="preserve">CONSOLIDADO </t>
  </si>
  <si>
    <t>2.2.8.3.1</t>
  </si>
  <si>
    <t>2.4.1</t>
  </si>
  <si>
    <t>2.4.1.3</t>
  </si>
  <si>
    <t xml:space="preserve">Transferencias Corrientes al Sector Privado </t>
  </si>
  <si>
    <t>2.6.4.8</t>
  </si>
  <si>
    <t xml:space="preserve">Otros Equipos de Transporte </t>
  </si>
  <si>
    <t>2.6.5.5</t>
  </si>
  <si>
    <t>Equipo de comunicación, telecomunicaciones y señalamiento</t>
  </si>
  <si>
    <t>2.6.8.3.2</t>
  </si>
  <si>
    <t>2.3.9.4</t>
  </si>
  <si>
    <t>(valores en RD$)</t>
  </si>
  <si>
    <t>Dietas y Gastos de Representación</t>
  </si>
  <si>
    <t>2.1.3</t>
  </si>
  <si>
    <t>2.1.3.1.1</t>
  </si>
  <si>
    <t>2.3.1.2</t>
  </si>
  <si>
    <t xml:space="preserve">Madera, Corcho y sus Manufacturas </t>
  </si>
  <si>
    <t>2.3.9.8</t>
  </si>
  <si>
    <t>2.6.5.7</t>
  </si>
  <si>
    <t xml:space="preserve">Herramientas menores </t>
  </si>
  <si>
    <t>2.6.7</t>
  </si>
  <si>
    <t xml:space="preserve">Bienes Inmuebles </t>
  </si>
  <si>
    <t>2.6.7.4</t>
  </si>
  <si>
    <t>2.6.7.5</t>
  </si>
  <si>
    <t xml:space="preserve">Edificios  no residenciales </t>
  </si>
  <si>
    <t xml:space="preserve">Otras estructuras </t>
  </si>
  <si>
    <t>2.4.1.2</t>
  </si>
  <si>
    <t xml:space="preserve">Ayuda  y donaciones  a personas </t>
  </si>
  <si>
    <t>2.6.1.5</t>
  </si>
  <si>
    <t>2.1.1.1.5</t>
  </si>
  <si>
    <t>2.2.1.1.0</t>
  </si>
  <si>
    <t>2.2.1.2.1</t>
  </si>
  <si>
    <t>2.2.3.2.1</t>
  </si>
  <si>
    <t>2.2.5.2.1</t>
  </si>
  <si>
    <t>2.6.8.1</t>
  </si>
  <si>
    <t>2.2.8.6.4</t>
  </si>
  <si>
    <t xml:space="preserve">Remuneración al personal fijo </t>
  </si>
  <si>
    <t>incentivos y Escalón</t>
  </si>
  <si>
    <t xml:space="preserve">Remuneraciones al personal con carácter transitorio </t>
  </si>
  <si>
    <t>Sueldo Anual Nº 13</t>
  </si>
  <si>
    <t>Prestaciones Económicas</t>
  </si>
  <si>
    <t xml:space="preserve">Dietas en el país </t>
  </si>
  <si>
    <t>Radiocomunicación</t>
  </si>
  <si>
    <t>Teléfonos a Larga Distancia</t>
  </si>
  <si>
    <t xml:space="preserve">Teléfono  Local </t>
  </si>
  <si>
    <t xml:space="preserve">Servicios de Internet y  Televisión por cable </t>
  </si>
  <si>
    <t xml:space="preserve">Viáticos </t>
  </si>
  <si>
    <t>Viáticos dentro del país</t>
  </si>
  <si>
    <t>Viatico fuera del país</t>
  </si>
  <si>
    <t>Alquiler de equipo de producción</t>
  </si>
  <si>
    <t>Alquileres de Equipos de Transporte , Tracción y Eleva</t>
  </si>
  <si>
    <t xml:space="preserve">Servicios Médicos sanitarios </t>
  </si>
  <si>
    <t xml:space="preserve">Fumigación </t>
  </si>
  <si>
    <t>Actuaciones Artísticas</t>
  </si>
  <si>
    <t>Libros,  Revistas y Periódicos</t>
  </si>
  <si>
    <t xml:space="preserve">Productos Farmacéuticos  </t>
  </si>
  <si>
    <t>Productos de Cuero, Caucho y Plásticos</t>
  </si>
  <si>
    <t xml:space="preserve">Artículos de Cuero </t>
  </si>
  <si>
    <t>Llantas y Neumáticos</t>
  </si>
  <si>
    <t>Artículos de Caucho</t>
  </si>
  <si>
    <t>Artículos de Plástico</t>
  </si>
  <si>
    <t xml:space="preserve">Productos de Minerales Metálicos y No Metálicos </t>
  </si>
  <si>
    <t xml:space="preserve">Minerales metalíferos </t>
  </si>
  <si>
    <t>Gas-oíl</t>
  </si>
  <si>
    <t xml:space="preserve">Productos químicos y Conexos </t>
  </si>
  <si>
    <t xml:space="preserve">Útiles de escritorio, oficina, informática y de enseñanza </t>
  </si>
  <si>
    <t xml:space="preserve">Útiles menores médicos quirúrgicos </t>
  </si>
  <si>
    <t xml:space="preserve">Útiles destinados a actividades recreativas y deportivas </t>
  </si>
  <si>
    <t xml:space="preserve">Útiles de cocina y comedor </t>
  </si>
  <si>
    <t xml:space="preserve">Productos Eléctricos y Afines </t>
  </si>
  <si>
    <t xml:space="preserve">Otros respuestas y accesorios menores </t>
  </si>
  <si>
    <t>Productos y Útiles varios  N. I . P.</t>
  </si>
  <si>
    <t xml:space="preserve">Premios literarios, deportivos y artísticos </t>
  </si>
  <si>
    <t xml:space="preserve">Transferencias Corrientes  a Empresas  Publicas No Financieras </t>
  </si>
  <si>
    <t xml:space="preserve">Muebles de Oficina y Estantería </t>
  </si>
  <si>
    <t xml:space="preserve">Muebles de alojamiento, excepto de oficina y estantería </t>
  </si>
  <si>
    <t>Electrodomésticos</t>
  </si>
  <si>
    <t xml:space="preserve">Vehículos  y Equipo  de Transporte, Tracción y Elevación </t>
  </si>
  <si>
    <t>Automóviles y Camiones</t>
  </si>
  <si>
    <t xml:space="preserve">Equipo de generación eléctrica, aparatos y Accesorios eléctricos </t>
  </si>
  <si>
    <t>Investigación y desarrollo</t>
  </si>
  <si>
    <t>"Año de la Atención Integral a la Primera Infancia"</t>
  </si>
  <si>
    <t>2.2.1.6.01</t>
  </si>
  <si>
    <t>2.2.1.7.01</t>
  </si>
  <si>
    <t>2.2.7.4</t>
  </si>
  <si>
    <t>Mantenimiento y  reparacion de equipo de oficina y muebles</t>
  </si>
  <si>
    <t>2.2.7.6</t>
  </si>
  <si>
    <t>mantenimiento y  reparacion de equipo de transporte, traccion</t>
  </si>
  <si>
    <t>2.2.8.7.6</t>
  </si>
  <si>
    <t>Otro servicios tecnicos profecionales</t>
  </si>
  <si>
    <t>2.3.6.1.02</t>
  </si>
  <si>
    <t>2.3.7.2.03</t>
  </si>
  <si>
    <t>Productos químicos de uso personal</t>
  </si>
  <si>
    <t>2.3.7.2.05</t>
  </si>
  <si>
    <t>insecticidads, fumigantes y otros</t>
  </si>
  <si>
    <t>2.4.1.6.01</t>
  </si>
  <si>
    <t>Transferencias corrientes a Asociaciones sin fines de lucro</t>
  </si>
  <si>
    <t>2.6.1.2</t>
  </si>
  <si>
    <t>Equipo computacional</t>
  </si>
  <si>
    <t>Metales y piedras preciosas</t>
  </si>
  <si>
    <t>2.6.3.1</t>
  </si>
  <si>
    <t>Equipos medicos y de laboratorio</t>
  </si>
  <si>
    <t>SALDO DISPONIBLE  FINAL  MARZO 2015</t>
  </si>
  <si>
    <t>EJECUCION PRESUPUESTARIA ABRIL  2015</t>
  </si>
  <si>
    <t>2.6.2.4</t>
  </si>
  <si>
    <t>Equipos Recreativos</t>
  </si>
  <si>
    <t>Equipos de Seguridad</t>
  </si>
  <si>
    <t>2.6.9.2</t>
  </si>
  <si>
    <t>2.7.1.2</t>
  </si>
  <si>
    <t>Obras para edificaciones no residenciales</t>
  </si>
  <si>
    <t>2.6.9</t>
  </si>
  <si>
    <t>SALDO FINAL AL 30 DE ABRIL 2015</t>
  </si>
  <si>
    <t>Total General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</si>
</sst>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2"/>
      <color indexed="8"/>
      <name val="Arial Narrow"/>
      <family val="2"/>
    </font>
    <font>
      <b/>
      <sz val="16"/>
      <color theme="1"/>
      <name val="Arial Narrow"/>
      <family val="2"/>
    </font>
    <font>
      <b/>
      <sz val="14"/>
      <color indexed="8"/>
      <name val="Arial Narrow"/>
      <family val="2"/>
    </font>
    <font>
      <b/>
      <sz val="11"/>
      <color indexed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14"/>
      <color theme="1"/>
      <name val="Arial Narrow"/>
      <family val="2"/>
    </font>
    <font>
      <sz val="11"/>
      <color indexed="8"/>
      <name val="Arial Narrow"/>
      <family val="2"/>
    </font>
    <font>
      <b/>
      <sz val="20"/>
      <color rgb="FF002060"/>
      <name val="Arial Narrow"/>
      <family val="2"/>
    </font>
    <font>
      <b/>
      <sz val="18"/>
      <color rgb="FF002060"/>
      <name val="Arial Narrow"/>
      <family val="2"/>
    </font>
    <font>
      <b/>
      <sz val="16"/>
      <color rgb="FF002060"/>
      <name val="Arial Narrow"/>
      <family val="2"/>
    </font>
    <font>
      <sz val="10"/>
      <color indexed="8"/>
      <name val="Calibri"/>
      <family val="2"/>
    </font>
    <font>
      <b/>
      <sz val="16"/>
      <color indexed="8"/>
      <name val="Arial"/>
      <family val="2"/>
    </font>
    <font>
      <b/>
      <sz val="24"/>
      <color theme="1"/>
      <name val="Calibri"/>
      <family val="2"/>
      <scheme val="minor"/>
    </font>
    <font>
      <b/>
      <sz val="9"/>
      <color indexed="8"/>
      <name val="Arial Narrow"/>
      <family val="2"/>
    </font>
    <font>
      <b/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thick">
        <color indexed="64"/>
      </top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43" fontId="0" fillId="0" borderId="0" xfId="0" applyNumberFormat="1"/>
    <xf numFmtId="0" fontId="0" fillId="0" borderId="0" xfId="0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43" fontId="9" fillId="2" borderId="3" xfId="1" applyFont="1" applyFill="1" applyBorder="1"/>
    <xf numFmtId="43" fontId="8" fillId="0" borderId="2" xfId="1" applyFont="1" applyBorder="1"/>
    <xf numFmtId="0" fontId="8" fillId="0" borderId="2" xfId="0" applyNumberFormat="1" applyFont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43" fontId="9" fillId="2" borderId="2" xfId="1" applyFont="1" applyFill="1" applyBorder="1"/>
    <xf numFmtId="0" fontId="8" fillId="0" borderId="4" xfId="0" applyNumberFormat="1" applyFont="1" applyBorder="1" applyAlignment="1">
      <alignment horizontal="center"/>
    </xf>
    <xf numFmtId="43" fontId="8" fillId="0" borderId="4" xfId="1" applyFont="1" applyBorder="1"/>
    <xf numFmtId="43" fontId="8" fillId="0" borderId="2" xfId="1" applyFont="1" applyBorder="1" applyAlignment="1">
      <alignment horizontal="right"/>
    </xf>
    <xf numFmtId="43" fontId="9" fillId="2" borderId="3" xfId="0" applyNumberFormat="1" applyFont="1" applyFill="1" applyBorder="1"/>
    <xf numFmtId="43" fontId="8" fillId="0" borderId="8" xfId="1" applyFont="1" applyBorder="1"/>
    <xf numFmtId="164" fontId="0" fillId="0" borderId="0" xfId="0" applyNumberFormat="1"/>
    <xf numFmtId="0" fontId="9" fillId="0" borderId="0" xfId="0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/>
    </xf>
    <xf numFmtId="0" fontId="3" fillId="0" borderId="9" xfId="0" applyFont="1" applyFill="1" applyBorder="1"/>
    <xf numFmtId="43" fontId="8" fillId="0" borderId="9" xfId="1" applyFont="1" applyFill="1" applyBorder="1"/>
    <xf numFmtId="0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/>
    <xf numFmtId="43" fontId="9" fillId="3" borderId="5" xfId="0" applyNumberFormat="1" applyFont="1" applyFill="1" applyBorder="1"/>
    <xf numFmtId="0" fontId="0" fillId="0" borderId="10" xfId="0" applyBorder="1"/>
    <xf numFmtId="0" fontId="0" fillId="0" borderId="0" xfId="0" applyBorder="1"/>
    <xf numFmtId="43" fontId="16" fillId="0" borderId="0" xfId="1" applyFont="1" applyBorder="1"/>
    <xf numFmtId="0" fontId="0" fillId="0" borderId="11" xfId="0" applyBorder="1"/>
    <xf numFmtId="0" fontId="2" fillId="4" borderId="10" xfId="0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vertical="center" wrapText="1"/>
    </xf>
    <xf numFmtId="0" fontId="0" fillId="4" borderId="0" xfId="0" applyFill="1"/>
    <xf numFmtId="43" fontId="6" fillId="4" borderId="11" xfId="1" applyFont="1" applyFill="1" applyBorder="1" applyAlignment="1">
      <alignment vertical="center" wrapText="1"/>
    </xf>
    <xf numFmtId="43" fontId="19" fillId="4" borderId="0" xfId="1" applyFont="1" applyFill="1" applyBorder="1" applyAlignment="1">
      <alignment vertical="center" wrapText="1"/>
    </xf>
    <xf numFmtId="0" fontId="20" fillId="4" borderId="0" xfId="0" applyFont="1" applyFill="1" applyAlignment="1">
      <alignment horizontal="right"/>
    </xf>
    <xf numFmtId="0" fontId="2" fillId="2" borderId="3" xfId="0" applyFont="1" applyFill="1" applyBorder="1"/>
    <xf numFmtId="0" fontId="2" fillId="2" borderId="2" xfId="0" applyFont="1" applyFill="1" applyBorder="1"/>
    <xf numFmtId="0" fontId="6" fillId="5" borderId="6" xfId="0" applyNumberFormat="1" applyFont="1" applyFill="1" applyBorder="1" applyAlignment="1">
      <alignment horizontal="center"/>
    </xf>
    <xf numFmtId="0" fontId="6" fillId="5" borderId="6" xfId="0" applyFont="1" applyFill="1" applyBorder="1"/>
    <xf numFmtId="43" fontId="10" fillId="5" borderId="6" xfId="1" applyFont="1" applyFill="1" applyBorder="1"/>
    <xf numFmtId="0" fontId="21" fillId="4" borderId="0" xfId="0" applyFont="1" applyFill="1"/>
    <xf numFmtId="43" fontId="21" fillId="4" borderId="0" xfId="0" applyNumberFormat="1" applyFont="1" applyFill="1"/>
    <xf numFmtId="0" fontId="21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0" borderId="12" xfId="0" applyFont="1" applyBorder="1"/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7" fillId="4" borderId="0" xfId="0" applyFont="1" applyFill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center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85726</xdr:rowOff>
    </xdr:from>
    <xdr:to>
      <xdr:col>1</xdr:col>
      <xdr:colOff>1019175</xdr:colOff>
      <xdr:row>7</xdr:row>
      <xdr:rowOff>38101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726"/>
          <a:ext cx="2228850" cy="10858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47625</xdr:colOff>
      <xdr:row>0</xdr:row>
      <xdr:rowOff>28576</xdr:rowOff>
    </xdr:from>
    <xdr:to>
      <xdr:col>5</xdr:col>
      <xdr:colOff>1104900</xdr:colOff>
      <xdr:row>7</xdr:row>
      <xdr:rowOff>53795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91375" y="28576"/>
          <a:ext cx="2305050" cy="115869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46"/>
  </sheetPr>
  <dimension ref="A7:K212"/>
  <sheetViews>
    <sheetView tabSelected="1" view="pageBreakPreview" topLeftCell="A160" zoomScaleSheetLayoutView="100" workbookViewId="0">
      <selection activeCell="B210" sqref="B210"/>
    </sheetView>
  </sheetViews>
  <sheetFormatPr baseColWidth="10" defaultRowHeight="12.75" x14ac:dyDescent="0.2"/>
  <cols>
    <col min="1" max="1" width="18.140625" customWidth="1"/>
    <col min="2" max="2" width="55.28515625" customWidth="1"/>
    <col min="3" max="5" width="18.7109375" bestFit="1" customWidth="1"/>
    <col min="6" max="6" width="20.5703125" bestFit="1" customWidth="1"/>
    <col min="7" max="7" width="14.85546875" hidden="1" customWidth="1"/>
    <col min="8" max="8" width="18" hidden="1" customWidth="1"/>
  </cols>
  <sheetData>
    <row r="7" spans="1:9" x14ac:dyDescent="0.2">
      <c r="A7" s="28"/>
      <c r="B7" s="28"/>
      <c r="C7" s="28"/>
      <c r="D7" s="28"/>
      <c r="E7" s="28"/>
      <c r="F7" s="28"/>
    </row>
    <row r="8" spans="1:9" ht="25.5" x14ac:dyDescent="0.35">
      <c r="A8" s="58" t="s">
        <v>34</v>
      </c>
      <c r="B8" s="59"/>
      <c r="C8" s="59"/>
      <c r="D8" s="59"/>
      <c r="E8" s="59"/>
      <c r="F8" s="60"/>
    </row>
    <row r="9" spans="1:9" ht="23.25" x14ac:dyDescent="0.35">
      <c r="A9" s="61" t="s">
        <v>35</v>
      </c>
      <c r="B9" s="62"/>
      <c r="C9" s="62"/>
      <c r="D9" s="62"/>
      <c r="E9" s="62"/>
      <c r="F9" s="63"/>
    </row>
    <row r="10" spans="1:9" ht="23.25" x14ac:dyDescent="0.35">
      <c r="A10" s="61" t="s">
        <v>206</v>
      </c>
      <c r="B10" s="62"/>
      <c r="C10" s="62"/>
      <c r="D10" s="62"/>
      <c r="E10" s="62"/>
      <c r="F10" s="63"/>
    </row>
    <row r="11" spans="1:9" ht="20.25" x14ac:dyDescent="0.3">
      <c r="A11" s="64" t="s">
        <v>234</v>
      </c>
      <c r="B11" s="65"/>
      <c r="C11" s="65"/>
      <c r="D11" s="65"/>
      <c r="E11" s="65"/>
      <c r="F11" s="66"/>
    </row>
    <row r="12" spans="1:9" x14ac:dyDescent="0.2">
      <c r="A12" s="27"/>
      <c r="B12" s="28"/>
      <c r="C12" s="28"/>
      <c r="D12" s="28"/>
      <c r="E12" s="29"/>
      <c r="F12" s="30"/>
    </row>
    <row r="13" spans="1:9" ht="20.25" x14ac:dyDescent="0.3">
      <c r="A13" s="54" t="s">
        <v>304</v>
      </c>
      <c r="B13" s="54"/>
      <c r="C13" s="54"/>
      <c r="D13" s="54"/>
      <c r="E13" s="54"/>
      <c r="F13" s="54"/>
      <c r="G13" s="54"/>
    </row>
    <row r="14" spans="1:9" ht="31.5" x14ac:dyDescent="0.5">
      <c r="A14" s="55" t="s">
        <v>326</v>
      </c>
      <c r="B14" s="56"/>
      <c r="C14" s="56"/>
      <c r="D14" s="56"/>
      <c r="E14" s="56"/>
      <c r="F14" s="57"/>
      <c r="H14" s="2" t="s">
        <v>207</v>
      </c>
      <c r="I14" s="20"/>
    </row>
    <row r="15" spans="1:9" ht="18" x14ac:dyDescent="0.2">
      <c r="A15" s="31"/>
      <c r="B15" s="33"/>
      <c r="C15" s="35"/>
      <c r="D15" s="35"/>
      <c r="E15" s="35"/>
      <c r="F15" s="35"/>
      <c r="G15" s="34"/>
      <c r="H15" s="1" t="e">
        <f>+#REF!+#REF!+#REF!</f>
        <v>#REF!</v>
      </c>
      <c r="I15" s="19"/>
    </row>
    <row r="16" spans="1:9" x14ac:dyDescent="0.2">
      <c r="A16" s="31"/>
      <c r="B16" s="36" t="s">
        <v>325</v>
      </c>
      <c r="C16" s="32">
        <v>378508296.61000001</v>
      </c>
      <c r="D16" s="32">
        <v>581291957.38</v>
      </c>
      <c r="E16" s="32">
        <v>191403662.13</v>
      </c>
      <c r="F16" s="32">
        <v>1151203916.1199999</v>
      </c>
      <c r="H16" s="1" t="e">
        <f>+#REF!+#REF!+#REF!</f>
        <v>#REF!</v>
      </c>
      <c r="I16" s="19"/>
    </row>
    <row r="17" spans="1:9" ht="13.5" thickBot="1" x14ac:dyDescent="0.25">
      <c r="A17" s="45"/>
      <c r="B17" s="46"/>
      <c r="C17" s="46"/>
      <c r="D17" s="46"/>
      <c r="E17" s="46"/>
      <c r="F17" s="47"/>
      <c r="H17" s="1" t="e">
        <f>+#REF!+#REF!+#REF!</f>
        <v>#REF!</v>
      </c>
      <c r="I17" s="19"/>
    </row>
    <row r="18" spans="1:9" ht="14.25" customHeight="1" thickTop="1" thickBot="1" x14ac:dyDescent="0.25">
      <c r="A18" s="48" t="s">
        <v>36</v>
      </c>
      <c r="B18" s="50" t="s">
        <v>0</v>
      </c>
      <c r="C18" s="52" t="s">
        <v>220</v>
      </c>
      <c r="D18" s="52" t="s">
        <v>221</v>
      </c>
      <c r="E18" s="52" t="s">
        <v>222</v>
      </c>
      <c r="F18" s="52" t="s">
        <v>223</v>
      </c>
      <c r="H18" s="1"/>
      <c r="I18" s="19"/>
    </row>
    <row r="19" spans="1:9" ht="20.25" hidden="1" customHeight="1" thickBot="1" x14ac:dyDescent="0.25">
      <c r="A19" s="49"/>
      <c r="B19" s="51"/>
      <c r="C19" s="53"/>
      <c r="D19" s="53"/>
      <c r="E19" s="53"/>
      <c r="F19" s="53"/>
      <c r="H19" s="1" t="e">
        <f>+#REF!+#REF!+#REF!</f>
        <v>#REF!</v>
      </c>
      <c r="I19" s="19"/>
    </row>
    <row r="20" spans="1:9" ht="16.5" thickBot="1" x14ac:dyDescent="0.3">
      <c r="A20" s="24">
        <v>2.1</v>
      </c>
      <c r="B20" s="25" t="s">
        <v>1</v>
      </c>
      <c r="C20" s="26">
        <f>+C21+C24+C29+C32+C36+C46</f>
        <v>22543495.130000003</v>
      </c>
      <c r="D20" s="26">
        <f t="shared" ref="D20:E20" si="0">+D21+D24+D29+D32+D36+D46</f>
        <v>24494250.469999999</v>
      </c>
      <c r="E20" s="26">
        <f t="shared" si="0"/>
        <v>3028895.24</v>
      </c>
      <c r="F20" s="26">
        <f>SUM(C20:E20)</f>
        <v>50066640.840000004</v>
      </c>
      <c r="H20" s="1" t="e">
        <f>+#REF!+#REF!+#REF!</f>
        <v>#REF!</v>
      </c>
      <c r="I20" s="19">
        <f>+C20+D20+E20-F20</f>
        <v>0</v>
      </c>
    </row>
    <row r="21" spans="1:9" ht="16.5" x14ac:dyDescent="0.3">
      <c r="A21" s="8" t="s">
        <v>37</v>
      </c>
      <c r="B21" s="37" t="s">
        <v>259</v>
      </c>
      <c r="C21" s="17">
        <f>C22+C23</f>
        <v>19462884.010000002</v>
      </c>
      <c r="D21" s="17">
        <f>D22+D23</f>
        <v>19280533.149999999</v>
      </c>
      <c r="E21" s="17">
        <f t="shared" ref="E21" si="1">E22+E23</f>
        <v>2343000</v>
      </c>
      <c r="F21" s="17">
        <f>F22+F23</f>
        <v>41086417.159999996</v>
      </c>
      <c r="H21" s="1" t="e">
        <f>+#REF!+#REF!+#REF!</f>
        <v>#REF!</v>
      </c>
      <c r="I21" s="19">
        <f t="shared" ref="I21:I84" si="2">+C21+D21+E21-F21</f>
        <v>0</v>
      </c>
    </row>
    <row r="22" spans="1:9" x14ac:dyDescent="0.2">
      <c r="A22" s="3" t="s">
        <v>49</v>
      </c>
      <c r="B22" s="4" t="s">
        <v>2</v>
      </c>
      <c r="C22" s="10">
        <v>19462884.010000002</v>
      </c>
      <c r="D22" s="10">
        <v>19212533.149999999</v>
      </c>
      <c r="E22" s="10">
        <v>2343000</v>
      </c>
      <c r="F22" s="10">
        <f>+C22+D22+E22</f>
        <v>41018417.159999996</v>
      </c>
      <c r="H22" s="1" t="e">
        <f>+#REF!+#REF!+#REF!</f>
        <v>#REF!</v>
      </c>
      <c r="I22" s="19">
        <f t="shared" si="2"/>
        <v>0</v>
      </c>
    </row>
    <row r="23" spans="1:9" x14ac:dyDescent="0.2">
      <c r="A23" s="11" t="s">
        <v>252</v>
      </c>
      <c r="B23" s="4" t="s">
        <v>260</v>
      </c>
      <c r="C23" s="10"/>
      <c r="D23" s="10">
        <v>68000</v>
      </c>
      <c r="E23" s="10"/>
      <c r="F23" s="10">
        <f t="shared" ref="F23:F90" si="3">+C23+D23+E23</f>
        <v>68000</v>
      </c>
      <c r="H23" s="1" t="e">
        <f>+#REF!+#REF!+#REF!</f>
        <v>#REF!</v>
      </c>
      <c r="I23" s="19">
        <f t="shared" si="2"/>
        <v>0</v>
      </c>
    </row>
    <row r="24" spans="1:9" ht="16.5" x14ac:dyDescent="0.3">
      <c r="A24" s="12" t="s">
        <v>38</v>
      </c>
      <c r="B24" s="38" t="s">
        <v>261</v>
      </c>
      <c r="C24" s="13">
        <f>SUM(C25:C27)</f>
        <v>83800</v>
      </c>
      <c r="D24" s="13">
        <f>SUM(D25:D27)</f>
        <v>1350000</v>
      </c>
      <c r="E24" s="13">
        <f>SUM(E25:E27)</f>
        <v>176612.83</v>
      </c>
      <c r="F24" s="13">
        <f>SUM(C24:E24)</f>
        <v>1610412.83</v>
      </c>
      <c r="H24" s="1" t="e">
        <f>+#REF!+#REF!+#REF!</f>
        <v>#REF!</v>
      </c>
      <c r="I24" s="19">
        <f t="shared" si="2"/>
        <v>0</v>
      </c>
    </row>
    <row r="25" spans="1:9" x14ac:dyDescent="0.2">
      <c r="A25" s="3" t="s">
        <v>46</v>
      </c>
      <c r="B25" s="4" t="s">
        <v>39</v>
      </c>
      <c r="C25" s="10">
        <v>83800</v>
      </c>
      <c r="D25" s="10">
        <v>1350000</v>
      </c>
      <c r="E25" s="10">
        <v>176612.83</v>
      </c>
      <c r="F25" s="10">
        <f t="shared" si="3"/>
        <v>1610412.83</v>
      </c>
      <c r="H25" s="1" t="e">
        <f>+#REF!+#REF!+#REF!</f>
        <v>#REF!</v>
      </c>
      <c r="I25" s="19">
        <f t="shared" si="2"/>
        <v>0</v>
      </c>
    </row>
    <row r="26" spans="1:9" hidden="1" x14ac:dyDescent="0.2">
      <c r="A26" s="3" t="s">
        <v>47</v>
      </c>
      <c r="B26" s="4" t="s">
        <v>40</v>
      </c>
      <c r="C26" s="10"/>
      <c r="D26" s="10"/>
      <c r="E26" s="10"/>
      <c r="F26" s="10">
        <f t="shared" si="3"/>
        <v>0</v>
      </c>
      <c r="H26" s="1" t="e">
        <f>+#REF!+#REF!+#REF!</f>
        <v>#REF!</v>
      </c>
      <c r="I26" s="19">
        <f t="shared" si="2"/>
        <v>0</v>
      </c>
    </row>
    <row r="27" spans="1:9" hidden="1" x14ac:dyDescent="0.2">
      <c r="A27" s="3" t="s">
        <v>48</v>
      </c>
      <c r="B27" s="4" t="s">
        <v>41</v>
      </c>
      <c r="C27" s="10"/>
      <c r="D27" s="10"/>
      <c r="E27" s="10"/>
      <c r="F27" s="10">
        <f t="shared" si="3"/>
        <v>0</v>
      </c>
      <c r="H27" s="1" t="e">
        <f>+#REF!+#REF!+#REF!</f>
        <v>#REF!</v>
      </c>
      <c r="I27" s="19">
        <f t="shared" si="2"/>
        <v>0</v>
      </c>
    </row>
    <row r="28" spans="1:9" hidden="1" x14ac:dyDescent="0.2">
      <c r="A28" s="3"/>
      <c r="B28" s="4"/>
      <c r="C28" s="10"/>
      <c r="D28" s="10"/>
      <c r="E28" s="10"/>
      <c r="F28" s="10"/>
      <c r="H28" s="1" t="e">
        <f>+#REF!+#REF!+#REF!</f>
        <v>#REF!</v>
      </c>
      <c r="I28" s="19">
        <f t="shared" si="2"/>
        <v>0</v>
      </c>
    </row>
    <row r="29" spans="1:9" ht="16.5" x14ac:dyDescent="0.3">
      <c r="A29" s="12" t="s">
        <v>42</v>
      </c>
      <c r="B29" s="38" t="s">
        <v>262</v>
      </c>
      <c r="C29" s="13">
        <f>SUM(C30:C31)</f>
        <v>0</v>
      </c>
      <c r="D29" s="13">
        <f t="shared" ref="D29:F29" si="4">SUM(D30:D31)</f>
        <v>312000</v>
      </c>
      <c r="E29" s="13">
        <f t="shared" si="4"/>
        <v>0</v>
      </c>
      <c r="F29" s="13">
        <f t="shared" si="4"/>
        <v>312000</v>
      </c>
      <c r="H29" s="1" t="e">
        <f>+#REF!+#REF!+#REF!</f>
        <v>#REF!</v>
      </c>
      <c r="I29" s="19">
        <f t="shared" si="2"/>
        <v>0</v>
      </c>
    </row>
    <row r="30" spans="1:9" x14ac:dyDescent="0.2">
      <c r="A30" s="3" t="s">
        <v>43</v>
      </c>
      <c r="B30" s="4" t="s">
        <v>44</v>
      </c>
      <c r="C30" s="10"/>
      <c r="D30" s="10">
        <v>312000</v>
      </c>
      <c r="E30" s="10"/>
      <c r="F30" s="10">
        <f t="shared" si="3"/>
        <v>312000</v>
      </c>
      <c r="H30" s="1" t="e">
        <f>+#REF!+#REF!+#REF!</f>
        <v>#REF!</v>
      </c>
      <c r="I30" s="19">
        <f t="shared" si="2"/>
        <v>0</v>
      </c>
    </row>
    <row r="31" spans="1:9" hidden="1" x14ac:dyDescent="0.2">
      <c r="A31" s="3"/>
      <c r="B31" s="4"/>
      <c r="C31" s="10"/>
      <c r="D31" s="10"/>
      <c r="E31" s="10"/>
      <c r="F31" s="10">
        <f t="shared" si="3"/>
        <v>0</v>
      </c>
      <c r="H31" s="1" t="e">
        <f>+#REF!+#REF!+#REF!</f>
        <v>#REF!</v>
      </c>
      <c r="I31" s="19">
        <f t="shared" si="2"/>
        <v>0</v>
      </c>
    </row>
    <row r="32" spans="1:9" ht="16.5" x14ac:dyDescent="0.3">
      <c r="A32" s="12" t="s">
        <v>45</v>
      </c>
      <c r="B32" s="38" t="s">
        <v>263</v>
      </c>
      <c r="C32" s="13">
        <f>SUM(C33:C35)</f>
        <v>0</v>
      </c>
      <c r="D32" s="13">
        <f>SUM(D33:D35)</f>
        <v>518092.99</v>
      </c>
      <c r="E32" s="13">
        <f t="shared" ref="E32:F32" si="5">SUM(E33:E35)</f>
        <v>504610.06</v>
      </c>
      <c r="F32" s="13">
        <f t="shared" si="5"/>
        <v>1022703.05</v>
      </c>
      <c r="H32" s="1" t="e">
        <f>+#REF!+#REF!+#REF!</f>
        <v>#REF!</v>
      </c>
      <c r="I32" s="19">
        <f t="shared" si="2"/>
        <v>0</v>
      </c>
    </row>
    <row r="33" spans="1:9" x14ac:dyDescent="0.2">
      <c r="A33" s="3" t="s">
        <v>50</v>
      </c>
      <c r="B33" s="4" t="s">
        <v>51</v>
      </c>
      <c r="C33" s="10"/>
      <c r="D33" s="10">
        <v>450000</v>
      </c>
      <c r="E33" s="10">
        <v>470000</v>
      </c>
      <c r="F33" s="10">
        <f t="shared" si="3"/>
        <v>920000</v>
      </c>
      <c r="H33" s="1"/>
      <c r="I33" s="19">
        <f t="shared" si="2"/>
        <v>0</v>
      </c>
    </row>
    <row r="34" spans="1:9" x14ac:dyDescent="0.2">
      <c r="A34" s="3" t="s">
        <v>52</v>
      </c>
      <c r="B34" s="4" t="s">
        <v>53</v>
      </c>
      <c r="C34" s="10"/>
      <c r="D34" s="10">
        <v>68092.990000000005</v>
      </c>
      <c r="E34" s="10">
        <v>34610.06</v>
      </c>
      <c r="F34" s="10">
        <f t="shared" si="3"/>
        <v>102703.05</v>
      </c>
      <c r="H34" s="1"/>
      <c r="I34" s="19">
        <f t="shared" si="2"/>
        <v>0</v>
      </c>
    </row>
    <row r="35" spans="1:9" hidden="1" x14ac:dyDescent="0.2">
      <c r="A35" s="11"/>
      <c r="B35" s="4"/>
      <c r="C35" s="10"/>
      <c r="D35" s="10"/>
      <c r="E35" s="10"/>
      <c r="F35" s="10">
        <f t="shared" si="3"/>
        <v>0</v>
      </c>
      <c r="H35" s="1"/>
      <c r="I35" s="19">
        <f t="shared" si="2"/>
        <v>0</v>
      </c>
    </row>
    <row r="36" spans="1:9" ht="16.5" x14ac:dyDescent="0.3">
      <c r="A36" s="12" t="s">
        <v>54</v>
      </c>
      <c r="B36" s="38" t="s">
        <v>55</v>
      </c>
      <c r="C36" s="13">
        <f t="shared" ref="C36" si="6">SUM(C37:C42)</f>
        <v>41500</v>
      </c>
      <c r="D36" s="13">
        <f>SUM(D37:D42)</f>
        <v>161041.68</v>
      </c>
      <c r="E36" s="13">
        <f>SUM(E37:E42)</f>
        <v>4672.3500000000004</v>
      </c>
      <c r="F36" s="13">
        <f>SUM(C36:E36)</f>
        <v>207214.03</v>
      </c>
      <c r="H36" s="1" t="e">
        <f>+#REF!+#REF!+#REF!</f>
        <v>#REF!</v>
      </c>
      <c r="I36" s="19">
        <f t="shared" si="2"/>
        <v>0</v>
      </c>
    </row>
    <row r="37" spans="1:9" hidden="1" x14ac:dyDescent="0.2">
      <c r="A37" s="3" t="s">
        <v>56</v>
      </c>
      <c r="B37" s="4" t="s">
        <v>58</v>
      </c>
      <c r="C37" s="10"/>
      <c r="D37" s="10"/>
      <c r="E37" s="10"/>
      <c r="F37" s="10">
        <f t="shared" si="3"/>
        <v>0</v>
      </c>
      <c r="H37" s="1" t="e">
        <f>+#REF!+#REF!+#REF!</f>
        <v>#REF!</v>
      </c>
      <c r="I37" s="19">
        <f t="shared" si="2"/>
        <v>0</v>
      </c>
    </row>
    <row r="38" spans="1:9" x14ac:dyDescent="0.2">
      <c r="A38" s="3" t="s">
        <v>57</v>
      </c>
      <c r="B38" s="4" t="s">
        <v>59</v>
      </c>
      <c r="C38" s="10"/>
      <c r="D38" s="10">
        <v>161041.68</v>
      </c>
      <c r="E38" s="10">
        <v>4672.3500000000004</v>
      </c>
      <c r="F38" s="10">
        <f t="shared" si="3"/>
        <v>165714.03</v>
      </c>
      <c r="H38" s="1" t="e">
        <f>+#REF!+#REF!+#REF!</f>
        <v>#REF!</v>
      </c>
      <c r="I38" s="19">
        <f t="shared" si="2"/>
        <v>0</v>
      </c>
    </row>
    <row r="39" spans="1:9" x14ac:dyDescent="0.2">
      <c r="A39" s="3" t="s">
        <v>62</v>
      </c>
      <c r="B39" s="4" t="s">
        <v>63</v>
      </c>
      <c r="C39" s="10">
        <v>41500</v>
      </c>
      <c r="D39" s="10"/>
      <c r="E39" s="10"/>
      <c r="F39" s="10">
        <f t="shared" si="3"/>
        <v>41500</v>
      </c>
      <c r="H39" s="1" t="e">
        <f>+#REF!+#REF!+#REF!</f>
        <v>#REF!</v>
      </c>
      <c r="I39" s="19">
        <f t="shared" si="2"/>
        <v>0</v>
      </c>
    </row>
    <row r="40" spans="1:9" hidden="1" x14ac:dyDescent="0.2">
      <c r="A40" s="3" t="s">
        <v>200</v>
      </c>
      <c r="B40" s="4" t="s">
        <v>201</v>
      </c>
      <c r="C40" s="10"/>
      <c r="D40" s="10"/>
      <c r="E40" s="10"/>
      <c r="F40" s="10">
        <f t="shared" si="3"/>
        <v>0</v>
      </c>
      <c r="H40" s="1" t="e">
        <f>+#REF!+#REF!+#REF!</f>
        <v>#REF!</v>
      </c>
      <c r="I40" s="19">
        <f t="shared" si="2"/>
        <v>0</v>
      </c>
    </row>
    <row r="41" spans="1:9" hidden="1" x14ac:dyDescent="0.2">
      <c r="A41" s="3" t="s">
        <v>60</v>
      </c>
      <c r="B41" s="4" t="s">
        <v>61</v>
      </c>
      <c r="C41" s="10"/>
      <c r="D41" s="10"/>
      <c r="E41" s="10"/>
      <c r="F41" s="10">
        <f t="shared" si="3"/>
        <v>0</v>
      </c>
      <c r="H41" s="1" t="e">
        <f>+#REF!+#REF!+#REF!</f>
        <v>#REF!</v>
      </c>
      <c r="I41" s="19">
        <f t="shared" si="2"/>
        <v>0</v>
      </c>
    </row>
    <row r="42" spans="1:9" hidden="1" x14ac:dyDescent="0.2">
      <c r="A42" s="11"/>
      <c r="B42" s="4"/>
      <c r="C42" s="10"/>
      <c r="D42" s="10"/>
      <c r="E42" s="10"/>
      <c r="F42" s="10">
        <f t="shared" si="3"/>
        <v>0</v>
      </c>
      <c r="H42" s="1" t="e">
        <f>+#REF!+#REF!+#REF!</f>
        <v>#REF!</v>
      </c>
      <c r="I42" s="19">
        <f t="shared" si="2"/>
        <v>0</v>
      </c>
    </row>
    <row r="43" spans="1:9" ht="16.5" hidden="1" x14ac:dyDescent="0.3">
      <c r="A43" s="12" t="s">
        <v>236</v>
      </c>
      <c r="B43" s="38" t="s">
        <v>235</v>
      </c>
      <c r="C43" s="13">
        <f>SUM(C44:C44)</f>
        <v>0</v>
      </c>
      <c r="D43" s="13">
        <f>SUM(D44:D44)</f>
        <v>0</v>
      </c>
      <c r="E43" s="13">
        <f>SUM(E44:E44)</f>
        <v>0</v>
      </c>
      <c r="F43" s="13">
        <f>SUM(C43:E43)</f>
        <v>0</v>
      </c>
      <c r="H43" s="1"/>
      <c r="I43" s="19">
        <f t="shared" si="2"/>
        <v>0</v>
      </c>
    </row>
    <row r="44" spans="1:9" hidden="1" x14ac:dyDescent="0.2">
      <c r="A44" s="3" t="s">
        <v>237</v>
      </c>
      <c r="B44" s="4" t="s">
        <v>264</v>
      </c>
      <c r="C44" s="10"/>
      <c r="D44" s="10"/>
      <c r="E44" s="10"/>
      <c r="F44" s="10">
        <f t="shared" ref="F44" si="7">+C44+D44+E44</f>
        <v>0</v>
      </c>
      <c r="H44" s="1"/>
      <c r="I44" s="19">
        <f t="shared" si="2"/>
        <v>0</v>
      </c>
    </row>
    <row r="45" spans="1:9" hidden="1" x14ac:dyDescent="0.2">
      <c r="A45" s="11"/>
      <c r="B45" s="4"/>
      <c r="C45" s="10"/>
      <c r="D45" s="10"/>
      <c r="E45" s="10"/>
      <c r="F45" s="10"/>
      <c r="H45" s="1" t="e">
        <f>+#REF!+#REF!+#REF!</f>
        <v>#REF!</v>
      </c>
      <c r="I45" s="19">
        <f t="shared" si="2"/>
        <v>0</v>
      </c>
    </row>
    <row r="46" spans="1:9" ht="16.5" x14ac:dyDescent="0.3">
      <c r="A46" s="12" t="s">
        <v>64</v>
      </c>
      <c r="B46" s="38" t="s">
        <v>69</v>
      </c>
      <c r="C46" s="13">
        <f>SUM(C47:C50)</f>
        <v>2955311.12</v>
      </c>
      <c r="D46" s="13">
        <f>+D47+D48+D49</f>
        <v>2872582.6500000004</v>
      </c>
      <c r="E46" s="13">
        <f>SUM(E47:E50)</f>
        <v>0</v>
      </c>
      <c r="F46" s="13">
        <f>SUM(C46:E46)</f>
        <v>5827893.7700000005</v>
      </c>
      <c r="H46" s="1" t="e">
        <f>+#REF!+#REF!+#REF!</f>
        <v>#REF!</v>
      </c>
      <c r="I46" s="19">
        <f t="shared" si="2"/>
        <v>0</v>
      </c>
    </row>
    <row r="47" spans="1:9" x14ac:dyDescent="0.2">
      <c r="A47" s="11" t="s">
        <v>65</v>
      </c>
      <c r="B47" s="4" t="s">
        <v>66</v>
      </c>
      <c r="C47" s="10">
        <v>1372242.24</v>
      </c>
      <c r="D47" s="10">
        <v>1333230.6200000001</v>
      </c>
      <c r="E47" s="10"/>
      <c r="F47" s="10">
        <f t="shared" si="3"/>
        <v>2705472.8600000003</v>
      </c>
      <c r="H47" s="1" t="e">
        <f>+#REF!+#REF!+#REF!</f>
        <v>#REF!</v>
      </c>
      <c r="I47" s="19">
        <f t="shared" si="2"/>
        <v>0</v>
      </c>
    </row>
    <row r="48" spans="1:9" x14ac:dyDescent="0.2">
      <c r="A48" s="11" t="s">
        <v>67</v>
      </c>
      <c r="B48" s="4" t="s">
        <v>3</v>
      </c>
      <c r="C48" s="10">
        <v>1380570.55</v>
      </c>
      <c r="D48" s="10">
        <v>1359186.61</v>
      </c>
      <c r="E48" s="10"/>
      <c r="F48" s="10">
        <f t="shared" si="3"/>
        <v>2739757.16</v>
      </c>
      <c r="H48" s="1" t="e">
        <f>+#REF!+#REF!+#REF!</f>
        <v>#REF!</v>
      </c>
      <c r="I48" s="19">
        <f t="shared" si="2"/>
        <v>0</v>
      </c>
    </row>
    <row r="49" spans="1:9" ht="13.5" thickBot="1" x14ac:dyDescent="0.25">
      <c r="A49" s="11" t="s">
        <v>68</v>
      </c>
      <c r="B49" s="4" t="s">
        <v>4</v>
      </c>
      <c r="C49" s="10">
        <v>202498.33</v>
      </c>
      <c r="D49" s="10">
        <v>180165.42</v>
      </c>
      <c r="E49" s="10"/>
      <c r="F49" s="10">
        <f t="shared" si="3"/>
        <v>382663.75</v>
      </c>
      <c r="H49" s="1" t="e">
        <f>+#REF!+#REF!+#REF!</f>
        <v>#REF!</v>
      </c>
      <c r="I49" s="19">
        <f t="shared" si="2"/>
        <v>0</v>
      </c>
    </row>
    <row r="50" spans="1:9" ht="13.5" hidden="1" thickBot="1" x14ac:dyDescent="0.25">
      <c r="A50" s="14"/>
      <c r="B50" s="6"/>
      <c r="C50" s="15"/>
      <c r="D50" s="15"/>
      <c r="E50" s="15"/>
      <c r="F50" s="15">
        <f t="shared" si="3"/>
        <v>0</v>
      </c>
      <c r="H50" s="1" t="e">
        <f>+#REF!+#REF!+#REF!</f>
        <v>#REF!</v>
      </c>
      <c r="I50" s="19">
        <f t="shared" si="2"/>
        <v>0</v>
      </c>
    </row>
    <row r="51" spans="1:9" ht="16.5" thickBot="1" x14ac:dyDescent="0.3">
      <c r="A51" s="24">
        <v>2.2000000000000002</v>
      </c>
      <c r="B51" s="25" t="s">
        <v>5</v>
      </c>
      <c r="C51" s="26">
        <f>+C52+C62+C66+C69+C74+C81+C86+C91+C101</f>
        <v>9092097.379999999</v>
      </c>
      <c r="D51" s="26">
        <f>+D52+D62+D66+D69+D74+D81+D86+D91+D101</f>
        <v>25636153.469999999</v>
      </c>
      <c r="E51" s="26">
        <f>+E52+E62+E66+E69+E74+E81+E86+E91+E101</f>
        <v>1804777.8800000001</v>
      </c>
      <c r="F51" s="26">
        <f>SUM(C51:E51)</f>
        <v>36533028.729999997</v>
      </c>
      <c r="H51" s="1" t="e">
        <f>+#REF!+#REF!+#REF!</f>
        <v>#REF!</v>
      </c>
      <c r="I51" s="19">
        <f t="shared" si="2"/>
        <v>0</v>
      </c>
    </row>
    <row r="52" spans="1:9" ht="16.5" x14ac:dyDescent="0.3">
      <c r="A52" s="8" t="s">
        <v>70</v>
      </c>
      <c r="B52" s="37" t="s">
        <v>71</v>
      </c>
      <c r="C52" s="9">
        <f>SUM(C55:C60)</f>
        <v>3758764.38</v>
      </c>
      <c r="D52" s="9">
        <f>SUM(D53:D61)</f>
        <v>1810714.03</v>
      </c>
      <c r="E52" s="9">
        <f t="shared" ref="E52" si="8">SUM(E55:E61)</f>
        <v>957473.05999999994</v>
      </c>
      <c r="F52" s="9">
        <f>SUM(C52:E52)</f>
        <v>6526951.4699999997</v>
      </c>
      <c r="H52" s="1" t="e">
        <f>+#REF!+#REF!+#REF!</f>
        <v>#REF!</v>
      </c>
      <c r="I52" s="19">
        <f t="shared" si="2"/>
        <v>0</v>
      </c>
    </row>
    <row r="53" spans="1:9" ht="16.5" hidden="1" x14ac:dyDescent="0.3">
      <c r="A53" s="21" t="s">
        <v>253</v>
      </c>
      <c r="B53" s="22" t="s">
        <v>265</v>
      </c>
      <c r="C53" s="23"/>
      <c r="D53" s="23"/>
      <c r="E53" s="23"/>
      <c r="F53" s="10">
        <f>+C53+D53+E53</f>
        <v>0</v>
      </c>
      <c r="H53" s="1" t="e">
        <f>+#REF!+#REF!+#REF!</f>
        <v>#REF!</v>
      </c>
      <c r="I53" s="19">
        <f t="shared" si="2"/>
        <v>0</v>
      </c>
    </row>
    <row r="54" spans="1:9" ht="16.5" hidden="1" x14ac:dyDescent="0.3">
      <c r="A54" s="21" t="s">
        <v>254</v>
      </c>
      <c r="B54" s="22" t="s">
        <v>266</v>
      </c>
      <c r="C54" s="23"/>
      <c r="D54" s="23"/>
      <c r="E54" s="23"/>
      <c r="F54" s="10">
        <f>+C54+D54+E54</f>
        <v>0</v>
      </c>
      <c r="H54" s="1" t="e">
        <f>+#REF!+#REF!+#REF!</f>
        <v>#REF!</v>
      </c>
      <c r="I54" s="19">
        <f t="shared" si="2"/>
        <v>0</v>
      </c>
    </row>
    <row r="55" spans="1:9" x14ac:dyDescent="0.2">
      <c r="A55" s="11" t="s">
        <v>72</v>
      </c>
      <c r="B55" s="4" t="s">
        <v>267</v>
      </c>
      <c r="C55" s="10">
        <v>1804183.43</v>
      </c>
      <c r="D55" s="10">
        <v>1224642.8899999999</v>
      </c>
      <c r="E55" s="10"/>
      <c r="F55" s="10">
        <f>+C55+D55+E55</f>
        <v>3028826.32</v>
      </c>
      <c r="H55" s="1" t="e">
        <f>+#REF!+#REF!+#REF!</f>
        <v>#REF!</v>
      </c>
      <c r="I55" s="19">
        <f t="shared" si="2"/>
        <v>0</v>
      </c>
    </row>
    <row r="56" spans="1:9" hidden="1" x14ac:dyDescent="0.2">
      <c r="A56" s="11" t="s">
        <v>73</v>
      </c>
      <c r="B56" s="4" t="s">
        <v>75</v>
      </c>
      <c r="C56" s="10"/>
      <c r="D56" s="10"/>
      <c r="E56" s="10"/>
      <c r="F56" s="10">
        <f t="shared" si="3"/>
        <v>0</v>
      </c>
      <c r="H56" s="1" t="e">
        <f>+#REF!+#REF!+#REF!</f>
        <v>#REF!</v>
      </c>
      <c r="I56" s="19">
        <f t="shared" si="2"/>
        <v>0</v>
      </c>
    </row>
    <row r="57" spans="1:9" x14ac:dyDescent="0.2">
      <c r="A57" s="11" t="s">
        <v>74</v>
      </c>
      <c r="B57" s="4" t="s">
        <v>268</v>
      </c>
      <c r="C57" s="16">
        <v>1954580.95</v>
      </c>
      <c r="D57" s="10">
        <v>118795.63</v>
      </c>
      <c r="E57" s="10">
        <v>154890.35999999999</v>
      </c>
      <c r="F57" s="10">
        <f t="shared" si="3"/>
        <v>2228266.94</v>
      </c>
      <c r="H57" s="1" t="e">
        <f>+#REF!+#REF!+#REF!</f>
        <v>#REF!</v>
      </c>
      <c r="I57" s="19">
        <f t="shared" si="2"/>
        <v>0</v>
      </c>
    </row>
    <row r="58" spans="1:9" x14ac:dyDescent="0.2">
      <c r="A58" s="11" t="s">
        <v>305</v>
      </c>
      <c r="B58" s="4" t="s">
        <v>76</v>
      </c>
      <c r="C58" s="10"/>
      <c r="D58" s="10">
        <v>394165.51</v>
      </c>
      <c r="E58" s="10">
        <v>802582.7</v>
      </c>
      <c r="F58" s="10">
        <f t="shared" si="3"/>
        <v>1196748.21</v>
      </c>
      <c r="H58" s="1" t="e">
        <f>+#REF!+#REF!+#REF!</f>
        <v>#REF!</v>
      </c>
      <c r="I58" s="19">
        <f t="shared" si="2"/>
        <v>0</v>
      </c>
    </row>
    <row r="59" spans="1:9" hidden="1" x14ac:dyDescent="0.2">
      <c r="A59" s="11" t="s">
        <v>306</v>
      </c>
      <c r="B59" s="4" t="s">
        <v>197</v>
      </c>
      <c r="C59" s="10"/>
      <c r="D59" s="10"/>
      <c r="E59" s="10"/>
      <c r="F59" s="10">
        <f t="shared" si="3"/>
        <v>0</v>
      </c>
      <c r="H59" s="1" t="e">
        <f>+#REF!+#REF!+#REF!</f>
        <v>#REF!</v>
      </c>
      <c r="I59" s="19">
        <f t="shared" si="2"/>
        <v>0</v>
      </c>
    </row>
    <row r="60" spans="1:9" x14ac:dyDescent="0.2">
      <c r="A60" s="11" t="s">
        <v>208</v>
      </c>
      <c r="B60" s="4" t="s">
        <v>198</v>
      </c>
      <c r="C60" s="10"/>
      <c r="D60" s="10">
        <v>73110</v>
      </c>
      <c r="E60" s="10"/>
      <c r="F60" s="10">
        <f t="shared" si="3"/>
        <v>73110</v>
      </c>
      <c r="H60" s="1" t="e">
        <f>+#REF!+#REF!+#REF!</f>
        <v>#REF!</v>
      </c>
      <c r="I60" s="19">
        <f t="shared" si="2"/>
        <v>0</v>
      </c>
    </row>
    <row r="61" spans="1:9" hidden="1" x14ac:dyDescent="0.2">
      <c r="A61" s="11"/>
      <c r="B61" s="4"/>
      <c r="C61" s="10"/>
      <c r="D61" s="10"/>
      <c r="E61" s="10"/>
      <c r="F61" s="10">
        <f t="shared" si="3"/>
        <v>0</v>
      </c>
      <c r="H61" s="1" t="e">
        <f>+#REF!+#REF!+#REF!</f>
        <v>#REF!</v>
      </c>
      <c r="I61" s="19">
        <f t="shared" si="2"/>
        <v>0</v>
      </c>
    </row>
    <row r="62" spans="1:9" ht="16.5" x14ac:dyDescent="0.3">
      <c r="A62" s="12" t="s">
        <v>77</v>
      </c>
      <c r="B62" s="38" t="s">
        <v>6</v>
      </c>
      <c r="C62" s="13">
        <f>SUM(C63:C65)</f>
        <v>0</v>
      </c>
      <c r="D62" s="13">
        <f t="shared" ref="D62:E62" si="9">SUM(D63:D65)</f>
        <v>778248.78</v>
      </c>
      <c r="E62" s="13">
        <f t="shared" si="9"/>
        <v>6472</v>
      </c>
      <c r="F62" s="13">
        <f>+C62+D62+E62</f>
        <v>784720.78</v>
      </c>
      <c r="H62" s="1" t="e">
        <f>+#REF!+#REF!+#REF!</f>
        <v>#REF!</v>
      </c>
      <c r="I62" s="19">
        <f t="shared" si="2"/>
        <v>0</v>
      </c>
    </row>
    <row r="63" spans="1:9" x14ac:dyDescent="0.2">
      <c r="A63" s="5" t="s">
        <v>80</v>
      </c>
      <c r="B63" s="4" t="s">
        <v>78</v>
      </c>
      <c r="C63" s="10"/>
      <c r="D63" s="10">
        <v>778248.78</v>
      </c>
      <c r="E63" s="10"/>
      <c r="F63" s="10">
        <f t="shared" si="3"/>
        <v>778248.78</v>
      </c>
      <c r="H63" s="1" t="e">
        <f>+#REF!+#REF!+#REF!</f>
        <v>#REF!</v>
      </c>
      <c r="I63" s="19">
        <f t="shared" si="2"/>
        <v>0</v>
      </c>
    </row>
    <row r="64" spans="1:9" x14ac:dyDescent="0.2">
      <c r="A64" s="5" t="s">
        <v>79</v>
      </c>
      <c r="B64" s="4" t="s">
        <v>7</v>
      </c>
      <c r="C64" s="10"/>
      <c r="D64" s="10"/>
      <c r="E64" s="10">
        <v>6472</v>
      </c>
      <c r="F64" s="10">
        <f t="shared" si="3"/>
        <v>6472</v>
      </c>
      <c r="H64" s="1" t="e">
        <f>+#REF!+#REF!+#REF!</f>
        <v>#REF!</v>
      </c>
      <c r="I64" s="19">
        <f t="shared" si="2"/>
        <v>0</v>
      </c>
    </row>
    <row r="65" spans="1:9" hidden="1" x14ac:dyDescent="0.2">
      <c r="A65" s="11"/>
      <c r="B65" s="4"/>
      <c r="C65" s="10"/>
      <c r="D65" s="10"/>
      <c r="E65" s="10"/>
      <c r="F65" s="10">
        <f t="shared" si="3"/>
        <v>0</v>
      </c>
      <c r="H65" s="1" t="e">
        <f>+#REF!+#REF!+#REF!</f>
        <v>#REF!</v>
      </c>
      <c r="I65" s="19">
        <f t="shared" si="2"/>
        <v>0</v>
      </c>
    </row>
    <row r="66" spans="1:9" ht="16.5" x14ac:dyDescent="0.3">
      <c r="A66" s="12" t="s">
        <v>81</v>
      </c>
      <c r="B66" s="38" t="s">
        <v>269</v>
      </c>
      <c r="C66" s="13">
        <f>SUM(C67:C68)</f>
        <v>0</v>
      </c>
      <c r="D66" s="13">
        <f>SUM(D67:D68)</f>
        <v>1316371.6000000001</v>
      </c>
      <c r="E66" s="13">
        <f t="shared" ref="E66" si="10">SUM(E67:E68)</f>
        <v>176280</v>
      </c>
      <c r="F66" s="13">
        <f>+C66+D66+E66</f>
        <v>1492651.6</v>
      </c>
      <c r="H66" s="1"/>
      <c r="I66" s="19">
        <f t="shared" si="2"/>
        <v>0</v>
      </c>
    </row>
    <row r="67" spans="1:9" x14ac:dyDescent="0.2">
      <c r="A67" s="11" t="s">
        <v>82</v>
      </c>
      <c r="B67" s="4" t="s">
        <v>270</v>
      </c>
      <c r="C67" s="10"/>
      <c r="D67" s="10">
        <v>1186850</v>
      </c>
      <c r="E67" s="10">
        <f>54380+30800+25700+22500+18500+14900+9500</f>
        <v>176280</v>
      </c>
      <c r="F67" s="10">
        <f>+C67+D67+E67</f>
        <v>1363130</v>
      </c>
      <c r="H67" s="1" t="e">
        <f>+#REF!+#REF!+#REF!</f>
        <v>#REF!</v>
      </c>
      <c r="I67" s="19">
        <f t="shared" si="2"/>
        <v>0</v>
      </c>
    </row>
    <row r="68" spans="1:9" x14ac:dyDescent="0.2">
      <c r="A68" s="11" t="s">
        <v>255</v>
      </c>
      <c r="B68" s="4" t="s">
        <v>271</v>
      </c>
      <c r="C68" s="10"/>
      <c r="D68" s="10">
        <v>129521.60000000001</v>
      </c>
      <c r="E68" s="10"/>
      <c r="F68" s="10">
        <f>+C68+D68+E68</f>
        <v>129521.60000000001</v>
      </c>
      <c r="H68" s="1" t="e">
        <f>+#REF!+#REF!+#REF!</f>
        <v>#REF!</v>
      </c>
      <c r="I68" s="19">
        <f t="shared" si="2"/>
        <v>0</v>
      </c>
    </row>
    <row r="69" spans="1:9" ht="16.5" x14ac:dyDescent="0.3">
      <c r="A69" s="12" t="s">
        <v>83</v>
      </c>
      <c r="B69" s="38" t="s">
        <v>8</v>
      </c>
      <c r="C69" s="13">
        <f>SUM(C70:C72)</f>
        <v>0</v>
      </c>
      <c r="D69" s="13">
        <f t="shared" ref="D69:E69" si="11">SUM(D70:D72)</f>
        <v>10992908</v>
      </c>
      <c r="E69" s="13">
        <f t="shared" si="11"/>
        <v>40283</v>
      </c>
      <c r="F69" s="13">
        <f>SUM(C69:E69)</f>
        <v>11033191</v>
      </c>
      <c r="H69" s="1" t="e">
        <f>+#REF!+#REF!+#REF!</f>
        <v>#REF!</v>
      </c>
      <c r="I69" s="19">
        <f t="shared" si="2"/>
        <v>0</v>
      </c>
    </row>
    <row r="70" spans="1:9" x14ac:dyDescent="0.2">
      <c r="A70" s="5" t="s">
        <v>84</v>
      </c>
      <c r="B70" s="4" t="s">
        <v>85</v>
      </c>
      <c r="C70" s="10"/>
      <c r="D70" s="10">
        <v>10987074</v>
      </c>
      <c r="E70" s="10">
        <f>13500+12000+12580</f>
        <v>38080</v>
      </c>
      <c r="F70" s="10">
        <f>SUM(C70:E70)</f>
        <v>11025154</v>
      </c>
      <c r="H70" s="1" t="e">
        <f>+#REF!+#REF!+#REF!</f>
        <v>#REF!</v>
      </c>
      <c r="I70" s="19">
        <f t="shared" si="2"/>
        <v>0</v>
      </c>
    </row>
    <row r="71" spans="1:9" x14ac:dyDescent="0.2">
      <c r="A71" s="5" t="s">
        <v>86</v>
      </c>
      <c r="B71" s="4" t="s">
        <v>9</v>
      </c>
      <c r="C71" s="10"/>
      <c r="D71" s="10">
        <v>800</v>
      </c>
      <c r="E71" s="10"/>
      <c r="F71" s="10">
        <f t="shared" ref="F71:F72" si="12">SUM(C71:E71)</f>
        <v>800</v>
      </c>
      <c r="H71" s="1" t="e">
        <f>+#REF!+#REF!+#REF!</f>
        <v>#REF!</v>
      </c>
      <c r="I71" s="19">
        <f t="shared" si="2"/>
        <v>0</v>
      </c>
    </row>
    <row r="72" spans="1:9" x14ac:dyDescent="0.2">
      <c r="A72" s="5" t="s">
        <v>87</v>
      </c>
      <c r="B72" s="4" t="s">
        <v>10</v>
      </c>
      <c r="C72" s="10"/>
      <c r="D72" s="10">
        <v>5034</v>
      </c>
      <c r="E72" s="10">
        <f>80+533+30+1018+30+512</f>
        <v>2203</v>
      </c>
      <c r="F72" s="10">
        <f t="shared" si="12"/>
        <v>7237</v>
      </c>
      <c r="H72" s="1" t="e">
        <f>+#REF!+#REF!+#REF!</f>
        <v>#REF!</v>
      </c>
      <c r="I72" s="19">
        <f t="shared" si="2"/>
        <v>0</v>
      </c>
    </row>
    <row r="73" spans="1:9" hidden="1" x14ac:dyDescent="0.2">
      <c r="A73" s="11"/>
      <c r="B73" s="4"/>
      <c r="C73" s="10"/>
      <c r="D73" s="10"/>
      <c r="E73" s="10"/>
      <c r="F73" s="10">
        <f t="shared" si="3"/>
        <v>0</v>
      </c>
      <c r="H73" s="1" t="e">
        <f>+#REF!+#REF!+#REF!</f>
        <v>#REF!</v>
      </c>
      <c r="I73" s="19">
        <f t="shared" si="2"/>
        <v>0</v>
      </c>
    </row>
    <row r="74" spans="1:9" ht="16.5" x14ac:dyDescent="0.3">
      <c r="A74" s="12" t="s">
        <v>88</v>
      </c>
      <c r="B74" s="38" t="s">
        <v>89</v>
      </c>
      <c r="C74" s="13">
        <f>SUM(C75:C79)</f>
        <v>0</v>
      </c>
      <c r="D74" s="13">
        <f>SUM(D75:D79)</f>
        <v>3330847.54</v>
      </c>
      <c r="E74" s="13">
        <f>SUM(E75:E79)</f>
        <v>577554.6</v>
      </c>
      <c r="F74" s="13">
        <f>SUM(C74:E74)</f>
        <v>3908402.14</v>
      </c>
      <c r="H74" s="1" t="e">
        <f>+#REF!+#REF!+#REF!</f>
        <v>#REF!</v>
      </c>
      <c r="I74" s="19">
        <f t="shared" si="2"/>
        <v>0</v>
      </c>
    </row>
    <row r="75" spans="1:9" x14ac:dyDescent="0.2">
      <c r="A75" s="5" t="s">
        <v>90</v>
      </c>
      <c r="B75" s="4" t="s">
        <v>94</v>
      </c>
      <c r="C75" s="10"/>
      <c r="D75" s="10">
        <v>603297.64</v>
      </c>
      <c r="E75" s="10"/>
      <c r="F75" s="10">
        <f>SUM(C75:E75)</f>
        <v>603297.64</v>
      </c>
      <c r="H75" s="1" t="e">
        <f>+#REF!+#REF!+#REF!</f>
        <v>#REF!</v>
      </c>
      <c r="I75" s="19">
        <f t="shared" si="2"/>
        <v>0</v>
      </c>
    </row>
    <row r="76" spans="1:9" hidden="1" x14ac:dyDescent="0.2">
      <c r="A76" s="5" t="s">
        <v>256</v>
      </c>
      <c r="B76" s="4" t="s">
        <v>272</v>
      </c>
      <c r="C76" s="10"/>
      <c r="D76" s="10"/>
      <c r="E76" s="10"/>
      <c r="F76" s="10">
        <f>SUM(C76:E76)</f>
        <v>0</v>
      </c>
      <c r="H76" s="1" t="e">
        <f>+#REF!+#REF!+#REF!</f>
        <v>#REF!</v>
      </c>
      <c r="I76" s="19">
        <f t="shared" si="2"/>
        <v>0</v>
      </c>
    </row>
    <row r="77" spans="1:9" x14ac:dyDescent="0.2">
      <c r="A77" s="5" t="s">
        <v>91</v>
      </c>
      <c r="B77" s="4" t="s">
        <v>95</v>
      </c>
      <c r="C77" s="10"/>
      <c r="D77" s="10">
        <v>377600</v>
      </c>
      <c r="E77" s="10">
        <v>569884.6</v>
      </c>
      <c r="F77" s="10">
        <f t="shared" ref="F77:F79" si="13">SUM(C77:E77)</f>
        <v>947484.6</v>
      </c>
      <c r="H77" s="1" t="e">
        <f>+#REF!+#REF!+#REF!</f>
        <v>#REF!</v>
      </c>
      <c r="I77" s="19">
        <f t="shared" si="2"/>
        <v>0</v>
      </c>
    </row>
    <row r="78" spans="1:9" x14ac:dyDescent="0.2">
      <c r="A78" s="5" t="s">
        <v>92</v>
      </c>
      <c r="B78" s="4" t="s">
        <v>273</v>
      </c>
      <c r="C78" s="10"/>
      <c r="D78" s="10">
        <v>180500.45</v>
      </c>
      <c r="E78" s="10"/>
      <c r="F78" s="10">
        <f t="shared" si="13"/>
        <v>180500.45</v>
      </c>
      <c r="H78" s="1" t="e">
        <f>+#REF!+#REF!+#REF!</f>
        <v>#REF!</v>
      </c>
      <c r="I78" s="19">
        <f t="shared" si="2"/>
        <v>0</v>
      </c>
    </row>
    <row r="79" spans="1:9" x14ac:dyDescent="0.2">
      <c r="A79" s="5" t="s">
        <v>93</v>
      </c>
      <c r="B79" s="4" t="s">
        <v>11</v>
      </c>
      <c r="C79" s="10"/>
      <c r="D79" s="10">
        <v>2169449.4500000002</v>
      </c>
      <c r="E79" s="10">
        <v>7670</v>
      </c>
      <c r="F79" s="10">
        <f t="shared" si="13"/>
        <v>2177119.4500000002</v>
      </c>
      <c r="H79" s="1" t="e">
        <f>+#REF!+#REF!+#REF!</f>
        <v>#REF!</v>
      </c>
      <c r="I79" s="19">
        <f t="shared" si="2"/>
        <v>0</v>
      </c>
    </row>
    <row r="80" spans="1:9" hidden="1" x14ac:dyDescent="0.2">
      <c r="A80" s="11"/>
      <c r="B80" s="4"/>
      <c r="C80" s="10"/>
      <c r="D80" s="10"/>
      <c r="E80" s="10"/>
      <c r="F80" s="10">
        <f t="shared" si="3"/>
        <v>0</v>
      </c>
      <c r="H80" s="1" t="e">
        <f>+#REF!+#REF!+#REF!</f>
        <v>#REF!</v>
      </c>
      <c r="I80" s="19">
        <f t="shared" si="2"/>
        <v>0</v>
      </c>
    </row>
    <row r="81" spans="1:9" ht="16.5" x14ac:dyDescent="0.3">
      <c r="A81" s="12" t="s">
        <v>96</v>
      </c>
      <c r="B81" s="38" t="s">
        <v>12</v>
      </c>
      <c r="C81" s="13">
        <f>SUM(C82:C85)</f>
        <v>0</v>
      </c>
      <c r="D81" s="13">
        <f t="shared" ref="D81:E81" si="14">SUM(D82:D85)</f>
        <v>169803.98</v>
      </c>
      <c r="E81" s="13">
        <f t="shared" si="14"/>
        <v>0</v>
      </c>
      <c r="F81" s="13">
        <f>+C81+D81+E81</f>
        <v>169803.98</v>
      </c>
      <c r="H81" s="1" t="e">
        <f>+#REF!+#REF!+#REF!</f>
        <v>#REF!</v>
      </c>
      <c r="I81" s="19">
        <f t="shared" si="2"/>
        <v>0</v>
      </c>
    </row>
    <row r="82" spans="1:9" hidden="1" x14ac:dyDescent="0.2">
      <c r="A82" s="5" t="s">
        <v>97</v>
      </c>
      <c r="B82" s="4" t="s">
        <v>98</v>
      </c>
      <c r="C82" s="10"/>
      <c r="D82" s="10"/>
      <c r="E82" s="10"/>
      <c r="F82" s="10">
        <f t="shared" si="3"/>
        <v>0</v>
      </c>
      <c r="H82" s="1" t="e">
        <f>+#REF!+#REF!+#REF!</f>
        <v>#REF!</v>
      </c>
      <c r="I82" s="19">
        <f t="shared" si="2"/>
        <v>0</v>
      </c>
    </row>
    <row r="83" spans="1:9" x14ac:dyDescent="0.2">
      <c r="A83" s="5" t="s">
        <v>99</v>
      </c>
      <c r="B83" s="4" t="s">
        <v>100</v>
      </c>
      <c r="C83" s="10"/>
      <c r="D83" s="10">
        <v>169803.98</v>
      </c>
      <c r="E83" s="10"/>
      <c r="F83" s="10">
        <f t="shared" si="3"/>
        <v>169803.98</v>
      </c>
      <c r="H83" s="1" t="e">
        <f>+#REF!+#REF!+#REF!</f>
        <v>#REF!</v>
      </c>
      <c r="I83" s="19">
        <f t="shared" si="2"/>
        <v>0</v>
      </c>
    </row>
    <row r="84" spans="1:9" hidden="1" x14ac:dyDescent="0.2">
      <c r="A84" s="5" t="s">
        <v>101</v>
      </c>
      <c r="B84" s="4" t="s">
        <v>13</v>
      </c>
      <c r="C84" s="10"/>
      <c r="D84" s="10"/>
      <c r="E84" s="10"/>
      <c r="F84" s="10">
        <f t="shared" si="3"/>
        <v>0</v>
      </c>
      <c r="H84" s="1" t="e">
        <f>+#REF!+#REF!+#REF!</f>
        <v>#REF!</v>
      </c>
      <c r="I84" s="19">
        <f t="shared" si="2"/>
        <v>0</v>
      </c>
    </row>
    <row r="85" spans="1:9" hidden="1" x14ac:dyDescent="0.2">
      <c r="A85" s="11"/>
      <c r="B85" s="4"/>
      <c r="C85" s="10"/>
      <c r="D85" s="10"/>
      <c r="E85" s="10"/>
      <c r="F85" s="10">
        <f t="shared" si="3"/>
        <v>0</v>
      </c>
      <c r="H85" s="1" t="e">
        <f>+#REF!+#REF!+#REF!</f>
        <v>#REF!</v>
      </c>
      <c r="I85" s="19">
        <f t="shared" ref="I85:I148" si="15">+C85+D85+E85-F85</f>
        <v>0</v>
      </c>
    </row>
    <row r="86" spans="1:9" ht="16.5" x14ac:dyDescent="0.3">
      <c r="A86" s="12" t="s">
        <v>102</v>
      </c>
      <c r="B86" s="38" t="s">
        <v>103</v>
      </c>
      <c r="C86" s="13">
        <f>SUM(C87:C89)</f>
        <v>0</v>
      </c>
      <c r="D86" s="13">
        <f>SUM(D87:D90)</f>
        <v>2143225.29</v>
      </c>
      <c r="E86" s="13">
        <f t="shared" ref="E86" si="16">SUM(E87:E89)</f>
        <v>36095.22</v>
      </c>
      <c r="F86" s="13">
        <f>SUM(C86:E86)</f>
        <v>2179320.5100000002</v>
      </c>
      <c r="H86" s="1" t="e">
        <f>+#REF!+#REF!+#REF!</f>
        <v>#REF!</v>
      </c>
      <c r="I86" s="19">
        <f t="shared" si="15"/>
        <v>0</v>
      </c>
    </row>
    <row r="87" spans="1:9" x14ac:dyDescent="0.2">
      <c r="A87" s="5" t="s">
        <v>104</v>
      </c>
      <c r="B87" s="4" t="s">
        <v>105</v>
      </c>
      <c r="C87" s="10"/>
      <c r="D87" s="10">
        <v>1280553.52</v>
      </c>
      <c r="E87" s="10"/>
      <c r="F87" s="10">
        <f t="shared" si="3"/>
        <v>1280553.52</v>
      </c>
      <c r="H87" s="1"/>
      <c r="I87" s="19">
        <f t="shared" si="15"/>
        <v>0</v>
      </c>
    </row>
    <row r="88" spans="1:9" x14ac:dyDescent="0.2">
      <c r="A88" s="5" t="s">
        <v>106</v>
      </c>
      <c r="B88" s="4" t="s">
        <v>107</v>
      </c>
      <c r="C88" s="10"/>
      <c r="D88" s="10">
        <v>862671.77</v>
      </c>
      <c r="E88" s="10">
        <v>36095.22</v>
      </c>
      <c r="F88" s="10">
        <f t="shared" si="3"/>
        <v>898766.99</v>
      </c>
      <c r="H88" s="1" t="e">
        <f>+#REF!+#REF!+#REF!</f>
        <v>#REF!</v>
      </c>
      <c r="I88" s="19">
        <f t="shared" si="15"/>
        <v>0</v>
      </c>
    </row>
    <row r="89" spans="1:9" hidden="1" x14ac:dyDescent="0.2">
      <c r="A89" s="5" t="s">
        <v>307</v>
      </c>
      <c r="B89" s="4" t="s">
        <v>308</v>
      </c>
      <c r="C89" s="10"/>
      <c r="D89" s="10"/>
      <c r="E89" s="10"/>
      <c r="F89" s="10">
        <f t="shared" si="3"/>
        <v>0</v>
      </c>
      <c r="H89" s="1" t="e">
        <f>+#REF!+#REF!+#REF!</f>
        <v>#REF!</v>
      </c>
      <c r="I89" s="19">
        <f t="shared" si="15"/>
        <v>0</v>
      </c>
    </row>
    <row r="90" spans="1:9" hidden="1" x14ac:dyDescent="0.2">
      <c r="A90" s="5" t="s">
        <v>309</v>
      </c>
      <c r="B90" s="4" t="s">
        <v>310</v>
      </c>
      <c r="C90" s="10"/>
      <c r="D90" s="10"/>
      <c r="E90" s="10"/>
      <c r="F90" s="10">
        <f t="shared" si="3"/>
        <v>0</v>
      </c>
      <c r="H90" s="1" t="e">
        <f>+#REF!+#REF!+#REF!</f>
        <v>#REF!</v>
      </c>
      <c r="I90" s="19">
        <f t="shared" si="15"/>
        <v>0</v>
      </c>
    </row>
    <row r="91" spans="1:9" ht="16.5" x14ac:dyDescent="0.3">
      <c r="A91" s="12" t="s">
        <v>108</v>
      </c>
      <c r="B91" s="38" t="s">
        <v>14</v>
      </c>
      <c r="C91" s="13">
        <f>SUM(C92:C100)</f>
        <v>5333333</v>
      </c>
      <c r="D91" s="13">
        <f>SUM(D92:D100)</f>
        <v>5089034.25</v>
      </c>
      <c r="E91" s="13">
        <f t="shared" ref="E91" si="17">SUM(E92:E100)</f>
        <v>10620</v>
      </c>
      <c r="F91" s="13">
        <f>SUM(C91:E91)</f>
        <v>10432987.25</v>
      </c>
      <c r="H91" s="1" t="e">
        <f>+#REF!+#REF!+#REF!</f>
        <v>#REF!</v>
      </c>
      <c r="I91" s="19">
        <f t="shared" si="15"/>
        <v>0</v>
      </c>
    </row>
    <row r="92" spans="1:9" hidden="1" x14ac:dyDescent="0.2">
      <c r="A92" s="5" t="s">
        <v>109</v>
      </c>
      <c r="B92" s="4" t="s">
        <v>15</v>
      </c>
      <c r="C92" s="10"/>
      <c r="D92" s="10"/>
      <c r="E92" s="10"/>
      <c r="F92" s="10">
        <f>SUM(C92:E92)</f>
        <v>0</v>
      </c>
      <c r="H92" s="1" t="e">
        <f>+#REF!+#REF!+#REF!</f>
        <v>#REF!</v>
      </c>
      <c r="I92" s="19">
        <f t="shared" si="15"/>
        <v>0</v>
      </c>
    </row>
    <row r="93" spans="1:9" hidden="1" x14ac:dyDescent="0.2">
      <c r="A93" s="5" t="s">
        <v>224</v>
      </c>
      <c r="B93" s="4" t="s">
        <v>274</v>
      </c>
      <c r="C93" s="10"/>
      <c r="D93" s="10"/>
      <c r="E93" s="10"/>
      <c r="F93" s="10">
        <f t="shared" ref="F93:F99" si="18">SUM(C93:E93)</f>
        <v>0</v>
      </c>
      <c r="H93" s="1" t="e">
        <f>+#REF!+#REF!+#REF!</f>
        <v>#REF!</v>
      </c>
      <c r="I93" s="19">
        <f t="shared" si="15"/>
        <v>0</v>
      </c>
    </row>
    <row r="94" spans="1:9" x14ac:dyDescent="0.2">
      <c r="A94" s="5" t="s">
        <v>110</v>
      </c>
      <c r="B94" s="4" t="s">
        <v>275</v>
      </c>
      <c r="C94" s="10"/>
      <c r="D94" s="10">
        <v>7940</v>
      </c>
      <c r="E94" s="10"/>
      <c r="F94" s="10">
        <f t="shared" si="18"/>
        <v>7940</v>
      </c>
      <c r="H94" s="1" t="e">
        <f>+#REF!+#REF!+#REF!</f>
        <v>#REF!</v>
      </c>
      <c r="I94" s="19">
        <f t="shared" si="15"/>
        <v>0</v>
      </c>
    </row>
    <row r="95" spans="1:9" x14ac:dyDescent="0.2">
      <c r="A95" s="5" t="s">
        <v>111</v>
      </c>
      <c r="B95" s="4" t="s">
        <v>115</v>
      </c>
      <c r="C95" s="10"/>
      <c r="D95" s="10">
        <v>26000</v>
      </c>
      <c r="E95" s="10"/>
      <c r="F95" s="10">
        <f t="shared" si="18"/>
        <v>26000</v>
      </c>
      <c r="H95" s="1" t="e">
        <f>+#REF!+#REF!+#REF!</f>
        <v>#REF!</v>
      </c>
      <c r="I95" s="19">
        <f t="shared" si="15"/>
        <v>0</v>
      </c>
    </row>
    <row r="96" spans="1:9" x14ac:dyDescent="0.2">
      <c r="A96" s="5" t="s">
        <v>112</v>
      </c>
      <c r="B96" s="4" t="s">
        <v>116</v>
      </c>
      <c r="C96" s="10"/>
      <c r="D96" s="10">
        <v>1110259.25</v>
      </c>
      <c r="E96" s="10"/>
      <c r="F96" s="10">
        <f t="shared" si="18"/>
        <v>1110259.25</v>
      </c>
      <c r="H96" s="1" t="e">
        <f>+#REF!+#REF!+#REF!</f>
        <v>#REF!</v>
      </c>
      <c r="I96" s="19">
        <f t="shared" si="15"/>
        <v>0</v>
      </c>
    </row>
    <row r="97" spans="1:9" hidden="1" x14ac:dyDescent="0.2">
      <c r="A97" s="5" t="s">
        <v>113</v>
      </c>
      <c r="B97" s="4" t="s">
        <v>114</v>
      </c>
      <c r="C97" s="10"/>
      <c r="D97" s="10"/>
      <c r="E97" s="10"/>
      <c r="F97" s="10">
        <f t="shared" si="18"/>
        <v>0</v>
      </c>
      <c r="H97" s="1" t="e">
        <f>+#REF!+#REF!+#REF!</f>
        <v>#REF!</v>
      </c>
      <c r="I97" s="19">
        <f t="shared" si="15"/>
        <v>0</v>
      </c>
    </row>
    <row r="98" spans="1:9" x14ac:dyDescent="0.2">
      <c r="A98" s="5" t="s">
        <v>258</v>
      </c>
      <c r="B98" s="4" t="s">
        <v>276</v>
      </c>
      <c r="C98" s="10"/>
      <c r="D98" s="10">
        <v>700212</v>
      </c>
      <c r="E98" s="10"/>
      <c r="F98" s="10">
        <f t="shared" si="18"/>
        <v>700212</v>
      </c>
      <c r="H98" s="1" t="e">
        <f>+#REF!+#REF!+#REF!</f>
        <v>#REF!</v>
      </c>
      <c r="I98" s="19">
        <f t="shared" si="15"/>
        <v>0</v>
      </c>
    </row>
    <row r="99" spans="1:9" x14ac:dyDescent="0.2">
      <c r="A99" s="5" t="s">
        <v>117</v>
      </c>
      <c r="B99" s="4" t="s">
        <v>16</v>
      </c>
      <c r="C99" s="10"/>
      <c r="D99" s="10">
        <v>1618752.62</v>
      </c>
      <c r="E99" s="10">
        <v>10620</v>
      </c>
      <c r="F99" s="10">
        <f t="shared" si="18"/>
        <v>1629372.62</v>
      </c>
      <c r="H99" s="1" t="e">
        <f>+#REF!+#REF!+#REF!</f>
        <v>#REF!</v>
      </c>
      <c r="I99" s="19">
        <f t="shared" si="15"/>
        <v>0</v>
      </c>
    </row>
    <row r="100" spans="1:9" x14ac:dyDescent="0.2">
      <c r="A100" s="5" t="s">
        <v>311</v>
      </c>
      <c r="B100" s="4" t="s">
        <v>312</v>
      </c>
      <c r="C100" s="10">
        <v>5333333</v>
      </c>
      <c r="D100" s="10">
        <v>1625870.38</v>
      </c>
      <c r="E100" s="10"/>
      <c r="F100" s="10">
        <f t="shared" ref="F100:F156" si="19">+C100+D100+E100</f>
        <v>6959203.3799999999</v>
      </c>
      <c r="H100" s="1" t="e">
        <f>+#REF!+#REF!+#REF!</f>
        <v>#REF!</v>
      </c>
      <c r="I100" s="19">
        <f t="shared" si="15"/>
        <v>0</v>
      </c>
    </row>
    <row r="101" spans="1:9" ht="16.5" x14ac:dyDescent="0.3">
      <c r="A101" s="12" t="s">
        <v>120</v>
      </c>
      <c r="B101" s="38" t="s">
        <v>121</v>
      </c>
      <c r="C101" s="13">
        <f>SUM(C102:C105)</f>
        <v>0</v>
      </c>
      <c r="D101" s="13">
        <f>SUM(D102:D105)</f>
        <v>5000</v>
      </c>
      <c r="E101" s="13">
        <f t="shared" ref="E101" si="20">SUM(E102:E105)</f>
        <v>0</v>
      </c>
      <c r="F101" s="13">
        <f>SUM(F102:F105)</f>
        <v>5000</v>
      </c>
      <c r="H101" s="1" t="e">
        <f>+#REF!+#REF!+#REF!</f>
        <v>#REF!</v>
      </c>
      <c r="I101" s="19">
        <f t="shared" si="15"/>
        <v>0</v>
      </c>
    </row>
    <row r="102" spans="1:9" ht="13.5" thickBot="1" x14ac:dyDescent="0.25">
      <c r="A102" s="5" t="s">
        <v>118</v>
      </c>
      <c r="B102" s="4" t="s">
        <v>123</v>
      </c>
      <c r="C102" s="10"/>
      <c r="D102" s="10">
        <v>5000</v>
      </c>
      <c r="E102" s="10"/>
      <c r="F102" s="10">
        <f t="shared" si="19"/>
        <v>5000</v>
      </c>
      <c r="H102" s="1" t="e">
        <f>+#REF!+#REF!+#REF!</f>
        <v>#REF!</v>
      </c>
      <c r="I102" s="19">
        <f t="shared" si="15"/>
        <v>0</v>
      </c>
    </row>
    <row r="103" spans="1:9" ht="13.5" hidden="1" thickBot="1" x14ac:dyDescent="0.25">
      <c r="A103" s="5" t="s">
        <v>119</v>
      </c>
      <c r="B103" s="4" t="s">
        <v>124</v>
      </c>
      <c r="C103" s="10"/>
      <c r="D103" s="10"/>
      <c r="E103" s="10"/>
      <c r="F103" s="10">
        <f t="shared" si="19"/>
        <v>0</v>
      </c>
      <c r="H103" s="1" t="e">
        <f>+#REF!+#REF!+#REF!</f>
        <v>#REF!</v>
      </c>
      <c r="I103" s="19">
        <f t="shared" si="15"/>
        <v>0</v>
      </c>
    </row>
    <row r="104" spans="1:9" ht="13.5" hidden="1" thickBot="1" x14ac:dyDescent="0.25">
      <c r="A104" s="5" t="s">
        <v>122</v>
      </c>
      <c r="B104" s="4" t="s">
        <v>125</v>
      </c>
      <c r="C104" s="10"/>
      <c r="D104" s="10"/>
      <c r="E104" s="10"/>
      <c r="F104" s="10">
        <f t="shared" si="19"/>
        <v>0</v>
      </c>
      <c r="H104" s="1" t="e">
        <f>+#REF!+#REF!+#REF!</f>
        <v>#REF!</v>
      </c>
      <c r="I104" s="19">
        <f t="shared" si="15"/>
        <v>0</v>
      </c>
    </row>
    <row r="105" spans="1:9" ht="13.5" hidden="1" thickBot="1" x14ac:dyDescent="0.25">
      <c r="A105" s="7"/>
      <c r="B105" s="6"/>
      <c r="C105" s="15"/>
      <c r="D105" s="15"/>
      <c r="E105" s="15"/>
      <c r="F105" s="15">
        <f t="shared" si="19"/>
        <v>0</v>
      </c>
      <c r="H105" s="1" t="e">
        <f>+#REF!+#REF!+#REF!</f>
        <v>#REF!</v>
      </c>
      <c r="I105" s="19">
        <f t="shared" si="15"/>
        <v>0</v>
      </c>
    </row>
    <row r="106" spans="1:9" ht="16.5" thickBot="1" x14ac:dyDescent="0.3">
      <c r="A106" s="24">
        <v>2.2999999999999998</v>
      </c>
      <c r="B106" s="25" t="s">
        <v>17</v>
      </c>
      <c r="C106" s="26">
        <f>C107+C149</f>
        <v>580000</v>
      </c>
      <c r="D106" s="26">
        <f>D107+D113+D119+D126+D129+D136+D149+D157</f>
        <v>6511910.4199999999</v>
      </c>
      <c r="E106" s="26">
        <f>+E107+E113+E119+E126+E129+E136+E149+E157</f>
        <v>161297.71</v>
      </c>
      <c r="F106" s="26">
        <f>SUM(C106:E106)</f>
        <v>7253208.1299999999</v>
      </c>
      <c r="H106" s="1" t="e">
        <f>+#REF!+#REF!+#REF!</f>
        <v>#REF!</v>
      </c>
      <c r="I106" s="19">
        <f t="shared" si="15"/>
        <v>0</v>
      </c>
    </row>
    <row r="107" spans="1:9" ht="16.5" x14ac:dyDescent="0.3">
      <c r="A107" s="12" t="s">
        <v>126</v>
      </c>
      <c r="B107" s="38" t="s">
        <v>18</v>
      </c>
      <c r="C107" s="13">
        <f>SUM(C108:C110)</f>
        <v>0</v>
      </c>
      <c r="D107" s="13">
        <f>+D108+D109+D110+D111</f>
        <v>1323561.76</v>
      </c>
      <c r="E107" s="13">
        <f t="shared" ref="E107" si="21">SUM(E108:E110)</f>
        <v>13984.6</v>
      </c>
      <c r="F107" s="13">
        <f>SUM(C107:E107)</f>
        <v>1337546.3600000001</v>
      </c>
      <c r="H107" s="1" t="e">
        <f>+#REF!+#REF!+#REF!</f>
        <v>#REF!</v>
      </c>
      <c r="I107" s="19">
        <f t="shared" si="15"/>
        <v>0</v>
      </c>
    </row>
    <row r="108" spans="1:9" x14ac:dyDescent="0.2">
      <c r="A108" s="5" t="s">
        <v>127</v>
      </c>
      <c r="B108" s="4" t="s">
        <v>19</v>
      </c>
      <c r="C108" s="10"/>
      <c r="D108" s="10">
        <v>1216979.3600000001</v>
      </c>
      <c r="E108" s="10">
        <f>984.6+11000</f>
        <v>11984.6</v>
      </c>
      <c r="F108" s="10">
        <f>SUM(C108:E108)</f>
        <v>1228963.9600000002</v>
      </c>
      <c r="H108" s="1" t="e">
        <f>+#REF!+#REF!+#REF!</f>
        <v>#REF!</v>
      </c>
      <c r="I108" s="19">
        <f t="shared" si="15"/>
        <v>0</v>
      </c>
    </row>
    <row r="109" spans="1:9" hidden="1" x14ac:dyDescent="0.2">
      <c r="A109" s="5" t="s">
        <v>238</v>
      </c>
      <c r="B109" s="4" t="s">
        <v>20</v>
      </c>
      <c r="C109" s="10"/>
      <c r="D109" s="10"/>
      <c r="E109" s="10"/>
      <c r="F109" s="10">
        <f t="shared" ref="F109:F112" si="22">SUM(C109:E109)</f>
        <v>0</v>
      </c>
      <c r="H109" s="1" t="e">
        <f>+#REF!+#REF!+#REF!</f>
        <v>#REF!</v>
      </c>
      <c r="I109" s="19">
        <f t="shared" si="15"/>
        <v>0</v>
      </c>
    </row>
    <row r="110" spans="1:9" x14ac:dyDescent="0.2">
      <c r="A110" s="5" t="s">
        <v>128</v>
      </c>
      <c r="B110" s="4" t="s">
        <v>21</v>
      </c>
      <c r="C110" s="10"/>
      <c r="D110" s="10">
        <v>37930</v>
      </c>
      <c r="E110" s="10">
        <v>2000</v>
      </c>
      <c r="F110" s="10">
        <f t="shared" si="22"/>
        <v>39930</v>
      </c>
      <c r="H110" s="1" t="e">
        <f>+#REF!+#REF!+#REF!</f>
        <v>#REF!</v>
      </c>
      <c r="I110" s="19">
        <f t="shared" si="15"/>
        <v>0</v>
      </c>
    </row>
    <row r="111" spans="1:9" x14ac:dyDescent="0.2">
      <c r="A111" s="5" t="s">
        <v>129</v>
      </c>
      <c r="B111" s="4" t="s">
        <v>239</v>
      </c>
      <c r="C111" s="10"/>
      <c r="D111" s="10">
        <v>68652.399999999994</v>
      </c>
      <c r="E111" s="10"/>
      <c r="F111" s="10">
        <f t="shared" si="22"/>
        <v>68652.399999999994</v>
      </c>
      <c r="H111" s="1" t="e">
        <f>+#REF!+#REF!+#REF!</f>
        <v>#REF!</v>
      </c>
      <c r="I111" s="19">
        <f t="shared" si="15"/>
        <v>0</v>
      </c>
    </row>
    <row r="112" spans="1:9" hidden="1" x14ac:dyDescent="0.2">
      <c r="A112" s="11"/>
      <c r="B112" s="4"/>
      <c r="C112" s="10"/>
      <c r="D112" s="10"/>
      <c r="E112" s="10"/>
      <c r="F112" s="10">
        <f t="shared" si="22"/>
        <v>0</v>
      </c>
      <c r="H112" s="1" t="e">
        <f>+#REF!+#REF!+#REF!</f>
        <v>#REF!</v>
      </c>
      <c r="I112" s="19">
        <f t="shared" si="15"/>
        <v>0</v>
      </c>
    </row>
    <row r="113" spans="1:9" ht="16.5" x14ac:dyDescent="0.3">
      <c r="A113" s="12" t="s">
        <v>130</v>
      </c>
      <c r="B113" s="38" t="s">
        <v>22</v>
      </c>
      <c r="C113" s="13">
        <f>SUM(C114:C118)</f>
        <v>0</v>
      </c>
      <c r="D113" s="13">
        <f>SUM(D114:D118)</f>
        <v>107104.4</v>
      </c>
      <c r="E113" s="13">
        <f t="shared" ref="E113" si="23">SUM(E114:E118)</f>
        <v>0</v>
      </c>
      <c r="F113" s="13">
        <f>SUM(C113:E113)</f>
        <v>107104.4</v>
      </c>
      <c r="H113" s="1" t="e">
        <f>+#REF!+#REF!+#REF!</f>
        <v>#REF!</v>
      </c>
      <c r="I113" s="19">
        <f t="shared" si="15"/>
        <v>0</v>
      </c>
    </row>
    <row r="114" spans="1:9" x14ac:dyDescent="0.2">
      <c r="A114" s="5" t="s">
        <v>131</v>
      </c>
      <c r="B114" s="4" t="s">
        <v>23</v>
      </c>
      <c r="C114" s="10"/>
      <c r="D114" s="10">
        <v>38216</v>
      </c>
      <c r="E114" s="10"/>
      <c r="F114" s="10">
        <f t="shared" si="19"/>
        <v>38216</v>
      </c>
      <c r="H114" s="1" t="e">
        <f>+#REF!+#REF!+#REF!</f>
        <v>#REF!</v>
      </c>
      <c r="I114" s="19">
        <f t="shared" si="15"/>
        <v>0</v>
      </c>
    </row>
    <row r="115" spans="1:9" hidden="1" x14ac:dyDescent="0.2">
      <c r="A115" s="5" t="s">
        <v>132</v>
      </c>
      <c r="B115" s="4" t="s">
        <v>24</v>
      </c>
      <c r="C115" s="10"/>
      <c r="D115" s="10"/>
      <c r="E115" s="10"/>
      <c r="F115" s="10">
        <f t="shared" si="19"/>
        <v>0</v>
      </c>
      <c r="H115" s="1" t="e">
        <f>+#REF!+#REF!+#REF!</f>
        <v>#REF!</v>
      </c>
      <c r="I115" s="19">
        <f t="shared" si="15"/>
        <v>0</v>
      </c>
    </row>
    <row r="116" spans="1:9" x14ac:dyDescent="0.2">
      <c r="A116" s="5" t="s">
        <v>133</v>
      </c>
      <c r="B116" s="4" t="s">
        <v>25</v>
      </c>
      <c r="C116" s="10"/>
      <c r="D116" s="10">
        <v>68888.399999999994</v>
      </c>
      <c r="E116" s="10"/>
      <c r="F116" s="10">
        <f t="shared" si="19"/>
        <v>68888.399999999994</v>
      </c>
      <c r="H116" s="1" t="e">
        <f>+#REF!+#REF!+#REF!</f>
        <v>#REF!</v>
      </c>
      <c r="I116" s="19">
        <f t="shared" si="15"/>
        <v>0</v>
      </c>
    </row>
    <row r="117" spans="1:9" hidden="1" x14ac:dyDescent="0.2">
      <c r="A117" s="5"/>
      <c r="B117" s="4"/>
      <c r="C117" s="10"/>
      <c r="D117" s="10"/>
      <c r="E117" s="10"/>
      <c r="F117" s="10">
        <f t="shared" si="19"/>
        <v>0</v>
      </c>
      <c r="H117" s="1" t="e">
        <f>+#REF!+#REF!+#REF!</f>
        <v>#REF!</v>
      </c>
      <c r="I117" s="19">
        <f t="shared" si="15"/>
        <v>0</v>
      </c>
    </row>
    <row r="118" spans="1:9" hidden="1" x14ac:dyDescent="0.2">
      <c r="A118" s="11"/>
      <c r="B118" s="4"/>
      <c r="C118" s="10"/>
      <c r="D118" s="10"/>
      <c r="E118" s="10"/>
      <c r="F118" s="10">
        <f t="shared" si="19"/>
        <v>0</v>
      </c>
      <c r="H118" s="1" t="e">
        <f>+#REF!+#REF!+#REF!</f>
        <v>#REF!</v>
      </c>
      <c r="I118" s="19">
        <f t="shared" si="15"/>
        <v>0</v>
      </c>
    </row>
    <row r="119" spans="1:9" ht="16.5" x14ac:dyDescent="0.3">
      <c r="A119" s="12" t="s">
        <v>134</v>
      </c>
      <c r="B119" s="38" t="s">
        <v>26</v>
      </c>
      <c r="C119" s="13">
        <f>SUM(C120:C125)</f>
        <v>0</v>
      </c>
      <c r="D119" s="13">
        <f>SUM(D120:D125)</f>
        <v>83089.320000000007</v>
      </c>
      <c r="E119" s="13">
        <f t="shared" ref="E119" si="24">SUM(E120:E125)</f>
        <v>0</v>
      </c>
      <c r="F119" s="13">
        <f>SUM(C119:E119)</f>
        <v>83089.320000000007</v>
      </c>
      <c r="H119" s="1" t="e">
        <f>+#REF!+#REF!+#REF!</f>
        <v>#REF!</v>
      </c>
      <c r="I119" s="19">
        <f t="shared" si="15"/>
        <v>0</v>
      </c>
    </row>
    <row r="120" spans="1:9" x14ac:dyDescent="0.2">
      <c r="A120" s="5" t="s">
        <v>135</v>
      </c>
      <c r="B120" s="4" t="s">
        <v>27</v>
      </c>
      <c r="C120" s="10"/>
      <c r="D120" s="10">
        <v>11120.98</v>
      </c>
      <c r="E120" s="10"/>
      <c r="F120" s="10">
        <f t="shared" si="19"/>
        <v>11120.98</v>
      </c>
      <c r="H120" s="1" t="e">
        <f>+#REF!+#REF!+#REF!</f>
        <v>#REF!</v>
      </c>
      <c r="I120" s="19">
        <f t="shared" si="15"/>
        <v>0</v>
      </c>
    </row>
    <row r="121" spans="1:9" x14ac:dyDescent="0.2">
      <c r="A121" s="5" t="s">
        <v>136</v>
      </c>
      <c r="B121" s="4" t="s">
        <v>28</v>
      </c>
      <c r="C121" s="10"/>
      <c r="D121" s="10">
        <v>64593.07</v>
      </c>
      <c r="E121" s="10"/>
      <c r="F121" s="10">
        <f t="shared" si="19"/>
        <v>64593.07</v>
      </c>
      <c r="H121" s="1" t="e">
        <f>+#REF!+#REF!+#REF!</f>
        <v>#REF!</v>
      </c>
      <c r="I121" s="19">
        <f t="shared" si="15"/>
        <v>0</v>
      </c>
    </row>
    <row r="122" spans="1:9" x14ac:dyDescent="0.2">
      <c r="A122" s="5" t="s">
        <v>137</v>
      </c>
      <c r="B122" s="4" t="s">
        <v>29</v>
      </c>
      <c r="C122" s="10"/>
      <c r="D122" s="10">
        <v>1929.3</v>
      </c>
      <c r="E122" s="10"/>
      <c r="F122" s="10">
        <f t="shared" si="19"/>
        <v>1929.3</v>
      </c>
      <c r="H122" s="1" t="e">
        <f>+#REF!+#REF!+#REF!</f>
        <v>#REF!</v>
      </c>
      <c r="I122" s="19">
        <f t="shared" si="15"/>
        <v>0</v>
      </c>
    </row>
    <row r="123" spans="1:9" hidden="1" x14ac:dyDescent="0.2">
      <c r="A123" s="5" t="s">
        <v>138</v>
      </c>
      <c r="B123" s="4" t="s">
        <v>277</v>
      </c>
      <c r="C123" s="10"/>
      <c r="D123" s="10"/>
      <c r="E123" s="10"/>
      <c r="F123" s="10">
        <f t="shared" si="19"/>
        <v>0</v>
      </c>
      <c r="H123" s="1" t="e">
        <f>+#REF!+#REF!+#REF!</f>
        <v>#REF!</v>
      </c>
      <c r="I123" s="19">
        <f t="shared" si="15"/>
        <v>0</v>
      </c>
    </row>
    <row r="124" spans="1:9" x14ac:dyDescent="0.2">
      <c r="A124" s="5" t="s">
        <v>139</v>
      </c>
      <c r="B124" s="4" t="s">
        <v>30</v>
      </c>
      <c r="C124" s="10"/>
      <c r="D124" s="10">
        <v>5445.97</v>
      </c>
      <c r="E124" s="10"/>
      <c r="F124" s="10">
        <f t="shared" si="19"/>
        <v>5445.97</v>
      </c>
      <c r="H124" s="1" t="e">
        <f>+#REF!+#REF!+#REF!</f>
        <v>#REF!</v>
      </c>
      <c r="I124" s="19">
        <f t="shared" si="15"/>
        <v>0</v>
      </c>
    </row>
    <row r="125" spans="1:9" hidden="1" x14ac:dyDescent="0.2">
      <c r="A125" s="11"/>
      <c r="B125" s="4"/>
      <c r="C125" s="10"/>
      <c r="D125" s="10"/>
      <c r="E125" s="10"/>
      <c r="F125" s="10">
        <f t="shared" si="19"/>
        <v>0</v>
      </c>
      <c r="H125" s="1" t="e">
        <f>+#REF!+#REF!+#REF!</f>
        <v>#REF!</v>
      </c>
      <c r="I125" s="19">
        <f t="shared" si="15"/>
        <v>0</v>
      </c>
    </row>
    <row r="126" spans="1:9" ht="16.5" x14ac:dyDescent="0.3">
      <c r="A126" s="12" t="s">
        <v>140</v>
      </c>
      <c r="B126" s="38" t="s">
        <v>278</v>
      </c>
      <c r="C126" s="13">
        <f>SUM(C127:C128)</f>
        <v>0</v>
      </c>
      <c r="D126" s="13">
        <f t="shared" ref="D126:E126" si="25">SUM(D127:D128)</f>
        <v>324999.53000000003</v>
      </c>
      <c r="E126" s="13">
        <f t="shared" si="25"/>
        <v>0</v>
      </c>
      <c r="F126" s="13">
        <f>SUM(C125:E126)</f>
        <v>324999.53000000003</v>
      </c>
      <c r="H126" s="1" t="e">
        <f>+#REF!+#REF!+#REF!</f>
        <v>#REF!</v>
      </c>
      <c r="I126" s="19">
        <f t="shared" si="15"/>
        <v>0</v>
      </c>
    </row>
    <row r="127" spans="1:9" x14ac:dyDescent="0.2">
      <c r="A127" s="5" t="s">
        <v>141</v>
      </c>
      <c r="B127" s="4" t="s">
        <v>142</v>
      </c>
      <c r="C127" s="10"/>
      <c r="D127" s="10">
        <v>324999.53000000003</v>
      </c>
      <c r="E127" s="10"/>
      <c r="F127" s="10">
        <f t="shared" si="19"/>
        <v>324999.53000000003</v>
      </c>
      <c r="H127" s="1" t="e">
        <f>+#REF!+#REF!+#REF!</f>
        <v>#REF!</v>
      </c>
      <c r="I127" s="19">
        <f t="shared" si="15"/>
        <v>0</v>
      </c>
    </row>
    <row r="128" spans="1:9" hidden="1" x14ac:dyDescent="0.2">
      <c r="A128" s="5"/>
      <c r="B128" s="4"/>
      <c r="C128" s="10"/>
      <c r="D128" s="10"/>
      <c r="E128" s="10"/>
      <c r="F128" s="10">
        <f t="shared" si="19"/>
        <v>0</v>
      </c>
      <c r="H128" s="1" t="e">
        <f>+#REF!+#REF!+#REF!</f>
        <v>#REF!</v>
      </c>
      <c r="I128" s="19">
        <f t="shared" si="15"/>
        <v>0</v>
      </c>
    </row>
    <row r="129" spans="1:9" ht="16.5" x14ac:dyDescent="0.3">
      <c r="A129" s="12" t="s">
        <v>143</v>
      </c>
      <c r="B129" s="38" t="s">
        <v>279</v>
      </c>
      <c r="C129" s="13">
        <f>SUM(C130:C135)</f>
        <v>0</v>
      </c>
      <c r="D129" s="13">
        <f>SUM(D130:D134)</f>
        <v>498488.8</v>
      </c>
      <c r="E129" s="13">
        <f t="shared" ref="E129" si="26">SUM(E130:E134)</f>
        <v>1534</v>
      </c>
      <c r="F129" s="13">
        <f>SUM(C129:E129)</f>
        <v>500022.8</v>
      </c>
      <c r="H129" s="1" t="e">
        <f>+#REF!+#REF!+#REF!</f>
        <v>#REF!</v>
      </c>
      <c r="I129" s="19">
        <f t="shared" si="15"/>
        <v>0</v>
      </c>
    </row>
    <row r="130" spans="1:9" hidden="1" x14ac:dyDescent="0.2">
      <c r="A130" s="5" t="s">
        <v>144</v>
      </c>
      <c r="B130" s="4" t="s">
        <v>31</v>
      </c>
      <c r="C130" s="10"/>
      <c r="D130" s="10"/>
      <c r="E130" s="10"/>
      <c r="F130" s="10">
        <f>SUM(C130:E130)</f>
        <v>0</v>
      </c>
      <c r="H130" s="1" t="e">
        <f>+#REF!+#REF!+#REF!</f>
        <v>#REF!</v>
      </c>
      <c r="I130" s="19">
        <f t="shared" si="15"/>
        <v>0</v>
      </c>
    </row>
    <row r="131" spans="1:9" hidden="1" x14ac:dyDescent="0.2">
      <c r="A131" s="5" t="s">
        <v>145</v>
      </c>
      <c r="B131" s="4" t="s">
        <v>280</v>
      </c>
      <c r="C131" s="10"/>
      <c r="D131" s="10"/>
      <c r="E131" s="10"/>
      <c r="F131" s="10">
        <f t="shared" ref="F131:F133" si="27">SUM(C131:E131)</f>
        <v>0</v>
      </c>
      <c r="H131" s="1" t="e">
        <f>+#REF!+#REF!+#REF!</f>
        <v>#REF!</v>
      </c>
      <c r="I131" s="19">
        <f t="shared" si="15"/>
        <v>0</v>
      </c>
    </row>
    <row r="132" spans="1:9" x14ac:dyDescent="0.2">
      <c r="A132" s="5" t="s">
        <v>146</v>
      </c>
      <c r="B132" s="4" t="s">
        <v>281</v>
      </c>
      <c r="C132" s="10"/>
      <c r="D132" s="10">
        <v>243559.72</v>
      </c>
      <c r="E132" s="10"/>
      <c r="F132" s="10">
        <f t="shared" si="27"/>
        <v>243559.72</v>
      </c>
      <c r="H132" s="1" t="e">
        <f>+#REF!+#REF!+#REF!</f>
        <v>#REF!</v>
      </c>
      <c r="I132" s="19">
        <f t="shared" si="15"/>
        <v>0</v>
      </c>
    </row>
    <row r="133" spans="1:9" x14ac:dyDescent="0.2">
      <c r="A133" s="5" t="s">
        <v>147</v>
      </c>
      <c r="B133" s="4" t="s">
        <v>282</v>
      </c>
      <c r="C133" s="10"/>
      <c r="D133" s="10">
        <v>5435.31</v>
      </c>
      <c r="E133" s="10"/>
      <c r="F133" s="10">
        <f t="shared" si="27"/>
        <v>5435.31</v>
      </c>
      <c r="H133" s="1" t="e">
        <f>+#REF!+#REF!+#REF!</f>
        <v>#REF!</v>
      </c>
      <c r="I133" s="19">
        <f t="shared" si="15"/>
        <v>0</v>
      </c>
    </row>
    <row r="134" spans="1:9" x14ac:dyDescent="0.2">
      <c r="A134" s="5" t="s">
        <v>148</v>
      </c>
      <c r="B134" s="4" t="s">
        <v>283</v>
      </c>
      <c r="C134" s="10"/>
      <c r="D134" s="10">
        <v>249493.77</v>
      </c>
      <c r="E134" s="10">
        <v>1534</v>
      </c>
      <c r="F134" s="10">
        <f>SUM(C134:E134)</f>
        <v>251027.77</v>
      </c>
      <c r="H134" s="1" t="e">
        <f>+#REF!+#REF!+#REF!</f>
        <v>#REF!</v>
      </c>
      <c r="I134" s="19">
        <f t="shared" si="15"/>
        <v>0</v>
      </c>
    </row>
    <row r="135" spans="1:9" hidden="1" x14ac:dyDescent="0.2">
      <c r="A135" s="11"/>
      <c r="B135" s="4"/>
      <c r="C135" s="10"/>
      <c r="D135" s="10"/>
      <c r="E135" s="10"/>
      <c r="F135" s="10">
        <f t="shared" si="19"/>
        <v>0</v>
      </c>
      <c r="H135" s="1" t="e">
        <f>+#REF!+#REF!+#REF!</f>
        <v>#REF!</v>
      </c>
      <c r="I135" s="19">
        <f t="shared" si="15"/>
        <v>0</v>
      </c>
    </row>
    <row r="136" spans="1:9" ht="16.5" x14ac:dyDescent="0.3">
      <c r="A136" s="12" t="s">
        <v>149</v>
      </c>
      <c r="B136" s="38" t="s">
        <v>284</v>
      </c>
      <c r="C136" s="13">
        <f>SUM(C137:C148)</f>
        <v>0</v>
      </c>
      <c r="D136" s="13">
        <f>SUM(D137:D147)</f>
        <v>515393.58</v>
      </c>
      <c r="E136" s="13">
        <f t="shared" ref="E136:F136" si="28">SUM(E137:E147)</f>
        <v>4613.8</v>
      </c>
      <c r="F136" s="13">
        <f t="shared" si="28"/>
        <v>520007.38</v>
      </c>
      <c r="H136" s="1" t="e">
        <f>+#REF!+#REF!+#REF!</f>
        <v>#REF!</v>
      </c>
      <c r="I136" s="19">
        <f t="shared" si="15"/>
        <v>0</v>
      </c>
    </row>
    <row r="137" spans="1:9" x14ac:dyDescent="0.2">
      <c r="A137" s="5" t="s">
        <v>150</v>
      </c>
      <c r="B137" s="4" t="s">
        <v>155</v>
      </c>
      <c r="C137" s="10"/>
      <c r="D137" s="10">
        <v>652</v>
      </c>
      <c r="E137" s="10"/>
      <c r="F137" s="10">
        <f>SUM(C137:E137)</f>
        <v>652</v>
      </c>
      <c r="H137" s="1" t="e">
        <f>+#REF!+#REF!+#REF!</f>
        <v>#REF!</v>
      </c>
      <c r="I137" s="19">
        <f t="shared" si="15"/>
        <v>0</v>
      </c>
    </row>
    <row r="138" spans="1:9" hidden="1" x14ac:dyDescent="0.2">
      <c r="A138" s="5" t="s">
        <v>313</v>
      </c>
      <c r="B138" s="4" t="s">
        <v>156</v>
      </c>
      <c r="C138" s="10"/>
      <c r="D138" s="10"/>
      <c r="E138" s="10"/>
      <c r="F138" s="10">
        <f t="shared" ref="F138:F143" si="29">SUM(C138:E138)</f>
        <v>0</v>
      </c>
      <c r="H138" s="1" t="e">
        <f>+#REF!+#REF!+#REF!</f>
        <v>#REF!</v>
      </c>
      <c r="I138" s="19">
        <f t="shared" si="15"/>
        <v>0</v>
      </c>
    </row>
    <row r="139" spans="1:9" x14ac:dyDescent="0.2">
      <c r="A139" s="5" t="s">
        <v>151</v>
      </c>
      <c r="B139" s="4" t="s">
        <v>157</v>
      </c>
      <c r="C139" s="10"/>
      <c r="D139" s="10">
        <v>5842.82</v>
      </c>
      <c r="E139" s="10"/>
      <c r="F139" s="10">
        <f t="shared" si="29"/>
        <v>5842.82</v>
      </c>
      <c r="H139" s="1" t="e">
        <f>+#REF!+#REF!+#REF!</f>
        <v>#REF!</v>
      </c>
      <c r="I139" s="19">
        <f t="shared" si="15"/>
        <v>0</v>
      </c>
    </row>
    <row r="140" spans="1:9" hidden="1" x14ac:dyDescent="0.2">
      <c r="A140" s="5" t="s">
        <v>152</v>
      </c>
      <c r="B140" s="4" t="s">
        <v>158</v>
      </c>
      <c r="C140" s="10"/>
      <c r="D140" s="10"/>
      <c r="E140" s="10"/>
      <c r="F140" s="10">
        <f t="shared" si="29"/>
        <v>0</v>
      </c>
      <c r="H140" s="1" t="e">
        <f>+#REF!+#REF!+#REF!</f>
        <v>#REF!</v>
      </c>
      <c r="I140" s="19">
        <f t="shared" si="15"/>
        <v>0</v>
      </c>
    </row>
    <row r="141" spans="1:9" hidden="1" x14ac:dyDescent="0.2">
      <c r="A141" s="5" t="s">
        <v>153</v>
      </c>
      <c r="B141" s="4" t="s">
        <v>159</v>
      </c>
      <c r="C141" s="10"/>
      <c r="D141" s="10"/>
      <c r="E141" s="10"/>
      <c r="F141" s="10">
        <f t="shared" si="29"/>
        <v>0</v>
      </c>
      <c r="H141" s="1" t="e">
        <f>+#REF!+#REF!+#REF!</f>
        <v>#REF!</v>
      </c>
      <c r="I141" s="19">
        <f t="shared" si="15"/>
        <v>0</v>
      </c>
    </row>
    <row r="142" spans="1:9" hidden="1" x14ac:dyDescent="0.2">
      <c r="A142" s="5" t="s">
        <v>154</v>
      </c>
      <c r="B142" s="4" t="s">
        <v>160</v>
      </c>
      <c r="C142" s="10"/>
      <c r="D142" s="10"/>
      <c r="E142" s="10"/>
      <c r="F142" s="10">
        <f t="shared" si="29"/>
        <v>0</v>
      </c>
      <c r="H142" s="1" t="e">
        <f>+#REF!+#REF!+#REF!</f>
        <v>#REF!</v>
      </c>
      <c r="I142" s="19">
        <f t="shared" si="15"/>
        <v>0</v>
      </c>
    </row>
    <row r="143" spans="1:9" x14ac:dyDescent="0.2">
      <c r="A143" s="5" t="s">
        <v>161</v>
      </c>
      <c r="B143" s="4" t="s">
        <v>166</v>
      </c>
      <c r="C143" s="10"/>
      <c r="D143" s="10"/>
      <c r="E143" s="10">
        <v>4613.8</v>
      </c>
      <c r="F143" s="10">
        <f t="shared" si="29"/>
        <v>4613.8</v>
      </c>
      <c r="H143" s="1"/>
      <c r="I143" s="19">
        <f t="shared" si="15"/>
        <v>0</v>
      </c>
    </row>
    <row r="144" spans="1:9" x14ac:dyDescent="0.2">
      <c r="A144" s="5" t="s">
        <v>162</v>
      </c>
      <c r="B144" s="4" t="s">
        <v>167</v>
      </c>
      <c r="C144" s="10"/>
      <c r="D144" s="10">
        <v>508898.76</v>
      </c>
      <c r="E144" s="10"/>
      <c r="F144" s="10">
        <f>SUM(C144:E144)</f>
        <v>508898.76</v>
      </c>
      <c r="H144" s="1" t="e">
        <f>+#REF!+#REF!+#REF!</f>
        <v>#REF!</v>
      </c>
      <c r="I144" s="19">
        <f t="shared" si="15"/>
        <v>0</v>
      </c>
    </row>
    <row r="145" spans="1:9" hidden="1" x14ac:dyDescent="0.2">
      <c r="A145" s="5" t="s">
        <v>163</v>
      </c>
      <c r="B145" s="4" t="s">
        <v>285</v>
      </c>
      <c r="C145" s="10"/>
      <c r="D145" s="10"/>
      <c r="E145" s="10"/>
      <c r="F145" s="10">
        <f t="shared" ref="F145:F147" si="30">SUM(C145:E145)</f>
        <v>0</v>
      </c>
      <c r="H145" s="1" t="e">
        <f>+#REF!+#REF!+#REF!</f>
        <v>#REF!</v>
      </c>
      <c r="I145" s="19">
        <f t="shared" si="15"/>
        <v>0</v>
      </c>
    </row>
    <row r="146" spans="1:9" hidden="1" x14ac:dyDescent="0.2">
      <c r="A146" s="5" t="s">
        <v>164</v>
      </c>
      <c r="B146" s="4" t="s">
        <v>168</v>
      </c>
      <c r="C146" s="10"/>
      <c r="D146" s="10"/>
      <c r="E146" s="10"/>
      <c r="F146" s="10">
        <f t="shared" si="30"/>
        <v>0</v>
      </c>
      <c r="H146" s="1" t="e">
        <f>+#REF!+#REF!+#REF!</f>
        <v>#REF!</v>
      </c>
      <c r="I146" s="19">
        <f t="shared" si="15"/>
        <v>0</v>
      </c>
    </row>
    <row r="147" spans="1:9" hidden="1" x14ac:dyDescent="0.2">
      <c r="A147" s="5" t="s">
        <v>165</v>
      </c>
      <c r="B147" s="4" t="s">
        <v>169</v>
      </c>
      <c r="C147" s="10"/>
      <c r="D147" s="10"/>
      <c r="E147" s="10"/>
      <c r="F147" s="10">
        <f t="shared" si="30"/>
        <v>0</v>
      </c>
      <c r="H147" s="1" t="e">
        <f>+#REF!+#REF!+#REF!</f>
        <v>#REF!</v>
      </c>
      <c r="I147" s="19">
        <f t="shared" si="15"/>
        <v>0</v>
      </c>
    </row>
    <row r="148" spans="1:9" hidden="1" x14ac:dyDescent="0.2">
      <c r="A148" s="11"/>
      <c r="B148" s="4"/>
      <c r="C148" s="10"/>
      <c r="D148" s="10"/>
      <c r="E148" s="10"/>
      <c r="F148" s="10">
        <f t="shared" si="19"/>
        <v>0</v>
      </c>
      <c r="H148" s="1" t="e">
        <f>+#REF!+#REF!+#REF!</f>
        <v>#REF!</v>
      </c>
      <c r="I148" s="19">
        <f t="shared" si="15"/>
        <v>0</v>
      </c>
    </row>
    <row r="149" spans="1:9" ht="16.5" x14ac:dyDescent="0.3">
      <c r="A149" s="12" t="s">
        <v>170</v>
      </c>
      <c r="B149" s="38" t="s">
        <v>209</v>
      </c>
      <c r="C149" s="13">
        <f>SUM(C150:C156)</f>
        <v>580000</v>
      </c>
      <c r="D149" s="13">
        <f>SUM(D150:D156)</f>
        <v>1606559.16</v>
      </c>
      <c r="E149" s="13">
        <f t="shared" ref="E149" si="31">SUM(E150:E156)</f>
        <v>84713.94</v>
      </c>
      <c r="F149" s="13">
        <f>SUM(C149:E149)</f>
        <v>2271273.1</v>
      </c>
      <c r="H149" s="1" t="e">
        <f>+#REF!+#REF!+#REF!</f>
        <v>#REF!</v>
      </c>
      <c r="I149" s="19">
        <f t="shared" ref="I149:I209" si="32">+C149+D149+E149-F149</f>
        <v>0</v>
      </c>
    </row>
    <row r="150" spans="1:9" x14ac:dyDescent="0.2">
      <c r="A150" s="5" t="s">
        <v>173</v>
      </c>
      <c r="B150" s="4" t="s">
        <v>175</v>
      </c>
      <c r="C150" s="10"/>
      <c r="D150" s="10">
        <v>1466710</v>
      </c>
      <c r="E150" s="10"/>
      <c r="F150" s="10">
        <f>SUM(C150:E150)</f>
        <v>1466710</v>
      </c>
      <c r="H150" s="1" t="e">
        <f>+#REF!+#REF!+#REF!</f>
        <v>#REF!</v>
      </c>
      <c r="I150" s="19">
        <f t="shared" si="32"/>
        <v>0</v>
      </c>
    </row>
    <row r="151" spans="1:9" x14ac:dyDescent="0.2">
      <c r="A151" s="5" t="s">
        <v>172</v>
      </c>
      <c r="B151" s="4" t="s">
        <v>286</v>
      </c>
      <c r="C151" s="10">
        <v>580000</v>
      </c>
      <c r="D151" s="10">
        <v>116414</v>
      </c>
      <c r="E151" s="10">
        <f>14671.18+12481.54+10772.82+13847+11040.63+9148.97</f>
        <v>71962.14</v>
      </c>
      <c r="F151" s="10">
        <f>SUM(C151:E151)</f>
        <v>768376.14</v>
      </c>
      <c r="H151" s="1" t="e">
        <f>+#REF!+#REF!+#REF!</f>
        <v>#REF!</v>
      </c>
      <c r="I151" s="19">
        <f t="shared" si="32"/>
        <v>0</v>
      </c>
    </row>
    <row r="152" spans="1:9" x14ac:dyDescent="0.2">
      <c r="A152" s="5" t="s">
        <v>171</v>
      </c>
      <c r="B152" s="4" t="s">
        <v>176</v>
      </c>
      <c r="C152" s="10"/>
      <c r="D152" s="10">
        <v>1498.7</v>
      </c>
      <c r="E152" s="10"/>
      <c r="F152" s="10">
        <f t="shared" ref="F152:F153" si="33">SUM(C152:E152)</f>
        <v>1498.7</v>
      </c>
      <c r="H152" s="1" t="e">
        <f>+#REF!+#REF!+#REF!</f>
        <v>#REF!</v>
      </c>
      <c r="I152" s="19">
        <f t="shared" si="32"/>
        <v>0</v>
      </c>
    </row>
    <row r="153" spans="1:9" x14ac:dyDescent="0.2">
      <c r="A153" s="5" t="s">
        <v>174</v>
      </c>
      <c r="B153" s="4" t="s">
        <v>177</v>
      </c>
      <c r="C153" s="10"/>
      <c r="D153" s="10">
        <v>600</v>
      </c>
      <c r="E153" s="10">
        <v>285</v>
      </c>
      <c r="F153" s="10">
        <f t="shared" si="33"/>
        <v>885</v>
      </c>
      <c r="H153" s="1" t="e">
        <f>+#REF!+#REF!+#REF!</f>
        <v>#REF!</v>
      </c>
      <c r="I153" s="19">
        <f t="shared" si="32"/>
        <v>0</v>
      </c>
    </row>
    <row r="154" spans="1:9" x14ac:dyDescent="0.2">
      <c r="A154" s="5" t="s">
        <v>314</v>
      </c>
      <c r="B154" s="4" t="s">
        <v>315</v>
      </c>
      <c r="C154" s="10"/>
      <c r="D154" s="10">
        <v>21336.46</v>
      </c>
      <c r="E154" s="10">
        <v>12466.8</v>
      </c>
      <c r="F154" s="10">
        <f>SUM(C154:E154)</f>
        <v>33803.259999999995</v>
      </c>
      <c r="H154" s="1" t="e">
        <f>+#REF!+#REF!+#REF!</f>
        <v>#REF!</v>
      </c>
      <c r="I154" s="19">
        <f t="shared" si="32"/>
        <v>0</v>
      </c>
    </row>
    <row r="155" spans="1:9" hidden="1" x14ac:dyDescent="0.2">
      <c r="A155" s="5" t="s">
        <v>316</v>
      </c>
      <c r="B155" s="4" t="s">
        <v>317</v>
      </c>
      <c r="C155" s="10"/>
      <c r="D155" s="10"/>
      <c r="E155" s="10"/>
      <c r="F155" s="10">
        <f>SUM(C155:E155)</f>
        <v>0</v>
      </c>
      <c r="H155" s="1" t="e">
        <f>+#REF!+#REF!+#REF!</f>
        <v>#REF!</v>
      </c>
      <c r="I155" s="19">
        <f t="shared" si="32"/>
        <v>0</v>
      </c>
    </row>
    <row r="156" spans="1:9" hidden="1" x14ac:dyDescent="0.2">
      <c r="A156" s="5"/>
      <c r="B156" s="4"/>
      <c r="C156" s="10"/>
      <c r="D156" s="10"/>
      <c r="E156" s="10"/>
      <c r="F156" s="10">
        <f t="shared" si="19"/>
        <v>0</v>
      </c>
      <c r="H156" s="1" t="e">
        <f>+#REF!+#REF!+#REF!</f>
        <v>#REF!</v>
      </c>
      <c r="I156" s="19">
        <f t="shared" si="32"/>
        <v>0</v>
      </c>
    </row>
    <row r="157" spans="1:9" ht="16.5" x14ac:dyDescent="0.3">
      <c r="A157" s="12" t="s">
        <v>178</v>
      </c>
      <c r="B157" s="38" t="s">
        <v>287</v>
      </c>
      <c r="C157" s="13">
        <f>SUM(C158:C165)</f>
        <v>0</v>
      </c>
      <c r="D157" s="13">
        <f>SUM(D158:D165)</f>
        <v>2052713.87</v>
      </c>
      <c r="E157" s="13">
        <f>SUM(E158:E165)</f>
        <v>56451.37</v>
      </c>
      <c r="F157" s="13">
        <f>SUM(C157:E157)</f>
        <v>2109165.2400000002</v>
      </c>
      <c r="H157" s="1"/>
      <c r="I157" s="19">
        <f t="shared" si="32"/>
        <v>0</v>
      </c>
    </row>
    <row r="158" spans="1:9" x14ac:dyDescent="0.2">
      <c r="A158" s="5" t="s">
        <v>179</v>
      </c>
      <c r="B158" s="4" t="s">
        <v>185</v>
      </c>
      <c r="C158" s="10"/>
      <c r="D158" s="10">
        <v>9371.44</v>
      </c>
      <c r="E158" s="10"/>
      <c r="F158" s="10">
        <f>+E158+D158</f>
        <v>9371.44</v>
      </c>
      <c r="H158" s="1" t="e">
        <f>+#REF!+#REF!+#REF!</f>
        <v>#REF!</v>
      </c>
      <c r="I158" s="19">
        <f t="shared" si="32"/>
        <v>0</v>
      </c>
    </row>
    <row r="159" spans="1:9" x14ac:dyDescent="0.2">
      <c r="A159" s="5" t="s">
        <v>180</v>
      </c>
      <c r="B159" s="4" t="s">
        <v>288</v>
      </c>
      <c r="C159" s="10"/>
      <c r="D159" s="10">
        <v>1130716.81</v>
      </c>
      <c r="E159" s="10">
        <v>17519.22</v>
      </c>
      <c r="F159" s="10">
        <f>SUM(C159:E159)</f>
        <v>1148236.03</v>
      </c>
      <c r="H159" s="1" t="e">
        <f>+#REF!+#REF!+#REF!</f>
        <v>#REF!</v>
      </c>
      <c r="I159" s="19">
        <f t="shared" si="32"/>
        <v>0</v>
      </c>
    </row>
    <row r="160" spans="1:9" x14ac:dyDescent="0.2">
      <c r="A160" s="5" t="s">
        <v>181</v>
      </c>
      <c r="B160" s="4" t="s">
        <v>289</v>
      </c>
      <c r="C160" s="10"/>
      <c r="D160" s="10">
        <v>92379.79</v>
      </c>
      <c r="E160" s="10"/>
      <c r="F160" s="10">
        <f t="shared" ref="F160:F165" si="34">SUM(C160:E160)</f>
        <v>92379.79</v>
      </c>
      <c r="H160" s="1" t="e">
        <f>+#REF!+#REF!+#REF!</f>
        <v>#REF!</v>
      </c>
      <c r="I160" s="19">
        <f t="shared" si="32"/>
        <v>0</v>
      </c>
    </row>
    <row r="161" spans="1:9" x14ac:dyDescent="0.2">
      <c r="A161" s="5" t="s">
        <v>233</v>
      </c>
      <c r="B161" s="4" t="s">
        <v>290</v>
      </c>
      <c r="C161" s="10"/>
      <c r="D161" s="10">
        <v>68235.520000000004</v>
      </c>
      <c r="E161" s="10">
        <v>11871.9</v>
      </c>
      <c r="F161" s="10">
        <f t="shared" si="34"/>
        <v>80107.42</v>
      </c>
      <c r="H161" s="1" t="e">
        <f>+#REF!+#REF!+#REF!</f>
        <v>#REF!</v>
      </c>
      <c r="I161" s="19">
        <f t="shared" si="32"/>
        <v>0</v>
      </c>
    </row>
    <row r="162" spans="1:9" x14ac:dyDescent="0.2">
      <c r="A162" s="5" t="s">
        <v>182</v>
      </c>
      <c r="B162" s="4" t="s">
        <v>291</v>
      </c>
      <c r="C162" s="10"/>
      <c r="D162" s="10">
        <v>182371.15</v>
      </c>
      <c r="E162" s="10"/>
      <c r="F162" s="10">
        <f t="shared" si="34"/>
        <v>182371.15</v>
      </c>
      <c r="H162" s="1" t="e">
        <f>+#REF!+#REF!+#REF!</f>
        <v>#REF!</v>
      </c>
      <c r="I162" s="19">
        <f t="shared" si="32"/>
        <v>0</v>
      </c>
    </row>
    <row r="163" spans="1:9" x14ac:dyDescent="0.2">
      <c r="A163" s="5" t="s">
        <v>183</v>
      </c>
      <c r="B163" s="4" t="s">
        <v>292</v>
      </c>
      <c r="C163" s="10"/>
      <c r="D163" s="10">
        <v>169518.7</v>
      </c>
      <c r="E163" s="10">
        <v>25060.25</v>
      </c>
      <c r="F163" s="10">
        <f t="shared" si="34"/>
        <v>194578.95</v>
      </c>
      <c r="H163" s="1" t="e">
        <f>+#REF!+#REF!+#REF!</f>
        <v>#REF!</v>
      </c>
      <c r="I163" s="19">
        <f t="shared" si="32"/>
        <v>0</v>
      </c>
    </row>
    <row r="164" spans="1:9" x14ac:dyDescent="0.2">
      <c r="A164" s="5" t="s">
        <v>240</v>
      </c>
      <c r="B164" s="4" t="s">
        <v>293</v>
      </c>
      <c r="C164" s="10"/>
      <c r="D164" s="10">
        <v>187230.6</v>
      </c>
      <c r="E164" s="10"/>
      <c r="F164" s="10">
        <f t="shared" si="34"/>
        <v>187230.6</v>
      </c>
      <c r="H164" s="1" t="e">
        <f>+#REF!+#REF!+#REF!</f>
        <v>#REF!</v>
      </c>
      <c r="I164" s="19">
        <f t="shared" si="32"/>
        <v>0</v>
      </c>
    </row>
    <row r="165" spans="1:9" ht="13.5" thickBot="1" x14ac:dyDescent="0.25">
      <c r="A165" s="5" t="s">
        <v>184</v>
      </c>
      <c r="B165" s="4" t="s">
        <v>294</v>
      </c>
      <c r="C165" s="10"/>
      <c r="D165" s="10">
        <v>212889.86</v>
      </c>
      <c r="E165" s="10">
        <v>2000</v>
      </c>
      <c r="F165" s="10">
        <f t="shared" si="34"/>
        <v>214889.86</v>
      </c>
      <c r="H165" s="1" t="e">
        <f>+#REF!+#REF!+#REF!</f>
        <v>#REF!</v>
      </c>
      <c r="I165" s="19">
        <f t="shared" si="32"/>
        <v>0</v>
      </c>
    </row>
    <row r="166" spans="1:9" ht="13.5" hidden="1" thickBot="1" x14ac:dyDescent="0.25">
      <c r="A166" s="5"/>
      <c r="B166" s="4"/>
      <c r="C166" s="10"/>
      <c r="D166" s="10"/>
      <c r="E166" s="10"/>
      <c r="F166" s="10">
        <f t="shared" ref="F166:F208" si="35">+C166+D166+E166</f>
        <v>0</v>
      </c>
      <c r="H166" s="1" t="e">
        <f>+#REF!+#REF!+#REF!</f>
        <v>#REF!</v>
      </c>
      <c r="I166" s="19">
        <f t="shared" si="32"/>
        <v>0</v>
      </c>
    </row>
    <row r="167" spans="1:9" ht="16.5" thickBot="1" x14ac:dyDescent="0.3">
      <c r="A167" s="24">
        <v>2.4</v>
      </c>
      <c r="B167" s="25" t="s">
        <v>202</v>
      </c>
      <c r="C167" s="26">
        <f>C171</f>
        <v>0</v>
      </c>
      <c r="D167" s="26">
        <f>+D168+D171</f>
        <v>1020505.5</v>
      </c>
      <c r="E167" s="26">
        <f>E171+E168</f>
        <v>4611470.29</v>
      </c>
      <c r="F167" s="26">
        <f>SUM(C167:E167)</f>
        <v>5631975.79</v>
      </c>
      <c r="H167" s="1" t="e">
        <f>+#REF!+#REF!+#REF!</f>
        <v>#REF!</v>
      </c>
      <c r="I167" s="19">
        <f t="shared" si="32"/>
        <v>0</v>
      </c>
    </row>
    <row r="168" spans="1:9" ht="16.5" x14ac:dyDescent="0.3">
      <c r="A168" s="12" t="s">
        <v>225</v>
      </c>
      <c r="B168" s="38" t="s">
        <v>227</v>
      </c>
      <c r="C168" s="13">
        <f>SUM(C170:C172)</f>
        <v>0</v>
      </c>
      <c r="D168" s="13">
        <f>SUM(D169:D170)</f>
        <v>1020505.5</v>
      </c>
      <c r="E168" s="13">
        <f>SUM(E169:E170)</f>
        <v>25996</v>
      </c>
      <c r="F168" s="13">
        <f>SUM(C168:E168)</f>
        <v>1046501.5</v>
      </c>
      <c r="H168" s="1" t="e">
        <f>+#REF!+#REF!+#REF!</f>
        <v>#REF!</v>
      </c>
      <c r="I168" s="19">
        <f t="shared" si="32"/>
        <v>0</v>
      </c>
    </row>
    <row r="169" spans="1:9" x14ac:dyDescent="0.2">
      <c r="A169" s="5" t="s">
        <v>249</v>
      </c>
      <c r="B169" s="4" t="s">
        <v>250</v>
      </c>
      <c r="C169" s="10"/>
      <c r="D169" s="10">
        <v>585505.5</v>
      </c>
      <c r="E169" s="10">
        <v>25996</v>
      </c>
      <c r="F169" s="10">
        <f>SUM(C169:E169)</f>
        <v>611501.5</v>
      </c>
      <c r="H169" s="1" t="e">
        <f>+#REF!+#REF!+#REF!</f>
        <v>#REF!</v>
      </c>
      <c r="I169" s="19">
        <f t="shared" si="32"/>
        <v>0</v>
      </c>
    </row>
    <row r="170" spans="1:9" x14ac:dyDescent="0.2">
      <c r="A170" s="5" t="s">
        <v>226</v>
      </c>
      <c r="B170" s="4" t="s">
        <v>295</v>
      </c>
      <c r="C170" s="10"/>
      <c r="D170" s="10">
        <v>435000</v>
      </c>
      <c r="E170" s="10"/>
      <c r="F170" s="10">
        <f t="shared" ref="F170" si="36">+C170+D170+E170</f>
        <v>435000</v>
      </c>
      <c r="H170" s="1" t="e">
        <f>+#REF!+#REF!+#REF!</f>
        <v>#REF!</v>
      </c>
      <c r="I170" s="19">
        <f t="shared" si="32"/>
        <v>0</v>
      </c>
    </row>
    <row r="171" spans="1:9" ht="16.5" x14ac:dyDescent="0.3">
      <c r="A171" s="12" t="s">
        <v>203</v>
      </c>
      <c r="B171" s="38" t="s">
        <v>296</v>
      </c>
      <c r="C171" s="13">
        <f>SUM(C172:C174)</f>
        <v>0</v>
      </c>
      <c r="D171" s="13">
        <f>SUM(D172:D174)</f>
        <v>0</v>
      </c>
      <c r="E171" s="13">
        <f t="shared" ref="E171" si="37">SUM(E172:E174)</f>
        <v>4585474.29</v>
      </c>
      <c r="F171" s="13">
        <f>SUM(C171:E171)</f>
        <v>4585474.29</v>
      </c>
      <c r="H171" s="1" t="e">
        <f>+#REF!+#REF!+#REF!</f>
        <v>#REF!</v>
      </c>
      <c r="I171" s="19">
        <f t="shared" si="32"/>
        <v>0</v>
      </c>
    </row>
    <row r="172" spans="1:9" ht="13.5" thickBot="1" x14ac:dyDescent="0.25">
      <c r="A172" s="5" t="s">
        <v>204</v>
      </c>
      <c r="B172" s="4" t="s">
        <v>205</v>
      </c>
      <c r="C172" s="10">
        <v>0</v>
      </c>
      <c r="D172" s="10"/>
      <c r="E172" s="10">
        <v>4585474.29</v>
      </c>
      <c r="F172" s="10">
        <f>SUM(C172:E172)</f>
        <v>4585474.29</v>
      </c>
      <c r="H172" s="1" t="e">
        <f>+#REF!+#REF!+#REF!</f>
        <v>#REF!</v>
      </c>
      <c r="I172" s="19">
        <f t="shared" si="32"/>
        <v>0</v>
      </c>
    </row>
    <row r="173" spans="1:9" ht="13.5" hidden="1" thickBot="1" x14ac:dyDescent="0.25">
      <c r="A173" s="5" t="s">
        <v>318</v>
      </c>
      <c r="B173" s="4" t="s">
        <v>319</v>
      </c>
      <c r="C173" s="10"/>
      <c r="D173" s="10"/>
      <c r="E173" s="10"/>
      <c r="F173" s="10">
        <f t="shared" si="35"/>
        <v>0</v>
      </c>
      <c r="H173" s="1" t="e">
        <f>+#REF!+#REF!+#REF!</f>
        <v>#REF!</v>
      </c>
      <c r="I173" s="19">
        <f t="shared" si="32"/>
        <v>0</v>
      </c>
    </row>
    <row r="174" spans="1:9" ht="13.5" hidden="1" thickBot="1" x14ac:dyDescent="0.25">
      <c r="A174" s="11"/>
      <c r="B174" s="4"/>
      <c r="C174" s="10"/>
      <c r="D174" s="10"/>
      <c r="E174" s="10"/>
      <c r="F174" s="10">
        <f t="shared" si="35"/>
        <v>0</v>
      </c>
      <c r="H174" s="1" t="e">
        <f>+#REF!+#REF!+#REF!</f>
        <v>#REF!</v>
      </c>
      <c r="I174" s="19">
        <f t="shared" si="32"/>
        <v>0</v>
      </c>
    </row>
    <row r="175" spans="1:9" ht="16.5" thickBot="1" x14ac:dyDescent="0.3">
      <c r="A175" s="24">
        <v>2.6</v>
      </c>
      <c r="B175" s="25" t="s">
        <v>186</v>
      </c>
      <c r="C175" s="26">
        <f>C176</f>
        <v>0</v>
      </c>
      <c r="D175" s="26">
        <f>+D176+D184+D188+D192+D198+D202+D206</f>
        <v>11932091.449999999</v>
      </c>
      <c r="E175" s="26">
        <f>+E176+E184+E188+E192+E198+E202</f>
        <v>75944.800000000003</v>
      </c>
      <c r="F175" s="26">
        <f>SUM(C175:E175)</f>
        <v>12008036.25</v>
      </c>
      <c r="H175" s="1" t="e">
        <f>+#REF!+#REF!+#REF!</f>
        <v>#REF!</v>
      </c>
      <c r="I175" s="19">
        <f t="shared" si="32"/>
        <v>0</v>
      </c>
    </row>
    <row r="176" spans="1:9" ht="16.5" x14ac:dyDescent="0.3">
      <c r="A176" s="8" t="s">
        <v>187</v>
      </c>
      <c r="B176" s="37" t="s">
        <v>32</v>
      </c>
      <c r="C176" s="9">
        <f>SUM(C177:C207)</f>
        <v>0</v>
      </c>
      <c r="D176" s="9">
        <f>SUM(D177:D182)</f>
        <v>6105455</v>
      </c>
      <c r="E176" s="9">
        <f>SUM(E177:E182)</f>
        <v>75944.800000000003</v>
      </c>
      <c r="F176" s="9">
        <f>+E176+D176+C176</f>
        <v>6181399.7999999998</v>
      </c>
      <c r="H176" s="1" t="e">
        <f>+#REF!+#REF!+#REF!</f>
        <v>#REF!</v>
      </c>
      <c r="I176" s="19">
        <f t="shared" si="32"/>
        <v>0</v>
      </c>
    </row>
    <row r="177" spans="1:11" x14ac:dyDescent="0.2">
      <c r="A177" s="5" t="s">
        <v>188</v>
      </c>
      <c r="B177" s="4" t="s">
        <v>297</v>
      </c>
      <c r="C177" s="10"/>
      <c r="D177" s="10">
        <v>361956.04</v>
      </c>
      <c r="E177" s="10"/>
      <c r="F177" s="10">
        <f>SUM(C177:E177)</f>
        <v>361956.04</v>
      </c>
      <c r="H177" s="1" t="e">
        <f>+#REF!+#REF!+#REF!</f>
        <v>#REF!</v>
      </c>
      <c r="I177" s="19">
        <f t="shared" si="32"/>
        <v>0</v>
      </c>
    </row>
    <row r="178" spans="1:11" x14ac:dyDescent="0.2">
      <c r="A178" s="5" t="s">
        <v>320</v>
      </c>
      <c r="B178" s="4" t="s">
        <v>298</v>
      </c>
      <c r="C178" s="10"/>
      <c r="D178" s="10">
        <v>4841599</v>
      </c>
      <c r="E178" s="10"/>
      <c r="F178" s="10">
        <f>SUM(C178:E178)</f>
        <v>4841599</v>
      </c>
      <c r="H178" s="1" t="e">
        <f>+#REF!+#REF!+#REF!</f>
        <v>#REF!</v>
      </c>
      <c r="I178" s="19">
        <f t="shared" si="32"/>
        <v>0</v>
      </c>
    </row>
    <row r="179" spans="1:11" x14ac:dyDescent="0.2">
      <c r="A179" s="5" t="s">
        <v>189</v>
      </c>
      <c r="B179" s="4" t="s">
        <v>321</v>
      </c>
      <c r="C179" s="10"/>
      <c r="D179" s="10">
        <v>797310.66</v>
      </c>
      <c r="E179" s="10"/>
      <c r="F179" s="10">
        <f>SUM(C179:E179)</f>
        <v>797310.66</v>
      </c>
      <c r="H179" s="1" t="e">
        <f>+#REF!+#REF!+#REF!</f>
        <v>#REF!</v>
      </c>
      <c r="I179" s="19">
        <f t="shared" si="32"/>
        <v>0</v>
      </c>
    </row>
    <row r="180" spans="1:11" hidden="1" x14ac:dyDescent="0.2">
      <c r="A180" s="5" t="s">
        <v>199</v>
      </c>
      <c r="B180" s="4" t="s">
        <v>322</v>
      </c>
      <c r="C180" s="10"/>
      <c r="D180" s="10"/>
      <c r="E180" s="10"/>
      <c r="F180" s="10">
        <f t="shared" ref="F180:F182" si="38">SUM(C180:E180)</f>
        <v>0</v>
      </c>
      <c r="H180" s="1" t="e">
        <f>+#REF!+#REF!+#REF!</f>
        <v>#REF!</v>
      </c>
      <c r="I180" s="19">
        <f t="shared" si="32"/>
        <v>0</v>
      </c>
    </row>
    <row r="181" spans="1:11" hidden="1" x14ac:dyDescent="0.2">
      <c r="A181" s="5" t="s">
        <v>251</v>
      </c>
      <c r="B181" s="4" t="s">
        <v>299</v>
      </c>
      <c r="C181" s="10"/>
      <c r="D181" s="10"/>
      <c r="E181" s="10"/>
      <c r="F181" s="10">
        <f t="shared" si="38"/>
        <v>0</v>
      </c>
      <c r="H181" s="1" t="e">
        <f>+#REF!+#REF!+#REF!</f>
        <v>#REF!</v>
      </c>
      <c r="I181" s="19">
        <f t="shared" si="32"/>
        <v>0</v>
      </c>
    </row>
    <row r="182" spans="1:11" ht="13.5" thickBot="1" x14ac:dyDescent="0.25">
      <c r="A182" s="5" t="s">
        <v>210</v>
      </c>
      <c r="B182" s="4" t="s">
        <v>211</v>
      </c>
      <c r="C182" s="10"/>
      <c r="D182" s="10">
        <v>104589.3</v>
      </c>
      <c r="E182" s="10">
        <f>54822.8+21122</f>
        <v>75944.800000000003</v>
      </c>
      <c r="F182" s="10">
        <f t="shared" si="38"/>
        <v>180534.1</v>
      </c>
      <c r="H182" s="1" t="e">
        <f>+#REF!+#REF!+#REF!</f>
        <v>#REF!</v>
      </c>
      <c r="I182" s="19">
        <f t="shared" si="32"/>
        <v>0</v>
      </c>
    </row>
    <row r="183" spans="1:11" ht="13.5" hidden="1" thickBot="1" x14ac:dyDescent="0.25">
      <c r="A183" s="5"/>
      <c r="B183" s="4"/>
      <c r="C183" s="10"/>
      <c r="D183" s="10"/>
      <c r="E183" s="10"/>
      <c r="F183" s="10"/>
      <c r="H183" s="1" t="e">
        <f>+#REF!+#REF!+#REF!</f>
        <v>#REF!</v>
      </c>
      <c r="I183" s="19">
        <f t="shared" si="32"/>
        <v>0</v>
      </c>
    </row>
    <row r="184" spans="1:11" ht="16.5" x14ac:dyDescent="0.3">
      <c r="A184" s="12" t="s">
        <v>212</v>
      </c>
      <c r="B184" s="38" t="s">
        <v>213</v>
      </c>
      <c r="C184" s="13"/>
      <c r="D184" s="13">
        <f>+D185+D186+D187</f>
        <v>278582.55</v>
      </c>
      <c r="E184" s="13">
        <f>+E185+E186</f>
        <v>0</v>
      </c>
      <c r="F184" s="9">
        <f>+E184+D184+C184</f>
        <v>278582.55</v>
      </c>
      <c r="H184" s="1" t="e">
        <f>+#REF!+#REF!+#REF!</f>
        <v>#REF!</v>
      </c>
      <c r="I184" s="19">
        <f t="shared" si="32"/>
        <v>0</v>
      </c>
    </row>
    <row r="185" spans="1:11" x14ac:dyDescent="0.2">
      <c r="A185" s="5" t="s">
        <v>214</v>
      </c>
      <c r="B185" s="4" t="s">
        <v>215</v>
      </c>
      <c r="C185" s="10"/>
      <c r="D185" s="10">
        <v>220488.9</v>
      </c>
      <c r="E185" s="10"/>
      <c r="F185" s="10">
        <f>+E185+D185+C185</f>
        <v>220488.9</v>
      </c>
      <c r="H185" s="1" t="e">
        <f>+#REF!+#REF!+#REF!</f>
        <v>#REF!</v>
      </c>
      <c r="I185" s="19">
        <f t="shared" si="32"/>
        <v>0</v>
      </c>
    </row>
    <row r="186" spans="1:11" x14ac:dyDescent="0.2">
      <c r="A186" s="5" t="s">
        <v>323</v>
      </c>
      <c r="B186" s="4" t="s">
        <v>324</v>
      </c>
      <c r="C186" s="10"/>
      <c r="D186" s="10">
        <v>37750.449999999997</v>
      </c>
      <c r="E186" s="10"/>
      <c r="F186" s="10">
        <f>+E186+D186+C186</f>
        <v>37750.449999999997</v>
      </c>
      <c r="H186" s="1"/>
      <c r="I186" s="19">
        <f t="shared" si="32"/>
        <v>0</v>
      </c>
    </row>
    <row r="187" spans="1:11" x14ac:dyDescent="0.2">
      <c r="A187" s="5" t="s">
        <v>327</v>
      </c>
      <c r="B187" s="4" t="s">
        <v>328</v>
      </c>
      <c r="C187" s="10"/>
      <c r="D187" s="10">
        <v>20343.2</v>
      </c>
      <c r="E187" s="10"/>
      <c r="F187" s="10">
        <f>+E187+D187+C187</f>
        <v>20343.2</v>
      </c>
      <c r="H187" s="1"/>
      <c r="I187" s="19">
        <f t="shared" si="32"/>
        <v>0</v>
      </c>
    </row>
    <row r="188" spans="1:11" ht="16.5" x14ac:dyDescent="0.3">
      <c r="A188" s="12" t="s">
        <v>190</v>
      </c>
      <c r="B188" s="38" t="s">
        <v>300</v>
      </c>
      <c r="C188" s="13">
        <v>0</v>
      </c>
      <c r="D188" s="13">
        <f>+D189+D190</f>
        <v>88488</v>
      </c>
      <c r="E188" s="13"/>
      <c r="F188" s="13">
        <f>+F190</f>
        <v>88488</v>
      </c>
      <c r="H188" s="1"/>
      <c r="I188" s="19">
        <f t="shared" si="32"/>
        <v>0</v>
      </c>
    </row>
    <row r="189" spans="1:11" hidden="1" x14ac:dyDescent="0.2">
      <c r="A189" s="5" t="s">
        <v>191</v>
      </c>
      <c r="B189" s="4" t="s">
        <v>301</v>
      </c>
      <c r="C189" s="10"/>
      <c r="D189" s="10"/>
      <c r="E189" s="10"/>
      <c r="F189" s="10"/>
      <c r="H189" s="1"/>
      <c r="I189" s="19">
        <f t="shared" si="32"/>
        <v>0</v>
      </c>
    </row>
    <row r="190" spans="1:11" x14ac:dyDescent="0.2">
      <c r="A190" s="5" t="s">
        <v>228</v>
      </c>
      <c r="B190" s="4" t="s">
        <v>229</v>
      </c>
      <c r="C190" s="10"/>
      <c r="D190" s="10">
        <v>88488</v>
      </c>
      <c r="E190" s="10"/>
      <c r="F190" s="10">
        <f>SUM(C190:E190)</f>
        <v>88488</v>
      </c>
      <c r="H190" s="1" t="e">
        <f>+#REF!+#REF!+#REF!</f>
        <v>#REF!</v>
      </c>
      <c r="I190" s="19">
        <f t="shared" si="32"/>
        <v>0</v>
      </c>
    </row>
    <row r="191" spans="1:11" hidden="1" x14ac:dyDescent="0.2">
      <c r="A191" s="5"/>
      <c r="B191" s="4"/>
      <c r="C191" s="10"/>
      <c r="D191" s="10"/>
      <c r="E191" s="10"/>
      <c r="F191" s="10"/>
      <c r="H191" s="1" t="e">
        <f>+#REF!+#REF!+#REF!</f>
        <v>#REF!</v>
      </c>
      <c r="I191" s="19">
        <f t="shared" si="32"/>
        <v>0</v>
      </c>
    </row>
    <row r="192" spans="1:11" ht="16.5" x14ac:dyDescent="0.3">
      <c r="A192" s="12" t="s">
        <v>192</v>
      </c>
      <c r="B192" s="38" t="s">
        <v>216</v>
      </c>
      <c r="C192" s="13"/>
      <c r="D192" s="13">
        <f>SUM(D193:D196)</f>
        <v>36146.17</v>
      </c>
      <c r="E192" s="13"/>
      <c r="F192" s="13">
        <f>SUM(C192:E192)</f>
        <v>36146.17</v>
      </c>
      <c r="H192" s="1"/>
      <c r="I192" s="19">
        <f t="shared" si="32"/>
        <v>0</v>
      </c>
      <c r="K192" s="13"/>
    </row>
    <row r="193" spans="1:9" hidden="1" x14ac:dyDescent="0.2">
      <c r="A193" s="5" t="s">
        <v>217</v>
      </c>
      <c r="B193" s="4" t="s">
        <v>218</v>
      </c>
      <c r="C193" s="10"/>
      <c r="D193" s="10"/>
      <c r="E193" s="10"/>
      <c r="F193" s="10">
        <f>+E193+D193+C193</f>
        <v>0</v>
      </c>
      <c r="H193" s="1" t="e">
        <f>+#REF!+#REF!+#REF!</f>
        <v>#REF!</v>
      </c>
      <c r="I193" s="19">
        <f t="shared" si="32"/>
        <v>0</v>
      </c>
    </row>
    <row r="194" spans="1:9" x14ac:dyDescent="0.2">
      <c r="A194" s="5" t="s">
        <v>230</v>
      </c>
      <c r="B194" s="4" t="s">
        <v>231</v>
      </c>
      <c r="C194" s="10"/>
      <c r="D194" s="10">
        <v>27364.2</v>
      </c>
      <c r="E194" s="10"/>
      <c r="F194" s="10">
        <f>SUM(C194:E194)</f>
        <v>27364.2</v>
      </c>
      <c r="H194" s="1" t="e">
        <f>+#REF!+#REF!+#REF!</f>
        <v>#REF!</v>
      </c>
      <c r="I194" s="19">
        <f t="shared" si="32"/>
        <v>0</v>
      </c>
    </row>
    <row r="195" spans="1:9" hidden="1" x14ac:dyDescent="0.2">
      <c r="A195" s="5" t="s">
        <v>219</v>
      </c>
      <c r="B195" s="4" t="s">
        <v>302</v>
      </c>
      <c r="C195" s="10"/>
      <c r="D195" s="10"/>
      <c r="E195" s="10"/>
      <c r="F195" s="10">
        <f>+E195+D195+C195</f>
        <v>0</v>
      </c>
      <c r="H195" s="1" t="e">
        <f>+#REF!+#REF!+#REF!</f>
        <v>#REF!</v>
      </c>
      <c r="I195" s="19">
        <f t="shared" si="32"/>
        <v>0</v>
      </c>
    </row>
    <row r="196" spans="1:9" x14ac:dyDescent="0.2">
      <c r="A196" s="5" t="s">
        <v>241</v>
      </c>
      <c r="B196" s="4" t="s">
        <v>242</v>
      </c>
      <c r="C196" s="10"/>
      <c r="D196" s="10">
        <v>8781.9699999999993</v>
      </c>
      <c r="E196" s="10"/>
      <c r="F196" s="10">
        <f>SUM(C196:E196)</f>
        <v>8781.9699999999993</v>
      </c>
      <c r="H196" s="1" t="e">
        <f>+#REF!+#REF!+#REF!</f>
        <v>#REF!</v>
      </c>
      <c r="I196" s="19">
        <f t="shared" si="32"/>
        <v>0</v>
      </c>
    </row>
    <row r="197" spans="1:9" hidden="1" x14ac:dyDescent="0.2">
      <c r="A197" s="11"/>
      <c r="B197" s="4"/>
      <c r="C197" s="10"/>
      <c r="D197" s="10"/>
      <c r="E197" s="10"/>
      <c r="F197" s="10"/>
      <c r="H197" s="1"/>
      <c r="I197" s="19">
        <f t="shared" si="32"/>
        <v>0</v>
      </c>
    </row>
    <row r="198" spans="1:9" ht="16.5" hidden="1" x14ac:dyDescent="0.3">
      <c r="A198" s="12" t="s">
        <v>243</v>
      </c>
      <c r="B198" s="38" t="s">
        <v>244</v>
      </c>
      <c r="C198" s="13"/>
      <c r="D198" s="13">
        <f>SUM(D199:D200)</f>
        <v>0</v>
      </c>
      <c r="E198" s="13">
        <f>+E199</f>
        <v>0</v>
      </c>
      <c r="F198" s="13">
        <f>+E198+D198+C198</f>
        <v>0</v>
      </c>
      <c r="H198" s="1" t="e">
        <f>+#REF!+#REF!+#REF!</f>
        <v>#REF!</v>
      </c>
      <c r="I198" s="19">
        <f t="shared" si="32"/>
        <v>0</v>
      </c>
    </row>
    <row r="199" spans="1:9" hidden="1" x14ac:dyDescent="0.2">
      <c r="A199" s="5" t="s">
        <v>245</v>
      </c>
      <c r="B199" s="4" t="s">
        <v>247</v>
      </c>
      <c r="C199" s="10"/>
      <c r="D199" s="10"/>
      <c r="E199" s="10"/>
      <c r="F199" s="10">
        <f>+E199+D199+C199</f>
        <v>0</v>
      </c>
      <c r="H199" s="1" t="e">
        <f>+#REF!+#REF!+#REF!</f>
        <v>#REF!</v>
      </c>
      <c r="I199" s="19">
        <f t="shared" si="32"/>
        <v>0</v>
      </c>
    </row>
    <row r="200" spans="1:9" hidden="1" x14ac:dyDescent="0.2">
      <c r="A200" s="5" t="s">
        <v>246</v>
      </c>
      <c r="B200" s="4" t="s">
        <v>248</v>
      </c>
      <c r="C200" s="10"/>
      <c r="D200" s="10"/>
      <c r="E200" s="10"/>
      <c r="F200" s="10">
        <f>SUM(C200:E200)</f>
        <v>0</v>
      </c>
      <c r="H200" s="1" t="e">
        <f>+#REF!+#REF!+#REF!</f>
        <v>#REF!</v>
      </c>
      <c r="I200" s="19">
        <f t="shared" si="32"/>
        <v>0</v>
      </c>
    </row>
    <row r="201" spans="1:9" hidden="1" x14ac:dyDescent="0.2">
      <c r="A201" s="11"/>
      <c r="B201" s="4"/>
      <c r="C201" s="10"/>
      <c r="D201" s="10"/>
      <c r="E201" s="10"/>
      <c r="F201" s="10"/>
      <c r="H201" s="1" t="e">
        <f>+#REF!+#REF!+#REF!</f>
        <v>#REF!</v>
      </c>
      <c r="I201" s="19">
        <f t="shared" si="32"/>
        <v>0</v>
      </c>
    </row>
    <row r="202" spans="1:9" ht="16.5" hidden="1" x14ac:dyDescent="0.3">
      <c r="A202" s="12" t="s">
        <v>193</v>
      </c>
      <c r="B202" s="38" t="s">
        <v>194</v>
      </c>
      <c r="C202" s="13"/>
      <c r="D202" s="13">
        <f>+D203+D204+D205</f>
        <v>0</v>
      </c>
      <c r="E202" s="13"/>
      <c r="F202" s="13">
        <f>+E202+D202+C202</f>
        <v>0</v>
      </c>
      <c r="H202" s="1" t="e">
        <f>+#REF!+#REF!+#REF!</f>
        <v>#REF!</v>
      </c>
      <c r="I202" s="19">
        <f t="shared" si="32"/>
        <v>0</v>
      </c>
    </row>
    <row r="203" spans="1:9" hidden="1" x14ac:dyDescent="0.2">
      <c r="A203" s="5" t="s">
        <v>195</v>
      </c>
      <c r="B203" s="4" t="s">
        <v>33</v>
      </c>
      <c r="C203" s="10"/>
      <c r="D203" s="10"/>
      <c r="E203" s="10"/>
      <c r="F203" s="18">
        <f t="shared" ref="F203:F205" si="39">SUM(C203:E203)</f>
        <v>0</v>
      </c>
      <c r="H203" s="1" t="e">
        <f>+#REF!+#REF!+#REF!</f>
        <v>#REF!</v>
      </c>
      <c r="I203" s="19">
        <f t="shared" si="32"/>
        <v>0</v>
      </c>
    </row>
    <row r="204" spans="1:9" hidden="1" x14ac:dyDescent="0.2">
      <c r="A204" s="5" t="s">
        <v>257</v>
      </c>
      <c r="B204" s="4" t="s">
        <v>303</v>
      </c>
      <c r="C204" s="10"/>
      <c r="D204" s="10"/>
      <c r="E204" s="10"/>
      <c r="F204" s="18">
        <f t="shared" si="39"/>
        <v>0</v>
      </c>
      <c r="H204" s="1" t="e">
        <f>+#REF!+#REF!+#REF!</f>
        <v>#REF!</v>
      </c>
      <c r="I204" s="19">
        <f t="shared" si="32"/>
        <v>0</v>
      </c>
    </row>
    <row r="205" spans="1:9" hidden="1" x14ac:dyDescent="0.2">
      <c r="A205" s="5" t="s">
        <v>232</v>
      </c>
      <c r="B205" s="4" t="s">
        <v>196</v>
      </c>
      <c r="C205" s="10"/>
      <c r="D205" s="10"/>
      <c r="E205" s="10"/>
      <c r="F205" s="18">
        <f t="shared" si="39"/>
        <v>0</v>
      </c>
      <c r="H205" s="1"/>
      <c r="I205" s="19">
        <f t="shared" si="32"/>
        <v>0</v>
      </c>
    </row>
    <row r="206" spans="1:9" ht="16.5" x14ac:dyDescent="0.3">
      <c r="A206" s="12" t="s">
        <v>333</v>
      </c>
      <c r="B206" s="38" t="s">
        <v>329</v>
      </c>
      <c r="C206" s="13"/>
      <c r="D206" s="13">
        <f>SUM(D207:D208)</f>
        <v>5423419.7300000004</v>
      </c>
      <c r="E206" s="13"/>
      <c r="F206" s="13">
        <f>+E206+D206+C206</f>
        <v>5423419.7300000004</v>
      </c>
      <c r="I206" s="19">
        <f t="shared" si="32"/>
        <v>0</v>
      </c>
    </row>
    <row r="207" spans="1:9" hidden="1" x14ac:dyDescent="0.2">
      <c r="A207" s="11" t="s">
        <v>330</v>
      </c>
      <c r="B207" s="4" t="s">
        <v>329</v>
      </c>
      <c r="C207" s="10"/>
      <c r="D207" s="10"/>
      <c r="E207" s="10"/>
      <c r="F207" s="10">
        <f t="shared" si="35"/>
        <v>0</v>
      </c>
      <c r="I207" s="19">
        <f t="shared" si="32"/>
        <v>0</v>
      </c>
    </row>
    <row r="208" spans="1:9" ht="13.5" thickBot="1" x14ac:dyDescent="0.25">
      <c r="A208" s="14" t="s">
        <v>331</v>
      </c>
      <c r="B208" s="6" t="s">
        <v>332</v>
      </c>
      <c r="C208" s="15"/>
      <c r="D208" s="15">
        <v>5423419.7300000004</v>
      </c>
      <c r="E208" s="15"/>
      <c r="F208" s="10">
        <f t="shared" si="35"/>
        <v>5423419.7300000004</v>
      </c>
      <c r="I208" s="19">
        <f t="shared" si="32"/>
        <v>0</v>
      </c>
    </row>
    <row r="209" spans="1:9" ht="18.75" thickBot="1" x14ac:dyDescent="0.3">
      <c r="A209" s="39"/>
      <c r="B209" s="40" t="s">
        <v>335</v>
      </c>
      <c r="C209" s="41">
        <f>C175+C167+C106+C51+C20</f>
        <v>32215592.510000002</v>
      </c>
      <c r="D209" s="41">
        <f>D175+D167+D106+D51+D20</f>
        <v>69594911.310000002</v>
      </c>
      <c r="E209" s="41">
        <f>E175+E167+E106+E51+E20</f>
        <v>9682385.9199999999</v>
      </c>
      <c r="F209" s="41">
        <f>+E209+D209+C209</f>
        <v>111492889.74000001</v>
      </c>
      <c r="I209" s="19">
        <f t="shared" si="32"/>
        <v>0</v>
      </c>
    </row>
    <row r="210" spans="1:9" s="44" customFormat="1" ht="16.5" thickTop="1" x14ac:dyDescent="0.25">
      <c r="A210" s="42"/>
      <c r="B210" s="42" t="s">
        <v>334</v>
      </c>
      <c r="C210" s="43">
        <f>+C16-C209</f>
        <v>346292704.10000002</v>
      </c>
      <c r="D210" s="43">
        <f t="shared" ref="D210:F210" si="40">+D16-D209</f>
        <v>511697046.06999999</v>
      </c>
      <c r="E210" s="43">
        <f t="shared" si="40"/>
        <v>181721276.21000001</v>
      </c>
      <c r="F210" s="43">
        <f t="shared" si="40"/>
        <v>1039711026.3799999</v>
      </c>
      <c r="G210"/>
      <c r="H210"/>
    </row>
    <row r="212" spans="1:9" x14ac:dyDescent="0.2">
      <c r="C212" s="1"/>
      <c r="D212" s="1"/>
      <c r="E212" s="1"/>
      <c r="F212" s="1"/>
    </row>
  </sheetData>
  <autoFilter ref="A18:F210">
    <filterColumn colId="5">
      <filters>
        <filter val="1,022,703.05"/>
        <filter val="1,039,711,026.38"/>
        <filter val="1,046,501.50"/>
        <filter val="1,110,259.25"/>
        <filter val="1,148,236.03"/>
        <filter val="1,196,748.21"/>
        <filter val="1,228,963.96"/>
        <filter val="1,280,553.52"/>
        <filter val="1,337,546.36"/>
        <filter val="1,363,130.00"/>
        <filter val="1,466,710.00"/>
        <filter val="1,492,651.60"/>
        <filter val="1,498.70"/>
        <filter val="1,610,412.83"/>
        <filter val="1,629,372.62"/>
        <filter val="1,929.30"/>
        <filter val="10,432,987.25"/>
        <filter val="102,703.05"/>
        <filter val="107,104.40"/>
        <filter val="11,025,154.00"/>
        <filter val="11,033,191.00"/>
        <filter val="11,120.98"/>
        <filter val="111,492,889.74"/>
        <filter val="12,008,036.25"/>
        <filter val="129,521.60"/>
        <filter val="165,714.03"/>
        <filter val="169,803.98"/>
        <filter val="180,500.45"/>
        <filter val="180,534.10"/>
        <filter val="182,371.15"/>
        <filter val="187,230.60"/>
        <filter val="194,578.95"/>
        <filter val="2,109,165.24"/>
        <filter val="2,177,119.45"/>
        <filter val="2,179,320.51"/>
        <filter val="2,228,266.94"/>
        <filter val="2,271,273.10"/>
        <filter val="2,705,472.86"/>
        <filter val="2,739,757.16"/>
        <filter val="20,343.20"/>
        <filter val="207,214.03"/>
        <filter val="214,889.86"/>
        <filter val="220,488.90"/>
        <filter val="243,559.72"/>
        <filter val="251,027.77"/>
        <filter val="26,000.00"/>
        <filter val="27,364.20"/>
        <filter val="278,582.55"/>
        <filter val="3,028,826.32"/>
        <filter val="3,908,402.14"/>
        <filter val="312,000.00"/>
        <filter val="324,999.53"/>
        <filter val="33,803.26"/>
        <filter val="36,146.17"/>
        <filter val="36,533,028.73"/>
        <filter val="361,956.04"/>
        <filter val="37,750.45"/>
        <filter val="38,216.00"/>
        <filter val="382,663.75"/>
        <filter val="39,930.00"/>
        <filter val="4,585,474.29"/>
        <filter val="4,613.80"/>
        <filter val="4,841,599.00"/>
        <filter val="41,018,417.16"/>
        <filter val="41,086,417.16"/>
        <filter val="41,500.00"/>
        <filter val="435,000.00"/>
        <filter val="5,000.00"/>
        <filter val="5,423,419.73"/>
        <filter val="5,435.31"/>
        <filter val="5,445.97"/>
        <filter val="5,631,975.79"/>
        <filter val="5,827,893.77"/>
        <filter val="5,842.82"/>
        <filter val="50,066,640.84"/>
        <filter val="500,022.80"/>
        <filter val="508,898.76"/>
        <filter val="520,007.38"/>
        <filter val="6,181,399.80"/>
        <filter val="6,472.00"/>
        <filter val="6,526,951.47"/>
        <filter val="6,959,203.38"/>
        <filter val="603,297.64"/>
        <filter val="611,501.50"/>
        <filter val="64,593.07"/>
        <filter val="652.00"/>
        <filter val="68,000.00"/>
        <filter val="68,652.40"/>
        <filter val="68,888.40"/>
        <filter val="7,237.00"/>
        <filter val="7,253,208.13"/>
        <filter val="7,940.00"/>
        <filter val="700,212.00"/>
        <filter val="73,110.00"/>
        <filter val="768,376.14"/>
        <filter val="778,248.78"/>
        <filter val="784,720.78"/>
        <filter val="797,310.66"/>
        <filter val="8,781.97"/>
        <filter val="80,107.42"/>
        <filter val="800.00"/>
        <filter val="83,089.32"/>
        <filter val="88,488.00"/>
        <filter val="885.00"/>
        <filter val="898,766.99"/>
        <filter val="9,371.44"/>
        <filter val="92,379.79"/>
        <filter val="920,000.00"/>
        <filter val="947,484.60"/>
      </filters>
    </filterColumn>
  </autoFilter>
  <mergeCells count="13">
    <mergeCell ref="A13:G13"/>
    <mergeCell ref="A14:F14"/>
    <mergeCell ref="A8:F8"/>
    <mergeCell ref="A9:F9"/>
    <mergeCell ref="A10:F10"/>
    <mergeCell ref="A11:F11"/>
    <mergeCell ref="A17:F17"/>
    <mergeCell ref="A18:A19"/>
    <mergeCell ref="B18:B19"/>
    <mergeCell ref="C18:C19"/>
    <mergeCell ref="D18:D19"/>
    <mergeCell ref="E18:E19"/>
    <mergeCell ref="F18:F19"/>
  </mergeCells>
  <printOptions horizontalCentered="1"/>
  <pageMargins left="0" right="0" top="0.5" bottom="0" header="0" footer="0"/>
  <pageSetup scale="68" orientation="portrait" r:id="rId1"/>
  <headerFooter alignWithMargins="0"/>
  <rowBreaks count="1" manualBreakCount="1">
    <brk id="1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Detallado</vt:lpstr>
      <vt:lpstr>Detallado!Área_de_impresión</vt:lpstr>
      <vt:lpstr>Detallado!Títulos_a_imprimir</vt:lpstr>
    </vt:vector>
  </TitlesOfParts>
  <Company>SOLIDARIDAD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cp:lastPrinted>2015-01-20T20:35:50Z</cp:lastPrinted>
  <dcterms:created xsi:type="dcterms:W3CDTF">2013-08-07T15:42:38Z</dcterms:created>
  <dcterms:modified xsi:type="dcterms:W3CDTF">2019-03-29T14:27:46Z</dcterms:modified>
</cp:coreProperties>
</file>