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6720"/>
  </bookViews>
  <sheets>
    <sheet name="Detallado" sheetId="4" r:id="rId1"/>
  </sheets>
  <definedNames>
    <definedName name="_xlnm._FilterDatabase" localSheetId="0" hidden="1">Detallado!$C$8:$F$205</definedName>
    <definedName name="_xlnm.Print_Area" localSheetId="0">Detallado!$A$1:$H$205</definedName>
    <definedName name="_xlnm.Print_Titles" localSheetId="0">Detallado!$1:$8</definedName>
  </definedNames>
  <calcPr calcId="145621"/>
</workbook>
</file>

<file path=xl/calcChain.xml><?xml version="1.0" encoding="utf-8"?>
<calcChain xmlns="http://schemas.openxmlformats.org/spreadsheetml/2006/main">
  <c r="E174" i="4" l="1"/>
  <c r="D174" i="4"/>
  <c r="C174" i="4"/>
  <c r="C173" i="4" s="1"/>
  <c r="F203" i="4"/>
  <c r="F202" i="4"/>
  <c r="F201" i="4"/>
  <c r="F198" i="4"/>
  <c r="F197" i="4"/>
  <c r="E196" i="4"/>
  <c r="D196" i="4"/>
  <c r="F194" i="4"/>
  <c r="F193" i="4"/>
  <c r="F192" i="4"/>
  <c r="F191" i="4"/>
  <c r="D190" i="4"/>
  <c r="F190" i="4" s="1"/>
  <c r="F188" i="4"/>
  <c r="F186" i="4" s="1"/>
  <c r="F185" i="4"/>
  <c r="F184" i="4"/>
  <c r="F183" i="4"/>
  <c r="E182" i="4"/>
  <c r="D182" i="4"/>
  <c r="F180" i="4"/>
  <c r="F179" i="4"/>
  <c r="F178" i="4"/>
  <c r="F177" i="4"/>
  <c r="F175" i="4"/>
  <c r="F172" i="4"/>
  <c r="F171" i="4"/>
  <c r="F170" i="4"/>
  <c r="E169" i="4"/>
  <c r="D169" i="4"/>
  <c r="C169" i="4"/>
  <c r="C166" i="4" s="1"/>
  <c r="F168" i="4"/>
  <c r="F167" i="4"/>
  <c r="E166" i="4"/>
  <c r="D166" i="4"/>
  <c r="F164" i="4"/>
  <c r="F163" i="4"/>
  <c r="F162" i="4"/>
  <c r="F161" i="4"/>
  <c r="F160" i="4"/>
  <c r="F159" i="4"/>
  <c r="F158" i="4"/>
  <c r="F157" i="4"/>
  <c r="F156" i="4"/>
  <c r="E155" i="4"/>
  <c r="D155" i="4"/>
  <c r="C155" i="4"/>
  <c r="F154" i="4"/>
  <c r="F153" i="4"/>
  <c r="F152" i="4"/>
  <c r="F151" i="4"/>
  <c r="F150" i="4"/>
  <c r="F148" i="4"/>
  <c r="F147" i="4"/>
  <c r="E146" i="4"/>
  <c r="D146" i="4"/>
  <c r="C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E132" i="4"/>
  <c r="D132" i="4"/>
  <c r="C132" i="4"/>
  <c r="F131" i="4"/>
  <c r="F130" i="4"/>
  <c r="F129" i="4"/>
  <c r="F128" i="4"/>
  <c r="F127" i="4"/>
  <c r="F126" i="4"/>
  <c r="E125" i="4"/>
  <c r="D125" i="4"/>
  <c r="C125" i="4"/>
  <c r="F124" i="4"/>
  <c r="F123" i="4"/>
  <c r="E122" i="4"/>
  <c r="D122" i="4"/>
  <c r="C122" i="4"/>
  <c r="F121" i="4"/>
  <c r="F120" i="4"/>
  <c r="F119" i="4"/>
  <c r="F118" i="4"/>
  <c r="F117" i="4"/>
  <c r="F116" i="4"/>
  <c r="E115" i="4"/>
  <c r="D115" i="4"/>
  <c r="C115" i="4"/>
  <c r="F114" i="4"/>
  <c r="F113" i="4"/>
  <c r="F112" i="4"/>
  <c r="F111" i="4"/>
  <c r="F110" i="4"/>
  <c r="E109" i="4"/>
  <c r="D109" i="4"/>
  <c r="C109" i="4"/>
  <c r="F108" i="4"/>
  <c r="F106" i="4"/>
  <c r="F105" i="4"/>
  <c r="F104" i="4"/>
  <c r="E103" i="4"/>
  <c r="D103" i="4"/>
  <c r="C103" i="4"/>
  <c r="C102" i="4" s="1"/>
  <c r="F101" i="4"/>
  <c r="F100" i="4"/>
  <c r="F99" i="4"/>
  <c r="F98" i="4"/>
  <c r="E97" i="4"/>
  <c r="D97" i="4"/>
  <c r="C97" i="4"/>
  <c r="F96" i="4"/>
  <c r="F95" i="4"/>
  <c r="F94" i="4"/>
  <c r="F93" i="4"/>
  <c r="F91" i="4"/>
  <c r="F90" i="4"/>
  <c r="F89" i="4"/>
  <c r="F87" i="4"/>
  <c r="F86" i="4"/>
  <c r="F85" i="4"/>
  <c r="E84" i="4"/>
  <c r="D84" i="4"/>
  <c r="C84" i="4"/>
  <c r="D82" i="4"/>
  <c r="F82" i="4" s="1"/>
  <c r="F81" i="4"/>
  <c r="F80" i="4"/>
  <c r="F79" i="4"/>
  <c r="F78" i="4"/>
  <c r="F77" i="4"/>
  <c r="E76" i="4"/>
  <c r="D76" i="4"/>
  <c r="C76" i="4"/>
  <c r="F75" i="4"/>
  <c r="F74" i="4"/>
  <c r="F73" i="4"/>
  <c r="F72" i="4"/>
  <c r="E71" i="4"/>
  <c r="D71" i="4"/>
  <c r="C71" i="4"/>
  <c r="F70" i="4"/>
  <c r="F69" i="4"/>
  <c r="F68" i="4"/>
  <c r="F67" i="4"/>
  <c r="F66" i="4"/>
  <c r="F65" i="4"/>
  <c r="E64" i="4"/>
  <c r="D64" i="4"/>
  <c r="C64" i="4"/>
  <c r="F63" i="4"/>
  <c r="F62" i="4"/>
  <c r="F61" i="4"/>
  <c r="E60" i="4"/>
  <c r="F60" i="4" s="1"/>
  <c r="D59" i="4"/>
  <c r="C59" i="4"/>
  <c r="F58" i="4"/>
  <c r="F57" i="4"/>
  <c r="E56" i="4"/>
  <c r="D56" i="4"/>
  <c r="C56" i="4"/>
  <c r="F55" i="4"/>
  <c r="F54" i="4"/>
  <c r="F53" i="4"/>
  <c r="E52" i="4"/>
  <c r="D52" i="4"/>
  <c r="C52" i="4"/>
  <c r="F51" i="4"/>
  <c r="F50" i="4"/>
  <c r="F49" i="4"/>
  <c r="F48" i="4"/>
  <c r="F47" i="4"/>
  <c r="F46" i="4"/>
  <c r="F45" i="4"/>
  <c r="F44" i="4"/>
  <c r="F43" i="4"/>
  <c r="E42" i="4"/>
  <c r="D42" i="4"/>
  <c r="C42" i="4"/>
  <c r="F40" i="4"/>
  <c r="F39" i="4"/>
  <c r="F38" i="4"/>
  <c r="F37" i="4"/>
  <c r="E36" i="4"/>
  <c r="D36" i="4"/>
  <c r="C36" i="4"/>
  <c r="F34" i="4"/>
  <c r="E33" i="4"/>
  <c r="D33" i="4"/>
  <c r="C33" i="4"/>
  <c r="F32" i="4"/>
  <c r="F31" i="4"/>
  <c r="F30" i="4"/>
  <c r="F29" i="4"/>
  <c r="F28" i="4"/>
  <c r="F27" i="4"/>
  <c r="E26" i="4"/>
  <c r="D26" i="4"/>
  <c r="C26" i="4"/>
  <c r="F25" i="4"/>
  <c r="F24" i="4"/>
  <c r="F23" i="4"/>
  <c r="E22" i="4"/>
  <c r="D22" i="4"/>
  <c r="C22" i="4"/>
  <c r="F21" i="4"/>
  <c r="F20" i="4"/>
  <c r="E19" i="4"/>
  <c r="D19" i="4"/>
  <c r="C19" i="4"/>
  <c r="F17" i="4"/>
  <c r="F16" i="4"/>
  <c r="F15" i="4"/>
  <c r="E14" i="4"/>
  <c r="D14" i="4"/>
  <c r="C14" i="4"/>
  <c r="F13" i="4"/>
  <c r="F12" i="4"/>
  <c r="E11" i="4"/>
  <c r="D11" i="4"/>
  <c r="C11" i="4"/>
  <c r="E102" i="4" l="1"/>
  <c r="E173" i="4"/>
  <c r="E10" i="4"/>
  <c r="C41" i="4"/>
  <c r="F52" i="4"/>
  <c r="D41" i="4"/>
  <c r="F84" i="4"/>
  <c r="D102" i="4"/>
  <c r="F109" i="4"/>
  <c r="F115" i="4"/>
  <c r="F125" i="4"/>
  <c r="F132" i="4"/>
  <c r="F146" i="4"/>
  <c r="D165" i="4"/>
  <c r="F196" i="4"/>
  <c r="D10" i="4"/>
  <c r="F11" i="4"/>
  <c r="F14" i="4"/>
  <c r="F22" i="4"/>
  <c r="F33" i="4"/>
  <c r="C10" i="4"/>
  <c r="F19" i="4"/>
  <c r="F97" i="4"/>
  <c r="C165" i="4"/>
  <c r="E165" i="4"/>
  <c r="F169" i="4"/>
  <c r="F26" i="4"/>
  <c r="F36" i="4"/>
  <c r="F42" i="4"/>
  <c r="F56" i="4"/>
  <c r="E59" i="4"/>
  <c r="E41" i="4" s="1"/>
  <c r="F64" i="4"/>
  <c r="F71" i="4"/>
  <c r="F76" i="4"/>
  <c r="F103" i="4"/>
  <c r="F122" i="4"/>
  <c r="F155" i="4"/>
  <c r="F166" i="4"/>
  <c r="F182" i="4"/>
  <c r="K197" i="4"/>
  <c r="F102" i="4" l="1"/>
  <c r="E204" i="4"/>
  <c r="E205" i="4" s="1"/>
  <c r="F41" i="4"/>
  <c r="C204" i="4"/>
  <c r="C205" i="4" s="1"/>
  <c r="F165" i="4"/>
  <c r="F10" i="4"/>
  <c r="F59" i="4"/>
  <c r="H147" i="4"/>
  <c r="H146" i="4"/>
  <c r="H82" i="4"/>
  <c r="H156" i="4" l="1"/>
  <c r="H103" i="4" l="1"/>
  <c r="H12" i="4" l="1"/>
  <c r="H13" i="4"/>
  <c r="H15" i="4"/>
  <c r="H16" i="4"/>
  <c r="H17" i="4"/>
  <c r="H20" i="4"/>
  <c r="H21" i="4"/>
  <c r="H23" i="4"/>
  <c r="H24" i="4"/>
  <c r="H25" i="4"/>
  <c r="H27" i="4"/>
  <c r="H28" i="4"/>
  <c r="H29" i="4"/>
  <c r="H30" i="4"/>
  <c r="H31" i="4"/>
  <c r="H32" i="4"/>
  <c r="H37" i="4"/>
  <c r="H38" i="4"/>
  <c r="H39" i="4"/>
  <c r="H40" i="4"/>
  <c r="H45" i="4"/>
  <c r="H46" i="4"/>
  <c r="H47" i="4"/>
  <c r="H48" i="4"/>
  <c r="H49" i="4"/>
  <c r="H50" i="4"/>
  <c r="H51" i="4"/>
  <c r="H53" i="4"/>
  <c r="H54" i="4"/>
  <c r="H55" i="4"/>
  <c r="H57" i="4"/>
  <c r="H58" i="4"/>
  <c r="H60" i="4"/>
  <c r="H61" i="4"/>
  <c r="H62" i="4"/>
  <c r="H63" i="4"/>
  <c r="H65" i="4"/>
  <c r="H67" i="4"/>
  <c r="H68" i="4"/>
  <c r="H69" i="4"/>
  <c r="H70" i="4"/>
  <c r="H72" i="4"/>
  <c r="H73" i="4"/>
  <c r="H74" i="4"/>
  <c r="H75" i="4"/>
  <c r="H77" i="4"/>
  <c r="H80" i="4"/>
  <c r="H81" i="4"/>
  <c r="H84" i="4"/>
  <c r="H85" i="4"/>
  <c r="H86" i="4"/>
  <c r="H87" i="4"/>
  <c r="H88" i="4"/>
  <c r="H89" i="4"/>
  <c r="H91" i="4"/>
  <c r="H92" i="4"/>
  <c r="H94" i="4"/>
  <c r="H95" i="4"/>
  <c r="H96" i="4"/>
  <c r="H97" i="4"/>
  <c r="H100" i="4"/>
  <c r="H101" i="4"/>
  <c r="H102" i="4"/>
  <c r="H104" i="4"/>
  <c r="H106" i="4"/>
  <c r="H107" i="4"/>
  <c r="H108" i="4"/>
  <c r="H109" i="4"/>
  <c r="H110" i="4"/>
  <c r="H112" i="4"/>
  <c r="H113" i="4"/>
  <c r="H114" i="4"/>
  <c r="H115" i="4"/>
  <c r="H116" i="4"/>
  <c r="H117" i="4"/>
  <c r="H119" i="4"/>
  <c r="H120" i="4"/>
  <c r="H122" i="4"/>
  <c r="H123" i="4"/>
  <c r="H124" i="4"/>
  <c r="H125" i="4"/>
  <c r="H126" i="4"/>
  <c r="H127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2" i="4"/>
  <c r="H143" i="4"/>
  <c r="H144" i="4"/>
  <c r="H145" i="4"/>
  <c r="H148" i="4"/>
  <c r="H150" i="4"/>
  <c r="H151" i="4"/>
  <c r="H152" i="4"/>
  <c r="H153" i="4"/>
  <c r="H154" i="4"/>
  <c r="H155" i="4"/>
  <c r="H157" i="4"/>
  <c r="H158" i="4"/>
  <c r="H162" i="4"/>
  <c r="H164" i="4"/>
  <c r="H166" i="4"/>
  <c r="H167" i="4"/>
  <c r="H170" i="4"/>
  <c r="H172" i="4"/>
  <c r="H175" i="4"/>
  <c r="H176" i="4"/>
  <c r="H178" i="4"/>
  <c r="H179" i="4"/>
  <c r="H180" i="4"/>
  <c r="H182" i="4"/>
  <c r="H183" i="4"/>
  <c r="H184" i="4"/>
  <c r="H186" i="4"/>
  <c r="H187" i="4"/>
  <c r="H188" i="4"/>
  <c r="H189" i="4"/>
  <c r="H190" i="4"/>
  <c r="H196" i="4"/>
  <c r="H198" i="4"/>
  <c r="H199" i="4"/>
  <c r="H201" i="4"/>
  <c r="H202" i="4"/>
  <c r="H203" i="4"/>
  <c r="H99" i="4" l="1"/>
  <c r="H59" i="4"/>
  <c r="H64" i="4"/>
  <c r="H177" i="4" l="1"/>
  <c r="H185" i="4"/>
  <c r="H195" i="4"/>
  <c r="H181" i="4" l="1"/>
  <c r="H128" i="4" l="1"/>
  <c r="H149" i="4" l="1"/>
  <c r="H141" i="4"/>
  <c r="H121" i="4"/>
  <c r="H83" i="4"/>
  <c r="H14" i="4"/>
  <c r="H19" i="4"/>
  <c r="H52" i="4"/>
  <c r="H11" i="4"/>
  <c r="H22" i="4"/>
  <c r="H26" i="4"/>
  <c r="H36" i="4"/>
  <c r="H56" i="4"/>
  <c r="H76" i="4"/>
  <c r="H71" i="4"/>
  <c r="H93" i="4"/>
  <c r="H105" i="4"/>
  <c r="H111" i="4"/>
  <c r="H118" i="4"/>
  <c r="H169" i="4"/>
  <c r="H163" i="4"/>
  <c r="H42" i="4"/>
  <c r="H168" i="4" l="1"/>
  <c r="H160" i="4"/>
  <c r="H41" i="4"/>
  <c r="H159" i="4"/>
  <c r="H98" i="4"/>
  <c r="H10" i="4"/>
  <c r="H174" i="4" l="1"/>
  <c r="F174" i="4" l="1"/>
  <c r="F200" i="4"/>
  <c r="H200" i="4"/>
  <c r="D173" i="4"/>
  <c r="H173" i="4" s="1"/>
  <c r="D204" i="4" l="1"/>
  <c r="F173" i="4"/>
  <c r="H204" i="4" l="1"/>
  <c r="D205" i="4"/>
  <c r="F205" i="4" s="1"/>
  <c r="F204" i="4"/>
</calcChain>
</file>

<file path=xl/sharedStrings.xml><?xml version="1.0" encoding="utf-8"?>
<sst xmlns="http://schemas.openxmlformats.org/spreadsheetml/2006/main" count="358" uniqueCount="355">
  <si>
    <t xml:space="preserve">Descripción </t>
  </si>
  <si>
    <t>Servicios  Personales</t>
  </si>
  <si>
    <t>Sueldos Fijos</t>
  </si>
  <si>
    <t>Contribuciones al Seguro de Pensiones</t>
  </si>
  <si>
    <t xml:space="preserve">Contribuciones al Seguro de Riesgo Laboral </t>
  </si>
  <si>
    <t xml:space="preserve">Servicios no Personales </t>
  </si>
  <si>
    <t>Publicidad, Impresión y Encuadernación</t>
  </si>
  <si>
    <t>Impresión y Encuadernación</t>
  </si>
  <si>
    <t>Transporte y Almacenaje</t>
  </si>
  <si>
    <t>Fletes</t>
  </si>
  <si>
    <t>Peaje</t>
  </si>
  <si>
    <t>Otros Alquileres</t>
  </si>
  <si>
    <t xml:space="preserve">Seguros </t>
  </si>
  <si>
    <t>Seguros de Personas</t>
  </si>
  <si>
    <t>Otros Servicios no Personales</t>
  </si>
  <si>
    <t xml:space="preserve">Gastos Judiciales </t>
  </si>
  <si>
    <t>Servicios Técnicos y Profesionales</t>
  </si>
  <si>
    <t xml:space="preserve">Materiales y Suministros </t>
  </si>
  <si>
    <t xml:space="preserve">Alimentos y Productos Agroforestales </t>
  </si>
  <si>
    <t>Alimentos y Bebidas para Personas</t>
  </si>
  <si>
    <t xml:space="preserve">Alimentos para animales </t>
  </si>
  <si>
    <t>Productos Agroforestales y Pecuarios</t>
  </si>
  <si>
    <t xml:space="preserve">Textiles y Vestuarios </t>
  </si>
  <si>
    <t>Hilados y Telas</t>
  </si>
  <si>
    <t xml:space="preserve">Acabados Textiles </t>
  </si>
  <si>
    <t xml:space="preserve">Prendas de Vestir </t>
  </si>
  <si>
    <t xml:space="preserve">Productos de Papel, Cartón de Impresos </t>
  </si>
  <si>
    <t xml:space="preserve">Papel de Escritorio </t>
  </si>
  <si>
    <t>Productos de Papel y Cartón</t>
  </si>
  <si>
    <t>Productos de Artes Graficas</t>
  </si>
  <si>
    <t>Texto de Enseñanza</t>
  </si>
  <si>
    <t xml:space="preserve">Cueros y Pieles </t>
  </si>
  <si>
    <t>Maquinaria y Equipo</t>
  </si>
  <si>
    <t>Programas de Computación</t>
  </si>
  <si>
    <t xml:space="preserve">Total General </t>
  </si>
  <si>
    <t xml:space="preserve">VICEPRESIDENCIA DE LA REPUBLICA DOMINICANA </t>
  </si>
  <si>
    <t xml:space="preserve">GABINETE DE COORDINACION DE LA POLITICA SOCIAL </t>
  </si>
  <si>
    <t xml:space="preserve">Objeto/Cta/Sub-Cuenta </t>
  </si>
  <si>
    <t>2.1.1.1</t>
  </si>
  <si>
    <t>2.1.1.2</t>
  </si>
  <si>
    <t xml:space="preserve">Sueldos  al personal contratado  y/o igualado </t>
  </si>
  <si>
    <t xml:space="preserve">Suplencias </t>
  </si>
  <si>
    <t>Sueldos al personal por servicios especiales</t>
  </si>
  <si>
    <t>2.1.1.4</t>
  </si>
  <si>
    <t>2.1.1.4.01</t>
  </si>
  <si>
    <t xml:space="preserve">Regalía Pascual </t>
  </si>
  <si>
    <t>2.1.1.5</t>
  </si>
  <si>
    <t>2.1.1.2.01</t>
  </si>
  <si>
    <t>2.1.1.2.03</t>
  </si>
  <si>
    <t>2.1.1.2.04</t>
  </si>
  <si>
    <t>2.1.1.1.01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</si>
  <si>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</si>
  <si>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</si>
  <si>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</si>
  <si>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</si>
  <si>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</si>
  <si>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</si>
  <si>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</si>
  <si>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>2.1.2.2.03</t>
  </si>
  <si>
    <t xml:space="preserve">Compensación por horas  extraordinarias </t>
  </si>
  <si>
    <t xml:space="preserve">Pago  de horas extraordinarias- Horas al final del año </t>
  </si>
  <si>
    <t>2.1.2.2.09</t>
  </si>
  <si>
    <t xml:space="preserve">Bonos por desempeños </t>
  </si>
  <si>
    <t>2.1.2.2.05</t>
  </si>
  <si>
    <t xml:space="preserve">Compensación por servicios de seguridad </t>
  </si>
  <si>
    <t>2.1.5</t>
  </si>
  <si>
    <t>2.1.5.1</t>
  </si>
  <si>
    <t>Contribuciones al Seguro de Salud</t>
  </si>
  <si>
    <t>2.1.5.2</t>
  </si>
  <si>
    <t>2.1.5.3</t>
  </si>
  <si>
    <t xml:space="preserve">Contribuciones a la Seguridad Social </t>
  </si>
  <si>
    <t>2.2.1</t>
  </si>
  <si>
    <t xml:space="preserve">Servicios Básicos- </t>
  </si>
  <si>
    <t>2.2.1.3.01</t>
  </si>
  <si>
    <t>2.2.1.4.01</t>
  </si>
  <si>
    <t>2.2.1.5.01</t>
  </si>
  <si>
    <t xml:space="preserve">Telefax y Correos </t>
  </si>
  <si>
    <t xml:space="preserve">Electricidad </t>
  </si>
  <si>
    <t>2.2.2</t>
  </si>
  <si>
    <t xml:space="preserve">Publicidad y Propaganda </t>
  </si>
  <si>
    <t>2.2.2.2</t>
  </si>
  <si>
    <t>2.2..2.1</t>
  </si>
  <si>
    <t>2.2.3</t>
  </si>
  <si>
    <t>2.2.3.1</t>
  </si>
  <si>
    <t>2.2.4</t>
  </si>
  <si>
    <t>2.2.4.1</t>
  </si>
  <si>
    <t xml:space="preserve">Pasajes </t>
  </si>
  <si>
    <t>2.2.4.2</t>
  </si>
  <si>
    <t>2.2.4.4</t>
  </si>
  <si>
    <t>2.2.5</t>
  </si>
  <si>
    <t xml:space="preserve">Alquileres de  Rentas </t>
  </si>
  <si>
    <t>2.2.5.1</t>
  </si>
  <si>
    <t>2.2.5.3</t>
  </si>
  <si>
    <t>2.2.5.4</t>
  </si>
  <si>
    <t>2.2.5.8</t>
  </si>
  <si>
    <t xml:space="preserve">Alquileres y rentas de edificios y Locales </t>
  </si>
  <si>
    <t xml:space="preserve">Alquileres de Maquinarias y Equipos </t>
  </si>
  <si>
    <t>2.2.6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</si>
  <si>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</si>
  <si>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</si>
  <si>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</si>
  <si>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</si>
  <si>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</si>
  <si>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</si>
  <si>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</si>
  <si>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</si>
  <si>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</si>
  <si>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2.2.7.2</t>
  </si>
  <si>
    <t xml:space="preserve">Reparaciones de Maquinarias y Equipos </t>
  </si>
  <si>
    <t>2.2.8</t>
  </si>
  <si>
    <t>2.2.8.1</t>
  </si>
  <si>
    <t>2.2.8.5.1</t>
  </si>
  <si>
    <t>2.2.8.5.3</t>
  </si>
  <si>
    <t>2.2.8.6.1</t>
  </si>
  <si>
    <t>2.2.8.6.2</t>
  </si>
  <si>
    <t xml:space="preserve">Festividades </t>
  </si>
  <si>
    <t xml:space="preserve">Limpieza e  Higiene </t>
  </si>
  <si>
    <t>Eventos Generales</t>
  </si>
  <si>
    <t>2.2.8.7</t>
  </si>
  <si>
    <t>2.2.8.8.1</t>
  </si>
  <si>
    <t>2.2.8.8.2</t>
  </si>
  <si>
    <t>2.2.8.8</t>
  </si>
  <si>
    <t xml:space="preserve">Impuestos, Derechos y  Tasas </t>
  </si>
  <si>
    <t>2.2.8.8.3</t>
  </si>
  <si>
    <t xml:space="preserve">Impuestos </t>
  </si>
  <si>
    <t xml:space="preserve">Derechos </t>
  </si>
  <si>
    <t xml:space="preserve">Tasas </t>
  </si>
  <si>
    <t>2.3.1</t>
  </si>
  <si>
    <t>2.3.1.1</t>
  </si>
  <si>
    <t>2.3.1.3</t>
  </si>
  <si>
    <t>2.3.1.4</t>
  </si>
  <si>
    <t>2.3.2</t>
  </si>
  <si>
    <t>2.3.2.1</t>
  </si>
  <si>
    <t>2.3.2.2</t>
  </si>
  <si>
    <t>2.3.2.3</t>
  </si>
  <si>
    <t>2.3.3</t>
  </si>
  <si>
    <t>2.3.3.1</t>
  </si>
  <si>
    <t>2.3.3.2</t>
  </si>
  <si>
    <t>2.3.3.3</t>
  </si>
  <si>
    <t>2.3.3.4</t>
  </si>
  <si>
    <t>2.3.3.5</t>
  </si>
  <si>
    <t>2.3.4</t>
  </si>
  <si>
    <t>2.3.4.1</t>
  </si>
  <si>
    <t xml:space="preserve">Productos Medicinales </t>
  </si>
  <si>
    <t>2.3.5</t>
  </si>
  <si>
    <t>2.3.5.1</t>
  </si>
  <si>
    <t>2.3.5.2</t>
  </si>
  <si>
    <t>2.3.5.3</t>
  </si>
  <si>
    <t>2.3.5.4</t>
  </si>
  <si>
    <t>2.3.5.5</t>
  </si>
  <si>
    <t>2.3.6</t>
  </si>
  <si>
    <t>2.3.6.1.01</t>
  </si>
  <si>
    <t>2.3.6.1.04</t>
  </si>
  <si>
    <t>2.3.6.2.01</t>
  </si>
  <si>
    <t>2.3.6.2.02</t>
  </si>
  <si>
    <t>2.3.6.2.03</t>
  </si>
  <si>
    <t xml:space="preserve">Productos de Cemento </t>
  </si>
  <si>
    <t xml:space="preserve">Productos de Cal </t>
  </si>
  <si>
    <t xml:space="preserve">Productos de Yeso </t>
  </si>
  <si>
    <t xml:space="preserve">Productos de Vidrio </t>
  </si>
  <si>
    <t xml:space="preserve">Productos de Loza </t>
  </si>
  <si>
    <t xml:space="preserve">Productos de Porcelana </t>
  </si>
  <si>
    <t>2.3.6.3.01</t>
  </si>
  <si>
    <t>2.3.6.3.06</t>
  </si>
  <si>
    <t>2.3.6.4.01</t>
  </si>
  <si>
    <t>2.3.6.4.04</t>
  </si>
  <si>
    <t>2.3.6.4.07</t>
  </si>
  <si>
    <t xml:space="preserve">Productos Ferrosos </t>
  </si>
  <si>
    <t xml:space="preserve">Accesorios de Metal </t>
  </si>
  <si>
    <t xml:space="preserve">Piedra, Arcilla y Arena </t>
  </si>
  <si>
    <t xml:space="preserve">Otros Minerales </t>
  </si>
  <si>
    <t>2.3.7</t>
  </si>
  <si>
    <t>2.3.7.1.05</t>
  </si>
  <si>
    <t>2.3.7.1.02</t>
  </si>
  <si>
    <t>2.3.7.1.01</t>
  </si>
  <si>
    <t>2.3.7.1.06</t>
  </si>
  <si>
    <t xml:space="preserve">Gasolina </t>
  </si>
  <si>
    <t xml:space="preserve">Aceites y Grasas </t>
  </si>
  <si>
    <t xml:space="preserve">Lubricantes </t>
  </si>
  <si>
    <t>2.3.9</t>
  </si>
  <si>
    <t>2.3.9.1</t>
  </si>
  <si>
    <t>2.3.9.2</t>
  </si>
  <si>
    <t>2.3.9.3</t>
  </si>
  <si>
    <t>2.3.9.5</t>
  </si>
  <si>
    <t>2.3.9.6</t>
  </si>
  <si>
    <t>2.3.9.9</t>
  </si>
  <si>
    <t>Material de Limpieza</t>
  </si>
  <si>
    <t xml:space="preserve">Bienes Muebles e Inmuebles e Intangibles </t>
  </si>
  <si>
    <t>2.6.1</t>
  </si>
  <si>
    <t>2.6.1.1</t>
  </si>
  <si>
    <t>2.6.1.3</t>
  </si>
  <si>
    <t>2.6.4</t>
  </si>
  <si>
    <t>2.6.4.1</t>
  </si>
  <si>
    <t>2.6.5</t>
  </si>
  <si>
    <t>2.6.8</t>
  </si>
  <si>
    <t xml:space="preserve">Bienes Intangibles </t>
  </si>
  <si>
    <t>2.6.8.3.1</t>
  </si>
  <si>
    <t xml:space="preserve">Base de Datos </t>
  </si>
  <si>
    <t xml:space="preserve">Agua </t>
  </si>
  <si>
    <t xml:space="preserve">Desechos Solidos </t>
  </si>
  <si>
    <t>2.6.1.4</t>
  </si>
  <si>
    <t>2.1.2.2.06</t>
  </si>
  <si>
    <t xml:space="preserve">Compensación por Resultados </t>
  </si>
  <si>
    <t>Transferencias Corrientes</t>
  </si>
  <si>
    <t>2.4.4.</t>
  </si>
  <si>
    <t>2.4.4.1</t>
  </si>
  <si>
    <t xml:space="preserve">Transferencias corrientes a empresas publicas no financieras nacionales para servicios personales </t>
  </si>
  <si>
    <t xml:space="preserve">EJECUCION PRESUPUESTARIA DEL PROGRAMA  PROSOLI  </t>
  </si>
  <si>
    <t xml:space="preserve">prueba de exactitud </t>
  </si>
  <si>
    <t>2.2.1.6.08</t>
  </si>
  <si>
    <t>Combustibles, Lubricantes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</si>
  <si>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</si>
  <si>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</si>
  <si>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</si>
  <si>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</si>
  <si>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</si>
  <si>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</si>
  <si>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 xml:space="preserve">Maquinarias, Otros Equipos y Herramientas </t>
  </si>
  <si>
    <t>2.6.5.2</t>
  </si>
  <si>
    <t xml:space="preserve">Maquinaria y Equipo Industrial </t>
  </si>
  <si>
    <t>2.6.5.6</t>
  </si>
  <si>
    <t xml:space="preserve">SOLIDARIDAD </t>
  </si>
  <si>
    <t xml:space="preserve">PROGRESANDO </t>
  </si>
  <si>
    <t>CTC</t>
  </si>
  <si>
    <t xml:space="preserve">CONSOLIDADO </t>
  </si>
  <si>
    <t>2.2.8.3.1</t>
  </si>
  <si>
    <t>2.4.1</t>
  </si>
  <si>
    <t>2.4.1.3</t>
  </si>
  <si>
    <t xml:space="preserve">Transferencias Corrientes al Sector Privado </t>
  </si>
  <si>
    <t>2.6.4.8</t>
  </si>
  <si>
    <t xml:space="preserve">Otros Equipos de Transporte </t>
  </si>
  <si>
    <t>2.6.5.5</t>
  </si>
  <si>
    <t>Equipo de comunicación, telecomunicaciones y señalamiento</t>
  </si>
  <si>
    <t>2.6.8.3.2</t>
  </si>
  <si>
    <t>2.3.9.4</t>
  </si>
  <si>
    <t>Dietas y Gastos de Representación</t>
  </si>
  <si>
    <t>2.1.3</t>
  </si>
  <si>
    <t>2.1.3.1.1</t>
  </si>
  <si>
    <t>2.3.1.2</t>
  </si>
  <si>
    <t xml:space="preserve">Madera, Corcho y sus Manufacturas </t>
  </si>
  <si>
    <t>2.3.9.8</t>
  </si>
  <si>
    <t>2.6.5.7</t>
  </si>
  <si>
    <t xml:space="preserve">Herramientas menores </t>
  </si>
  <si>
    <t>2.6.7</t>
  </si>
  <si>
    <t xml:space="preserve">Bienes Inmuebles </t>
  </si>
  <si>
    <t>2.6.7.4</t>
  </si>
  <si>
    <t>2.6.7.5</t>
  </si>
  <si>
    <t xml:space="preserve">Edificios  no residenciales </t>
  </si>
  <si>
    <t xml:space="preserve">Otras estructuras </t>
  </si>
  <si>
    <t>2.4.1.2</t>
  </si>
  <si>
    <t xml:space="preserve">Ayuda  y donaciones  a personas </t>
  </si>
  <si>
    <t>2.6.1.5</t>
  </si>
  <si>
    <t>2.1.1.1.5</t>
  </si>
  <si>
    <t>2.2.1.1.0</t>
  </si>
  <si>
    <t>2.2.1.2.1</t>
  </si>
  <si>
    <t>2.2.3.2.1</t>
  </si>
  <si>
    <t>2.2.5.2.1</t>
  </si>
  <si>
    <t>2.6.8.1</t>
  </si>
  <si>
    <t>2.2.8.6.4</t>
  </si>
  <si>
    <t xml:space="preserve">Remuneración al personal fijo </t>
  </si>
  <si>
    <t>incentivos y Escalón</t>
  </si>
  <si>
    <t xml:space="preserve">Remuneraciones al personal con carácter transitorio </t>
  </si>
  <si>
    <t>Sueldo Anual Nº 13</t>
  </si>
  <si>
    <t>Prestaciones Económicas</t>
  </si>
  <si>
    <t xml:space="preserve">Dietas en el país </t>
  </si>
  <si>
    <t>Radiocomunicación</t>
  </si>
  <si>
    <t>Teléfonos a Larga Distancia</t>
  </si>
  <si>
    <t xml:space="preserve">Teléfono  Local </t>
  </si>
  <si>
    <t xml:space="preserve">Servicios de Internet y  Televisión por cable </t>
  </si>
  <si>
    <t xml:space="preserve">Viáticos </t>
  </si>
  <si>
    <t>Viáticos dentro del país</t>
  </si>
  <si>
    <t>Viatico fuera del país</t>
  </si>
  <si>
    <t>Alquiler de equipo de producción</t>
  </si>
  <si>
    <t>Alquileres de Equipos de Transporte , Tracción y Eleva</t>
  </si>
  <si>
    <t xml:space="preserve">Servicios Médicos sanitarios </t>
  </si>
  <si>
    <t xml:space="preserve">Fumigación </t>
  </si>
  <si>
    <t>Actuaciones Artísticas</t>
  </si>
  <si>
    <t>Libros,  Revistas y Periódicos</t>
  </si>
  <si>
    <t xml:space="preserve">Productos Farmacéuticos  </t>
  </si>
  <si>
    <t>Productos de Cuero, Caucho y Plásticos</t>
  </si>
  <si>
    <t xml:space="preserve">Artículos de Cuero </t>
  </si>
  <si>
    <t>Llantas y Neumáticos</t>
  </si>
  <si>
    <t>Artículos de Caucho</t>
  </si>
  <si>
    <t>Artículos de Plástico</t>
  </si>
  <si>
    <t xml:space="preserve">Productos de Minerales Metálicos y No Metálicos </t>
  </si>
  <si>
    <t xml:space="preserve">Minerales metalíferos </t>
  </si>
  <si>
    <t>Gas-oíl</t>
  </si>
  <si>
    <t xml:space="preserve">Productos químicos y Conexos </t>
  </si>
  <si>
    <t xml:space="preserve">Útiles de escritorio, oficina, informática y de enseñanza </t>
  </si>
  <si>
    <t xml:space="preserve">Útiles menores médicos quirúrgicos </t>
  </si>
  <si>
    <t xml:space="preserve">Útiles destinados a actividades recreativas y deportivas </t>
  </si>
  <si>
    <t xml:space="preserve">Útiles de cocina y comedor </t>
  </si>
  <si>
    <t xml:space="preserve">Productos Eléctricos y Afines </t>
  </si>
  <si>
    <t xml:space="preserve">Otros respuestas y accesorios menores </t>
  </si>
  <si>
    <t>Productos y Útiles varios  N. I . P.</t>
  </si>
  <si>
    <t xml:space="preserve">Premios literarios, deportivos y artísticos </t>
  </si>
  <si>
    <t xml:space="preserve">Transferencias Corrientes  a Empresas  Publicas No Financieras </t>
  </si>
  <si>
    <t xml:space="preserve">Muebles de Oficina y Estantería </t>
  </si>
  <si>
    <t xml:space="preserve">Muebles de alojamiento, excepto de oficina y estantería </t>
  </si>
  <si>
    <t>Electrodomésticos</t>
  </si>
  <si>
    <t xml:space="preserve">Vehículos  y Equipo  de Transporte, Tracción y Elevación </t>
  </si>
  <si>
    <t>Automóviles y Camiones</t>
  </si>
  <si>
    <t xml:space="preserve">Equipo de generación eléctrica, aparatos y Accesorios eléctricos </t>
  </si>
  <si>
    <t>Investigación y desarrollo</t>
  </si>
  <si>
    <t>2.3.6.1.02</t>
  </si>
  <si>
    <t>2.2.1.6.01</t>
  </si>
  <si>
    <t>2.2.1.7.01</t>
  </si>
  <si>
    <t>2.2.7.4</t>
  </si>
  <si>
    <t>Mantenimiento y  reparacion de equipo de oficina y muebles</t>
  </si>
  <si>
    <t>2.2.7.6</t>
  </si>
  <si>
    <t>mantenimiento y  reparacion de equipo de transporte, traccion</t>
  </si>
  <si>
    <t>2.2.8.7.6</t>
  </si>
  <si>
    <t>Otro servicios tecnicos profecionales</t>
  </si>
  <si>
    <t>2.3.7.2.03</t>
  </si>
  <si>
    <t>Productos químicos de uso personal</t>
  </si>
  <si>
    <t>2.3.7.2.05</t>
  </si>
  <si>
    <t>insecticidads, fumigantes y otros</t>
  </si>
  <si>
    <t>2.6.1.2</t>
  </si>
  <si>
    <t>Equipo computacional</t>
  </si>
  <si>
    <t>Metales y piedras preciosas</t>
  </si>
  <si>
    <t>2.6.3.1</t>
  </si>
  <si>
    <t>Equipos medicos y de laboratorio</t>
  </si>
  <si>
    <t>2.4.1.6.01</t>
  </si>
  <si>
    <t>Transferencias corrientes a Asociaciones sin fines de lucro</t>
  </si>
  <si>
    <t xml:space="preserve">SUB-PROGRAMAS </t>
  </si>
  <si>
    <t>PROSOSI</t>
  </si>
  <si>
    <t>2.6.2.4</t>
  </si>
  <si>
    <t>Equipos Recreativos</t>
  </si>
  <si>
    <t>(Expresados  en RD$)</t>
  </si>
  <si>
    <t>Gratificaciones por aniversario de institución</t>
  </si>
  <si>
    <t>2.1.4.2.03</t>
  </si>
  <si>
    <t>Recolección de residuos sólidos</t>
  </si>
  <si>
    <t>2.2.1.8.01</t>
  </si>
  <si>
    <t xml:space="preserve">2.2.7.1.06 </t>
  </si>
  <si>
    <t>Instalaciones eléctricas</t>
  </si>
  <si>
    <t xml:space="preserve">2.2.7.1.07 </t>
  </si>
  <si>
    <t>Servicios de pintura y derivados con fin de higiene y embellecimiento</t>
  </si>
  <si>
    <t>SALDO MES ANTERIOR</t>
  </si>
  <si>
    <t>NUEVO SALDO</t>
  </si>
  <si>
    <t>2.2.7.3.1</t>
  </si>
  <si>
    <t>Instalaciones temporales</t>
  </si>
  <si>
    <t>2.2.8.5.2</t>
  </si>
  <si>
    <t>Lavanderia</t>
  </si>
  <si>
    <t>2.2.8.7.4</t>
  </si>
  <si>
    <t>Servicios de capacitacion</t>
  </si>
  <si>
    <t>2.2.8.7.5</t>
  </si>
  <si>
    <t>Servicios de informatica y sistemas computarizados</t>
  </si>
  <si>
    <t>Herramientas menores</t>
  </si>
  <si>
    <t>2.3.7.1.4</t>
  </si>
  <si>
    <t>Gas GLP</t>
  </si>
  <si>
    <t>2.3.7.2.6</t>
  </si>
  <si>
    <t>Pinturas, Lacas, Barnices, Diluyentes y Abs.</t>
  </si>
  <si>
    <t>2.4.7.2.1</t>
  </si>
  <si>
    <t>Transferencias a organizaciones Internacionales</t>
  </si>
  <si>
    <t>CONSOLIDADO MENSUAL DE JUNIO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</si>
</sst>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sz val="20"/>
      <color theme="1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sz val="11"/>
      <color indexed="8"/>
      <name val="Arial Narrow"/>
      <family val="2"/>
    </font>
    <font>
      <b/>
      <sz val="14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indexed="64"/>
      </left>
      <right style="double">
        <color auto="1"/>
      </right>
      <top style="thick">
        <color indexed="64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double">
        <color indexed="64"/>
      </bottom>
      <diagonal/>
    </border>
    <border>
      <left/>
      <right style="medium">
        <color indexed="64"/>
      </right>
      <top style="medium">
        <color auto="1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3" xfId="0" applyFont="1" applyFill="1" applyBorder="1"/>
    <xf numFmtId="43" fontId="0" fillId="0" borderId="0" xfId="0" applyNumberFormat="1"/>
    <xf numFmtId="0" fontId="0" fillId="0" borderId="0" xfId="0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0" fontId="3" fillId="0" borderId="6" xfId="0" applyFont="1" applyBorder="1"/>
    <xf numFmtId="0" fontId="2" fillId="2" borderId="5" xfId="0" applyFont="1" applyFill="1" applyBorder="1"/>
    <xf numFmtId="49" fontId="3" fillId="0" borderId="6" xfId="0" applyNumberFormat="1" applyFont="1" applyBorder="1" applyAlignment="1">
      <alignment horizontal="center"/>
    </xf>
    <xf numFmtId="0" fontId="8" fillId="2" borderId="5" xfId="0" applyNumberFormat="1" applyFont="1" applyFill="1" applyBorder="1" applyAlignment="1">
      <alignment horizontal="center"/>
    </xf>
    <xf numFmtId="43" fontId="10" fillId="2" borderId="5" xfId="1" applyFont="1" applyFill="1" applyBorder="1"/>
    <xf numFmtId="43" fontId="9" fillId="0" borderId="3" xfId="1" applyFont="1" applyBorder="1"/>
    <xf numFmtId="0" fontId="9" fillId="0" borderId="3" xfId="0" applyNumberFormat="1" applyFont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43" fontId="10" fillId="2" borderId="3" xfId="1" applyFont="1" applyFill="1" applyBorder="1"/>
    <xf numFmtId="0" fontId="9" fillId="0" borderId="6" xfId="0" applyNumberFormat="1" applyFont="1" applyBorder="1" applyAlignment="1">
      <alignment horizontal="center"/>
    </xf>
    <xf numFmtId="43" fontId="9" fillId="0" borderId="6" xfId="1" applyFont="1" applyBorder="1"/>
    <xf numFmtId="43" fontId="9" fillId="0" borderId="3" xfId="1" applyFont="1" applyBorder="1" applyAlignment="1">
      <alignment horizontal="right"/>
    </xf>
    <xf numFmtId="43" fontId="10" fillId="2" borderId="5" xfId="0" applyNumberFormat="1" applyFont="1" applyFill="1" applyBorder="1"/>
    <xf numFmtId="43" fontId="9" fillId="0" borderId="13" xfId="1" applyFont="1" applyBorder="1"/>
    <xf numFmtId="164" fontId="0" fillId="0" borderId="0" xfId="0" applyNumberFormat="1"/>
    <xf numFmtId="0" fontId="10" fillId="0" borderId="0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4" fillId="0" borderId="14" xfId="0" applyNumberFormat="1" applyFont="1" applyFill="1" applyBorder="1" applyAlignment="1">
      <alignment horizontal="center"/>
    </xf>
    <xf numFmtId="0" fontId="3" fillId="0" borderId="14" xfId="0" applyFont="1" applyFill="1" applyBorder="1"/>
    <xf numFmtId="43" fontId="9" fillId="0" borderId="14" xfId="1" applyFont="1" applyFill="1" applyBorder="1"/>
    <xf numFmtId="0" fontId="4" fillId="3" borderId="7" xfId="0" applyNumberFormat="1" applyFont="1" applyFill="1" applyBorder="1" applyAlignment="1">
      <alignment horizontal="center"/>
    </xf>
    <xf numFmtId="0" fontId="4" fillId="3" borderId="7" xfId="0" applyFont="1" applyFill="1" applyBorder="1"/>
    <xf numFmtId="43" fontId="10" fillId="3" borderId="7" xfId="0" applyNumberFormat="1" applyFont="1" applyFill="1" applyBorder="1"/>
    <xf numFmtId="0" fontId="0" fillId="0" borderId="0" xfId="0" applyBorder="1"/>
    <xf numFmtId="43" fontId="10" fillId="2" borderId="0" xfId="1" applyFont="1" applyFill="1" applyBorder="1"/>
    <xf numFmtId="0" fontId="15" fillId="0" borderId="15" xfId="0" applyFont="1" applyBorder="1" applyAlignment="1">
      <alignment horizontal="center" vertical="center" wrapText="1"/>
    </xf>
    <xf numFmtId="43" fontId="9" fillId="4" borderId="3" xfId="1" applyFont="1" applyFill="1" applyBorder="1"/>
    <xf numFmtId="0" fontId="12" fillId="0" borderId="17" xfId="0" applyFont="1" applyBorder="1" applyAlignment="1">
      <alignment horizontal="center" vertical="center" wrapText="1"/>
    </xf>
    <xf numFmtId="43" fontId="10" fillId="0" borderId="0" xfId="0" applyNumberFormat="1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right"/>
    </xf>
    <xf numFmtId="43" fontId="10" fillId="5" borderId="7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3" fontId="11" fillId="5" borderId="8" xfId="1" applyFont="1" applyFill="1" applyBorder="1"/>
    <xf numFmtId="0" fontId="15" fillId="0" borderId="16" xfId="0" applyFont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right"/>
    </xf>
    <xf numFmtId="0" fontId="7" fillId="5" borderId="19" xfId="0" applyFont="1" applyFill="1" applyBorder="1" applyAlignment="1">
      <alignment horizontal="right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L206"/>
  <sheetViews>
    <sheetView tabSelected="1" view="pageBreakPreview" zoomScaleSheetLayoutView="100" workbookViewId="0">
      <selection activeCell="A5" sqref="A5:F5"/>
    </sheetView>
  </sheetViews>
  <sheetFormatPr baseColWidth="10" defaultRowHeight="12.75" x14ac:dyDescent="0.2"/>
  <cols>
    <col min="1" max="1" width="18.140625" customWidth="1"/>
    <col min="2" max="2" width="69.140625" bestFit="1" customWidth="1"/>
    <col min="3" max="6" width="18.7109375" bestFit="1" customWidth="1"/>
    <col min="7" max="7" width="14.85546875" hidden="1" customWidth="1"/>
    <col min="8" max="8" width="18" hidden="1" customWidth="1"/>
  </cols>
  <sheetData>
    <row r="1" spans="1:9" ht="26.25" thickTop="1" x14ac:dyDescent="0.35">
      <c r="A1" s="47" t="s">
        <v>35</v>
      </c>
      <c r="B1" s="48"/>
      <c r="C1" s="48"/>
      <c r="D1" s="48"/>
      <c r="E1" s="48"/>
      <c r="F1" s="49"/>
    </row>
    <row r="2" spans="1:9" ht="23.25" x14ac:dyDescent="0.35">
      <c r="A2" s="44" t="s">
        <v>36</v>
      </c>
      <c r="B2" s="45"/>
      <c r="C2" s="45"/>
      <c r="D2" s="45"/>
      <c r="E2" s="45"/>
      <c r="F2" s="46"/>
    </row>
    <row r="3" spans="1:9" ht="23.25" x14ac:dyDescent="0.35">
      <c r="A3" s="44" t="s">
        <v>207</v>
      </c>
      <c r="B3" s="45"/>
      <c r="C3" s="45"/>
      <c r="D3" s="45"/>
      <c r="E3" s="45"/>
      <c r="F3" s="46"/>
    </row>
    <row r="4" spans="1:9" ht="20.25" x14ac:dyDescent="0.3">
      <c r="A4" s="50" t="s">
        <v>354</v>
      </c>
      <c r="B4" s="51"/>
      <c r="C4" s="51"/>
      <c r="D4" s="51"/>
      <c r="E4" s="51"/>
      <c r="F4" s="52"/>
    </row>
    <row r="5" spans="1:9" ht="20.25" x14ac:dyDescent="0.3">
      <c r="A5" s="50" t="s">
        <v>328</v>
      </c>
      <c r="B5" s="51"/>
      <c r="C5" s="51"/>
      <c r="D5" s="51"/>
      <c r="E5" s="51"/>
      <c r="F5" s="52"/>
    </row>
    <row r="6" spans="1:9" ht="13.5" thickBot="1" x14ac:dyDescent="0.25">
      <c r="A6" s="53"/>
      <c r="B6" s="54"/>
      <c r="C6" s="54"/>
      <c r="D6" s="54"/>
      <c r="E6" s="54"/>
      <c r="F6" s="55"/>
    </row>
    <row r="7" spans="1:9" ht="31.5" customHeight="1" thickTop="1" thickBot="1" x14ac:dyDescent="0.25">
      <c r="A7" s="39"/>
      <c r="B7" s="38"/>
      <c r="C7" s="41" t="s">
        <v>324</v>
      </c>
      <c r="D7" s="41"/>
      <c r="E7" s="41"/>
      <c r="F7" s="32" t="s">
        <v>325</v>
      </c>
    </row>
    <row r="8" spans="1:9" ht="30.75" customHeight="1" thickTop="1" thickBot="1" x14ac:dyDescent="0.25">
      <c r="A8" s="39" t="s">
        <v>37</v>
      </c>
      <c r="B8" s="38" t="s">
        <v>0</v>
      </c>
      <c r="C8" s="23" t="s">
        <v>221</v>
      </c>
      <c r="D8" s="23" t="s">
        <v>222</v>
      </c>
      <c r="E8" s="23" t="s">
        <v>223</v>
      </c>
      <c r="F8" s="23" t="s">
        <v>224</v>
      </c>
      <c r="H8" s="3" t="s">
        <v>208</v>
      </c>
      <c r="I8" s="22"/>
    </row>
    <row r="9" spans="1:9" ht="28.5" customHeight="1" thickBot="1" x14ac:dyDescent="0.25">
      <c r="A9" s="34"/>
      <c r="B9" s="36" t="s">
        <v>337</v>
      </c>
      <c r="C9" s="37">
        <v>316949407.49000001</v>
      </c>
      <c r="D9" s="37">
        <v>433067378.06999999</v>
      </c>
      <c r="E9" s="37">
        <v>165193253.44</v>
      </c>
      <c r="F9" s="37">
        <v>915210039.00000012</v>
      </c>
      <c r="H9" s="3"/>
      <c r="I9" s="35"/>
    </row>
    <row r="10" spans="1:9" ht="16.5" customHeight="1" thickBot="1" x14ac:dyDescent="0.3">
      <c r="A10" s="27">
        <v>2.1</v>
      </c>
      <c r="B10" s="28" t="s">
        <v>1</v>
      </c>
      <c r="C10" s="29">
        <f>+C11+C14+C22+C26+C36</f>
        <v>23319898.870000001</v>
      </c>
      <c r="D10" s="29">
        <f>+D11+D14+D19+D22+D26+D33+D36</f>
        <v>21707489.149999999</v>
      </c>
      <c r="E10" s="29">
        <f>+E11+E14+E19+E22+E26+E36</f>
        <v>2542064.56</v>
      </c>
      <c r="F10" s="29">
        <f>SUM(C10:E10)</f>
        <v>47569452.579999998</v>
      </c>
      <c r="H10" s="2">
        <f>+C10+D10+E10</f>
        <v>47569452.579999998</v>
      </c>
      <c r="I10" s="21"/>
    </row>
    <row r="11" spans="1:9" ht="16.5" x14ac:dyDescent="0.3">
      <c r="A11" s="10" t="s">
        <v>38</v>
      </c>
      <c r="B11" s="8" t="s">
        <v>259</v>
      </c>
      <c r="C11" s="19">
        <f>C12+C13</f>
        <v>19862756.010000002</v>
      </c>
      <c r="D11" s="19">
        <f>D12+D13</f>
        <v>18507915.59</v>
      </c>
      <c r="E11" s="19">
        <f t="shared" ref="E11" si="0">E12+E13</f>
        <v>2389864</v>
      </c>
      <c r="F11" s="19">
        <f>F12+F13</f>
        <v>40760535.600000001</v>
      </c>
      <c r="H11" s="2">
        <f t="shared" ref="H11:H83" si="1">+C11+D11+E11</f>
        <v>40760535.600000001</v>
      </c>
      <c r="I11" s="21"/>
    </row>
    <row r="12" spans="1:9" x14ac:dyDescent="0.2">
      <c r="A12" s="4" t="s">
        <v>50</v>
      </c>
      <c r="B12" s="5" t="s">
        <v>2</v>
      </c>
      <c r="C12" s="12">
        <v>19862756.010000002</v>
      </c>
      <c r="D12" s="33">
        <v>18458915.59</v>
      </c>
      <c r="E12" s="12">
        <v>2389864</v>
      </c>
      <c r="F12" s="12">
        <f>+C12+D12+E12</f>
        <v>40711535.600000001</v>
      </c>
      <c r="H12" s="2">
        <f t="shared" si="1"/>
        <v>40711535.600000001</v>
      </c>
      <c r="I12" s="21"/>
    </row>
    <row r="13" spans="1:9" x14ac:dyDescent="0.2">
      <c r="A13" s="13" t="s">
        <v>252</v>
      </c>
      <c r="B13" s="5" t="s">
        <v>260</v>
      </c>
      <c r="C13" s="12"/>
      <c r="D13" s="12">
        <v>49000</v>
      </c>
      <c r="E13" s="12"/>
      <c r="F13" s="12">
        <f t="shared" ref="F13:F82" si="2">+C13+D13+E13</f>
        <v>49000</v>
      </c>
      <c r="H13" s="2">
        <f t="shared" si="1"/>
        <v>49000</v>
      </c>
      <c r="I13" s="21"/>
    </row>
    <row r="14" spans="1:9" ht="16.5" x14ac:dyDescent="0.3">
      <c r="A14" s="14" t="s">
        <v>39</v>
      </c>
      <c r="B14" s="1" t="s">
        <v>261</v>
      </c>
      <c r="C14" s="15">
        <f>SUM(C15:C17)</f>
        <v>58800</v>
      </c>
      <c r="D14" s="15">
        <f>SUM(D15:D17)</f>
        <v>181765.83000000002</v>
      </c>
      <c r="E14" s="15">
        <f>SUM(E15:E17)</f>
        <v>152200.56</v>
      </c>
      <c r="F14" s="15">
        <f>SUM(C14:E14)</f>
        <v>392766.39</v>
      </c>
      <c r="H14" s="2">
        <f t="shared" si="1"/>
        <v>392766.39</v>
      </c>
      <c r="I14" s="21"/>
    </row>
    <row r="15" spans="1:9" x14ac:dyDescent="0.2">
      <c r="A15" s="4" t="s">
        <v>47</v>
      </c>
      <c r="B15" s="5" t="s">
        <v>40</v>
      </c>
      <c r="C15" s="12">
        <v>58800</v>
      </c>
      <c r="D15" s="12">
        <v>144000</v>
      </c>
      <c r="E15" s="12">
        <v>152200.56</v>
      </c>
      <c r="F15" s="12">
        <f t="shared" si="2"/>
        <v>355000.56</v>
      </c>
      <c r="H15" s="2">
        <f t="shared" si="1"/>
        <v>355000.56</v>
      </c>
      <c r="I15" s="21"/>
    </row>
    <row r="16" spans="1:9" x14ac:dyDescent="0.2">
      <c r="A16" s="4" t="s">
        <v>48</v>
      </c>
      <c r="B16" s="5" t="s">
        <v>41</v>
      </c>
      <c r="C16" s="12"/>
      <c r="D16" s="12">
        <v>37765.83</v>
      </c>
      <c r="E16" s="12"/>
      <c r="F16" s="12">
        <f t="shared" si="2"/>
        <v>37765.83</v>
      </c>
      <c r="H16" s="2">
        <f t="shared" si="1"/>
        <v>37765.83</v>
      </c>
      <c r="I16" s="21"/>
    </row>
    <row r="17" spans="1:9" x14ac:dyDescent="0.2">
      <c r="A17" s="4" t="s">
        <v>49</v>
      </c>
      <c r="B17" s="5" t="s">
        <v>42</v>
      </c>
      <c r="C17" s="12"/>
      <c r="D17" s="12"/>
      <c r="E17" s="12"/>
      <c r="F17" s="12">
        <f t="shared" si="2"/>
        <v>0</v>
      </c>
      <c r="H17" s="2">
        <f t="shared" si="1"/>
        <v>0</v>
      </c>
      <c r="I17" s="21"/>
    </row>
    <row r="18" spans="1:9" x14ac:dyDescent="0.2">
      <c r="A18" s="4"/>
      <c r="B18" s="5"/>
      <c r="C18" s="12"/>
      <c r="D18" s="12"/>
      <c r="E18" s="12"/>
      <c r="F18" s="12"/>
      <c r="H18" s="2"/>
      <c r="I18" s="21"/>
    </row>
    <row r="19" spans="1:9" ht="16.5" x14ac:dyDescent="0.3">
      <c r="A19" s="14" t="s">
        <v>43</v>
      </c>
      <c r="B19" s="1" t="s">
        <v>262</v>
      </c>
      <c r="C19" s="15">
        <f>SUM(C20:C21)</f>
        <v>0</v>
      </c>
      <c r="D19" s="15">
        <f>SUM(D20:D21)</f>
        <v>66000</v>
      </c>
      <c r="E19" s="15">
        <f t="shared" ref="E19:F19" si="3">SUM(E20:E21)</f>
        <v>0</v>
      </c>
      <c r="F19" s="15">
        <f t="shared" si="3"/>
        <v>66000</v>
      </c>
      <c r="H19" s="2">
        <f t="shared" si="1"/>
        <v>66000</v>
      </c>
      <c r="I19" s="21"/>
    </row>
    <row r="20" spans="1:9" x14ac:dyDescent="0.2">
      <c r="A20" s="4" t="s">
        <v>44</v>
      </c>
      <c r="B20" s="5" t="s">
        <v>45</v>
      </c>
      <c r="C20" s="12"/>
      <c r="D20" s="12">
        <v>66000</v>
      </c>
      <c r="E20" s="12"/>
      <c r="F20" s="12">
        <f t="shared" si="2"/>
        <v>66000</v>
      </c>
      <c r="H20" s="2">
        <f t="shared" si="1"/>
        <v>66000</v>
      </c>
      <c r="I20" s="21"/>
    </row>
    <row r="21" spans="1:9" x14ac:dyDescent="0.2">
      <c r="A21" s="4"/>
      <c r="B21" s="5"/>
      <c r="C21" s="12"/>
      <c r="D21" s="12"/>
      <c r="E21" s="12"/>
      <c r="F21" s="12">
        <f t="shared" si="2"/>
        <v>0</v>
      </c>
      <c r="H21" s="2">
        <f t="shared" si="1"/>
        <v>0</v>
      </c>
      <c r="I21" s="21"/>
    </row>
    <row r="22" spans="1:9" ht="16.5" x14ac:dyDescent="0.3">
      <c r="A22" s="14" t="s">
        <v>46</v>
      </c>
      <c r="B22" s="1" t="s">
        <v>263</v>
      </c>
      <c r="C22" s="15">
        <f>SUM(C23:C25)</f>
        <v>346244.59</v>
      </c>
      <c r="D22" s="15">
        <f>SUM(D23:D25)</f>
        <v>12763.04</v>
      </c>
      <c r="E22" s="15">
        <f t="shared" ref="E22:F22" si="4">SUM(E23:E25)</f>
        <v>0</v>
      </c>
      <c r="F22" s="15">
        <f t="shared" si="4"/>
        <v>359007.63</v>
      </c>
      <c r="H22" s="2">
        <f t="shared" si="1"/>
        <v>359007.63</v>
      </c>
      <c r="I22" s="21"/>
    </row>
    <row r="23" spans="1:9" x14ac:dyDescent="0.2">
      <c r="A23" s="4" t="s">
        <v>51</v>
      </c>
      <c r="B23" s="5" t="s">
        <v>52</v>
      </c>
      <c r="C23" s="12"/>
      <c r="D23" s="12"/>
      <c r="E23" s="12"/>
      <c r="F23" s="12">
        <f t="shared" si="2"/>
        <v>0</v>
      </c>
      <c r="H23" s="2">
        <f t="shared" si="1"/>
        <v>0</v>
      </c>
      <c r="I23" s="21"/>
    </row>
    <row r="24" spans="1:9" x14ac:dyDescent="0.2">
      <c r="A24" s="4" t="s">
        <v>53</v>
      </c>
      <c r="B24" s="5" t="s">
        <v>54</v>
      </c>
      <c r="C24" s="12"/>
      <c r="D24" s="12">
        <v>12763.04</v>
      </c>
      <c r="E24" s="12"/>
      <c r="F24" s="12">
        <f t="shared" si="2"/>
        <v>12763.04</v>
      </c>
      <c r="H24" s="2">
        <f t="shared" si="1"/>
        <v>12763.04</v>
      </c>
      <c r="I24" s="21"/>
    </row>
    <row r="25" spans="1:9" x14ac:dyDescent="0.2">
      <c r="A25" s="13" t="s">
        <v>46</v>
      </c>
      <c r="B25" s="5" t="s">
        <v>263</v>
      </c>
      <c r="C25" s="12">
        <v>346244.59</v>
      </c>
      <c r="D25" s="12"/>
      <c r="E25" s="12"/>
      <c r="F25" s="12">
        <f t="shared" si="2"/>
        <v>346244.59</v>
      </c>
      <c r="H25" s="2">
        <f t="shared" si="1"/>
        <v>346244.59</v>
      </c>
      <c r="I25" s="21"/>
    </row>
    <row r="26" spans="1:9" ht="16.5" x14ac:dyDescent="0.3">
      <c r="A26" s="14" t="s">
        <v>55</v>
      </c>
      <c r="B26" s="1" t="s">
        <v>56</v>
      </c>
      <c r="C26" s="15">
        <f>SUM(C27:C32)</f>
        <v>41500</v>
      </c>
      <c r="D26" s="15">
        <f>SUM(D27:D32)</f>
        <v>110149.25</v>
      </c>
      <c r="E26" s="15">
        <f>SUM(E27:E32)</f>
        <v>0</v>
      </c>
      <c r="F26" s="15">
        <f>SUM(C26:E26)</f>
        <v>151649.25</v>
      </c>
      <c r="H26" s="2">
        <f t="shared" si="1"/>
        <v>151649.25</v>
      </c>
      <c r="I26" s="21"/>
    </row>
    <row r="27" spans="1:9" x14ac:dyDescent="0.2">
      <c r="A27" s="4" t="s">
        <v>57</v>
      </c>
      <c r="B27" s="5" t="s">
        <v>59</v>
      </c>
      <c r="C27" s="12"/>
      <c r="D27" s="33">
        <v>110149.25</v>
      </c>
      <c r="E27" s="12"/>
      <c r="F27" s="12">
        <f t="shared" si="2"/>
        <v>110149.25</v>
      </c>
      <c r="H27" s="2">
        <f t="shared" si="1"/>
        <v>110149.25</v>
      </c>
      <c r="I27" s="21"/>
    </row>
    <row r="28" spans="1:9" x14ac:dyDescent="0.2">
      <c r="A28" s="4" t="s">
        <v>58</v>
      </c>
      <c r="B28" s="5" t="s">
        <v>60</v>
      </c>
      <c r="C28" s="12"/>
      <c r="D28" s="12"/>
      <c r="E28" s="12"/>
      <c r="F28" s="12">
        <f t="shared" si="2"/>
        <v>0</v>
      </c>
      <c r="H28" s="2">
        <f t="shared" si="1"/>
        <v>0</v>
      </c>
      <c r="I28" s="21"/>
    </row>
    <row r="29" spans="1:9" x14ac:dyDescent="0.2">
      <c r="A29" s="4" t="s">
        <v>63</v>
      </c>
      <c r="B29" s="5" t="s">
        <v>64</v>
      </c>
      <c r="C29" s="12">
        <v>41500</v>
      </c>
      <c r="D29" s="12"/>
      <c r="E29" s="12"/>
      <c r="F29" s="12">
        <f t="shared" si="2"/>
        <v>41500</v>
      </c>
      <c r="H29" s="2">
        <f t="shared" si="1"/>
        <v>41500</v>
      </c>
      <c r="I29" s="21"/>
    </row>
    <row r="30" spans="1:9" x14ac:dyDescent="0.2">
      <c r="A30" s="4" t="s">
        <v>201</v>
      </c>
      <c r="B30" s="5" t="s">
        <v>202</v>
      </c>
      <c r="C30" s="12"/>
      <c r="D30" s="12"/>
      <c r="E30" s="12"/>
      <c r="F30" s="12">
        <f t="shared" si="2"/>
        <v>0</v>
      </c>
      <c r="H30" s="2">
        <f t="shared" si="1"/>
        <v>0</v>
      </c>
      <c r="I30" s="21"/>
    </row>
    <row r="31" spans="1:9" x14ac:dyDescent="0.2">
      <c r="A31" s="4" t="s">
        <v>61</v>
      </c>
      <c r="B31" s="5" t="s">
        <v>62</v>
      </c>
      <c r="C31" s="12"/>
      <c r="D31" s="12"/>
      <c r="E31" s="12"/>
      <c r="F31" s="12">
        <f t="shared" si="2"/>
        <v>0</v>
      </c>
      <c r="H31" s="2">
        <f t="shared" si="1"/>
        <v>0</v>
      </c>
      <c r="I31" s="21"/>
    </row>
    <row r="32" spans="1:9" x14ac:dyDescent="0.2">
      <c r="A32" s="13"/>
      <c r="B32" s="5"/>
      <c r="C32" s="12"/>
      <c r="D32" s="12"/>
      <c r="E32" s="12"/>
      <c r="F32" s="12">
        <f t="shared" si="2"/>
        <v>0</v>
      </c>
      <c r="H32" s="2">
        <f t="shared" si="1"/>
        <v>0</v>
      </c>
      <c r="I32" s="21"/>
    </row>
    <row r="33" spans="1:9" ht="16.5" x14ac:dyDescent="0.3">
      <c r="A33" s="14" t="s">
        <v>236</v>
      </c>
      <c r="B33" s="1" t="s">
        <v>235</v>
      </c>
      <c r="C33" s="15">
        <f>SUM(C34:C34)</f>
        <v>0</v>
      </c>
      <c r="D33" s="15">
        <f>SUM(D34:D35)</f>
        <v>0</v>
      </c>
      <c r="E33" s="15">
        <f>SUM(E34:E34)</f>
        <v>0</v>
      </c>
      <c r="F33" s="15">
        <f>SUM(C33:E33)</f>
        <v>0</v>
      </c>
      <c r="H33" s="2"/>
      <c r="I33" s="21"/>
    </row>
    <row r="34" spans="1:9" x14ac:dyDescent="0.2">
      <c r="A34" s="4" t="s">
        <v>237</v>
      </c>
      <c r="B34" s="5" t="s">
        <v>264</v>
      </c>
      <c r="C34" s="12"/>
      <c r="D34" s="12"/>
      <c r="E34" s="12"/>
      <c r="F34" s="12">
        <f t="shared" ref="F34" si="5">+C34+D34+E34</f>
        <v>0</v>
      </c>
      <c r="H34" s="2"/>
      <c r="I34" s="21"/>
    </row>
    <row r="35" spans="1:9" x14ac:dyDescent="0.2">
      <c r="A35" s="13" t="s">
        <v>330</v>
      </c>
      <c r="B35" s="5" t="s">
        <v>329</v>
      </c>
      <c r="C35" s="12"/>
      <c r="D35" s="12"/>
      <c r="E35" s="12"/>
      <c r="F35" s="12"/>
      <c r="H35" s="2"/>
      <c r="I35" s="21"/>
    </row>
    <row r="36" spans="1:9" ht="16.5" x14ac:dyDescent="0.3">
      <c r="A36" s="14" t="s">
        <v>65</v>
      </c>
      <c r="B36" s="1" t="s">
        <v>70</v>
      </c>
      <c r="C36" s="15">
        <f>SUM(C37:C40)</f>
        <v>3010598.27</v>
      </c>
      <c r="D36" s="15">
        <f>+D37+D38+D39</f>
        <v>2828895.4400000004</v>
      </c>
      <c r="E36" s="15">
        <f>SUM(E37:E40)</f>
        <v>0</v>
      </c>
      <c r="F36" s="15">
        <f>SUM(C36:E36)</f>
        <v>5839493.7100000009</v>
      </c>
      <c r="H36" s="2">
        <f t="shared" si="1"/>
        <v>5839493.7100000009</v>
      </c>
      <c r="I36" s="21"/>
    </row>
    <row r="37" spans="1:9" x14ac:dyDescent="0.2">
      <c r="A37" s="13" t="s">
        <v>66</v>
      </c>
      <c r="B37" s="5" t="s">
        <v>67</v>
      </c>
      <c r="C37" s="12">
        <v>1398820.65</v>
      </c>
      <c r="D37" s="12">
        <v>1247185.8700000001</v>
      </c>
      <c r="E37" s="12"/>
      <c r="F37" s="12">
        <f t="shared" si="2"/>
        <v>2646006.52</v>
      </c>
      <c r="H37" s="2">
        <f t="shared" si="1"/>
        <v>2646006.52</v>
      </c>
      <c r="I37" s="21"/>
    </row>
    <row r="38" spans="1:9" x14ac:dyDescent="0.2">
      <c r="A38" s="13" t="s">
        <v>68</v>
      </c>
      <c r="B38" s="5" t="s">
        <v>3</v>
      </c>
      <c r="C38" s="12">
        <v>1407186.46</v>
      </c>
      <c r="D38" s="12"/>
      <c r="E38" s="12"/>
      <c r="F38" s="12">
        <f t="shared" si="2"/>
        <v>1407186.46</v>
      </c>
      <c r="H38" s="2">
        <f t="shared" si="1"/>
        <v>1407186.46</v>
      </c>
      <c r="I38" s="21"/>
    </row>
    <row r="39" spans="1:9" x14ac:dyDescent="0.2">
      <c r="A39" s="13" t="s">
        <v>69</v>
      </c>
      <c r="B39" s="5" t="s">
        <v>4</v>
      </c>
      <c r="C39" s="12">
        <v>204591.16</v>
      </c>
      <c r="D39" s="12">
        <v>1581709.57</v>
      </c>
      <c r="E39" s="12"/>
      <c r="F39" s="12">
        <f t="shared" si="2"/>
        <v>1786300.73</v>
      </c>
      <c r="H39" s="2">
        <f t="shared" si="1"/>
        <v>1786300.73</v>
      </c>
      <c r="I39" s="21"/>
    </row>
    <row r="40" spans="1:9" ht="13.5" thickBot="1" x14ac:dyDescent="0.25">
      <c r="A40" s="16"/>
      <c r="B40" s="7"/>
      <c r="C40" s="17"/>
      <c r="D40" s="17"/>
      <c r="E40" s="17"/>
      <c r="F40" s="17">
        <f t="shared" si="2"/>
        <v>0</v>
      </c>
      <c r="H40" s="2">
        <f t="shared" si="1"/>
        <v>0</v>
      </c>
      <c r="I40" s="21"/>
    </row>
    <row r="41" spans="1:9" ht="16.5" thickBot="1" x14ac:dyDescent="0.3">
      <c r="A41" s="27">
        <v>2.2000000000000002</v>
      </c>
      <c r="B41" s="28" t="s">
        <v>5</v>
      </c>
      <c r="C41" s="29">
        <f>+C42+C52+C56+C59+C64+C71+C76+C84+C97</f>
        <v>12024917.190000001</v>
      </c>
      <c r="D41" s="29">
        <f>+D42+D52+D56+D59+D64+D71+D76+D84+D97</f>
        <v>24317607.149999999</v>
      </c>
      <c r="E41" s="29">
        <f>+E42+E52+E56+E59+E64+E71+E76+E84+E97</f>
        <v>4356936.26</v>
      </c>
      <c r="F41" s="29">
        <f>SUM(C41:E41)</f>
        <v>40699460.600000001</v>
      </c>
      <c r="H41" s="2">
        <f t="shared" si="1"/>
        <v>40699460.600000001</v>
      </c>
      <c r="I41" s="21"/>
    </row>
    <row r="42" spans="1:9" ht="16.5" x14ac:dyDescent="0.3">
      <c r="A42" s="10" t="s">
        <v>71</v>
      </c>
      <c r="B42" s="8" t="s">
        <v>72</v>
      </c>
      <c r="C42" s="11">
        <f>SUM(C45:C50)</f>
        <v>5717539.5700000003</v>
      </c>
      <c r="D42" s="11">
        <f>SUM(D43:D51)</f>
        <v>1381758.62</v>
      </c>
      <c r="E42" s="11">
        <f t="shared" ref="E42" si="6">SUM(E45:E51)</f>
        <v>820815.28</v>
      </c>
      <c r="F42" s="11">
        <f>SUM(C42:E42)</f>
        <v>7920113.4700000007</v>
      </c>
      <c r="H42" s="2">
        <f t="shared" si="1"/>
        <v>7920113.4700000007</v>
      </c>
      <c r="I42" s="21"/>
    </row>
    <row r="43" spans="1:9" ht="16.5" x14ac:dyDescent="0.3">
      <c r="A43" s="24" t="s">
        <v>253</v>
      </c>
      <c r="B43" s="25" t="s">
        <v>265</v>
      </c>
      <c r="C43" s="26"/>
      <c r="D43" s="26"/>
      <c r="E43" s="26"/>
      <c r="F43" s="12">
        <f>+C43+D43+E43</f>
        <v>0</v>
      </c>
      <c r="H43" s="2"/>
      <c r="I43" s="21"/>
    </row>
    <row r="44" spans="1:9" ht="16.5" x14ac:dyDescent="0.3">
      <c r="A44" s="24" t="s">
        <v>254</v>
      </c>
      <c r="B44" s="25" t="s">
        <v>266</v>
      </c>
      <c r="C44" s="26"/>
      <c r="D44" s="26"/>
      <c r="E44" s="26"/>
      <c r="F44" s="12">
        <f>+C44+D44+E44</f>
        <v>0</v>
      </c>
      <c r="H44" s="2"/>
      <c r="I44" s="21"/>
    </row>
    <row r="45" spans="1:9" x14ac:dyDescent="0.2">
      <c r="A45" s="13" t="s">
        <v>73</v>
      </c>
      <c r="B45" s="5" t="s">
        <v>267</v>
      </c>
      <c r="C45" s="12">
        <v>4033526.21</v>
      </c>
      <c r="D45" s="12">
        <v>336891.36</v>
      </c>
      <c r="E45" s="12"/>
      <c r="F45" s="12">
        <f>+C45+D45+E45</f>
        <v>4370417.57</v>
      </c>
      <c r="H45" s="2">
        <f>+C45+D45+E45</f>
        <v>4370417.57</v>
      </c>
      <c r="I45" s="21"/>
    </row>
    <row r="46" spans="1:9" x14ac:dyDescent="0.2">
      <c r="A46" s="13" t="s">
        <v>74</v>
      </c>
      <c r="B46" s="5" t="s">
        <v>76</v>
      </c>
      <c r="C46" s="12"/>
      <c r="D46" s="12">
        <v>6850.8</v>
      </c>
      <c r="E46" s="12"/>
      <c r="F46" s="12">
        <f t="shared" si="2"/>
        <v>6850.8</v>
      </c>
      <c r="H46" s="2">
        <f t="shared" si="1"/>
        <v>6850.8</v>
      </c>
      <c r="I46" s="21"/>
    </row>
    <row r="47" spans="1:9" x14ac:dyDescent="0.2">
      <c r="A47" s="13" t="s">
        <v>75</v>
      </c>
      <c r="B47" s="5" t="s">
        <v>268</v>
      </c>
      <c r="C47" s="18">
        <v>1429392.58</v>
      </c>
      <c r="D47" s="12">
        <v>274392.2</v>
      </c>
      <c r="E47" s="12">
        <v>28269.599999999999</v>
      </c>
      <c r="F47" s="12">
        <f t="shared" si="2"/>
        <v>1732054.3800000001</v>
      </c>
      <c r="H47" s="2">
        <f t="shared" si="1"/>
        <v>1732054.3800000001</v>
      </c>
      <c r="I47" s="21"/>
    </row>
    <row r="48" spans="1:9" x14ac:dyDescent="0.2">
      <c r="A48" s="13" t="s">
        <v>305</v>
      </c>
      <c r="B48" s="5" t="s">
        <v>77</v>
      </c>
      <c r="C48" s="12">
        <v>254620.78</v>
      </c>
      <c r="D48" s="12">
        <v>763624.26</v>
      </c>
      <c r="E48" s="12">
        <v>791145.68</v>
      </c>
      <c r="F48" s="12">
        <f>+C48+D48+E48</f>
        <v>1809390.7200000002</v>
      </c>
      <c r="H48" s="2">
        <f>+C48+D48+E48</f>
        <v>1809390.7200000002</v>
      </c>
      <c r="I48" s="21"/>
    </row>
    <row r="49" spans="1:9" x14ac:dyDescent="0.2">
      <c r="A49" s="13" t="s">
        <v>306</v>
      </c>
      <c r="B49" s="5" t="s">
        <v>198</v>
      </c>
      <c r="C49" s="12"/>
      <c r="D49" s="12"/>
      <c r="E49" s="12">
        <v>1400</v>
      </c>
      <c r="F49" s="12">
        <f t="shared" si="2"/>
        <v>1400</v>
      </c>
      <c r="H49" s="2">
        <f t="shared" si="1"/>
        <v>1400</v>
      </c>
      <c r="I49" s="21"/>
    </row>
    <row r="50" spans="1:9" x14ac:dyDescent="0.2">
      <c r="A50" s="13" t="s">
        <v>209</v>
      </c>
      <c r="B50" s="5" t="s">
        <v>199</v>
      </c>
      <c r="C50" s="12"/>
      <c r="D50" s="12"/>
      <c r="E50" s="12"/>
      <c r="F50" s="12">
        <f t="shared" si="2"/>
        <v>0</v>
      </c>
      <c r="H50" s="2">
        <f t="shared" si="1"/>
        <v>0</v>
      </c>
      <c r="I50" s="21"/>
    </row>
    <row r="51" spans="1:9" x14ac:dyDescent="0.2">
      <c r="A51" s="13" t="s">
        <v>332</v>
      </c>
      <c r="B51" s="5" t="s">
        <v>331</v>
      </c>
      <c r="C51" s="12"/>
      <c r="D51" s="12"/>
      <c r="E51" s="12"/>
      <c r="F51" s="12">
        <f t="shared" si="2"/>
        <v>0</v>
      </c>
      <c r="H51" s="2">
        <f t="shared" si="1"/>
        <v>0</v>
      </c>
      <c r="I51" s="21"/>
    </row>
    <row r="52" spans="1:9" ht="16.5" x14ac:dyDescent="0.3">
      <c r="A52" s="14" t="s">
        <v>78</v>
      </c>
      <c r="B52" s="1" t="s">
        <v>6</v>
      </c>
      <c r="C52" s="15">
        <f>SUM(C53:C55)</f>
        <v>0</v>
      </c>
      <c r="D52" s="15">
        <f t="shared" ref="D52:E52" si="7">SUM(D53:D55)</f>
        <v>471645.42</v>
      </c>
      <c r="E52" s="15">
        <f t="shared" si="7"/>
        <v>67440.240000000005</v>
      </c>
      <c r="F52" s="15">
        <f>SUM(C52:E52)</f>
        <v>539085.66</v>
      </c>
      <c r="H52" s="2">
        <f t="shared" si="1"/>
        <v>539085.66</v>
      </c>
      <c r="I52" s="21"/>
    </row>
    <row r="53" spans="1:9" x14ac:dyDescent="0.2">
      <c r="A53" s="6" t="s">
        <v>81</v>
      </c>
      <c r="B53" s="5" t="s">
        <v>79</v>
      </c>
      <c r="C53" s="12"/>
      <c r="D53" s="12">
        <v>177520</v>
      </c>
      <c r="E53" s="12"/>
      <c r="F53" s="12">
        <f t="shared" si="2"/>
        <v>177520</v>
      </c>
      <c r="H53" s="2">
        <f t="shared" si="1"/>
        <v>177520</v>
      </c>
      <c r="I53" s="21"/>
    </row>
    <row r="54" spans="1:9" x14ac:dyDescent="0.2">
      <c r="A54" s="6" t="s">
        <v>80</v>
      </c>
      <c r="B54" s="5" t="s">
        <v>7</v>
      </c>
      <c r="C54" s="12"/>
      <c r="D54" s="12">
        <v>294125.42</v>
      </c>
      <c r="E54" s="12">
        <v>67440.240000000005</v>
      </c>
      <c r="F54" s="12">
        <f t="shared" si="2"/>
        <v>361565.66</v>
      </c>
      <c r="H54" s="2">
        <f t="shared" si="1"/>
        <v>361565.66</v>
      </c>
      <c r="I54" s="21"/>
    </row>
    <row r="55" spans="1:9" x14ac:dyDescent="0.2">
      <c r="A55" s="13"/>
      <c r="B55" s="5"/>
      <c r="C55" s="12"/>
      <c r="D55" s="12"/>
      <c r="E55" s="12"/>
      <c r="F55" s="12">
        <f t="shared" si="2"/>
        <v>0</v>
      </c>
      <c r="H55" s="2">
        <f t="shared" si="1"/>
        <v>0</v>
      </c>
      <c r="I55" s="21"/>
    </row>
    <row r="56" spans="1:9" ht="16.5" x14ac:dyDescent="0.3">
      <c r="A56" s="14" t="s">
        <v>82</v>
      </c>
      <c r="B56" s="1" t="s">
        <v>269</v>
      </c>
      <c r="C56" s="15">
        <f>SUM(C57:C58)</f>
        <v>0</v>
      </c>
      <c r="D56" s="15">
        <f>SUM(D57:D58)</f>
        <v>444330</v>
      </c>
      <c r="E56" s="15">
        <f t="shared" ref="E56" si="8">SUM(E57:E58)</f>
        <v>512349.5</v>
      </c>
      <c r="F56" s="15">
        <f>SUM(C56:E56)</f>
        <v>956679.5</v>
      </c>
      <c r="H56" s="2">
        <f t="shared" si="1"/>
        <v>956679.5</v>
      </c>
      <c r="I56" s="21"/>
    </row>
    <row r="57" spans="1:9" x14ac:dyDescent="0.2">
      <c r="A57" s="13" t="s">
        <v>83</v>
      </c>
      <c r="B57" s="5" t="s">
        <v>270</v>
      </c>
      <c r="C57" s="12"/>
      <c r="D57" s="33">
        <v>444330</v>
      </c>
      <c r="E57" s="12">
        <v>433550</v>
      </c>
      <c r="F57" s="12">
        <f>+C57+D57+E57</f>
        <v>877880</v>
      </c>
      <c r="H57" s="2">
        <f t="shared" si="1"/>
        <v>877880</v>
      </c>
      <c r="I57" s="21"/>
    </row>
    <row r="58" spans="1:9" x14ac:dyDescent="0.2">
      <c r="A58" s="13" t="s">
        <v>255</v>
      </c>
      <c r="B58" s="5" t="s">
        <v>271</v>
      </c>
      <c r="C58" s="12"/>
      <c r="D58" s="12"/>
      <c r="E58" s="12">
        <v>78799.5</v>
      </c>
      <c r="F58" s="12">
        <f>+C58+D58+E58</f>
        <v>78799.5</v>
      </c>
      <c r="H58" s="2">
        <f t="shared" si="1"/>
        <v>78799.5</v>
      </c>
      <c r="I58" s="21"/>
    </row>
    <row r="59" spans="1:9" ht="16.5" x14ac:dyDescent="0.3">
      <c r="A59" s="14" t="s">
        <v>84</v>
      </c>
      <c r="B59" s="1" t="s">
        <v>8</v>
      </c>
      <c r="C59" s="15">
        <f>SUM(C60:C62)</f>
        <v>0</v>
      </c>
      <c r="D59" s="15">
        <f t="shared" ref="D59:E59" si="9">SUM(D60:D62)</f>
        <v>10750954.1</v>
      </c>
      <c r="E59" s="15">
        <f t="shared" si="9"/>
        <v>130738</v>
      </c>
      <c r="F59" s="15">
        <f>SUM(C59:E59)</f>
        <v>10881692.1</v>
      </c>
      <c r="H59" s="2">
        <f t="shared" si="1"/>
        <v>10881692.1</v>
      </c>
      <c r="I59" s="21"/>
    </row>
    <row r="60" spans="1:9" x14ac:dyDescent="0.2">
      <c r="A60" s="6" t="s">
        <v>85</v>
      </c>
      <c r="B60" s="5" t="s">
        <v>86</v>
      </c>
      <c r="C60" s="12"/>
      <c r="D60" s="12">
        <v>10723784.1</v>
      </c>
      <c r="E60" s="12">
        <f>104760+22750</f>
        <v>127510</v>
      </c>
      <c r="F60" s="12">
        <f>SUM(C60:E60)</f>
        <v>10851294.1</v>
      </c>
      <c r="H60" s="2">
        <f t="shared" si="1"/>
        <v>10851294.1</v>
      </c>
      <c r="I60" s="21"/>
    </row>
    <row r="61" spans="1:9" x14ac:dyDescent="0.2">
      <c r="A61" s="6" t="s">
        <v>87</v>
      </c>
      <c r="B61" s="5" t="s">
        <v>9</v>
      </c>
      <c r="C61" s="12"/>
      <c r="D61" s="12"/>
      <c r="E61" s="12">
        <v>150</v>
      </c>
      <c r="F61" s="12">
        <f t="shared" ref="F61:F62" si="10">SUM(C61:E61)</f>
        <v>150</v>
      </c>
      <c r="H61" s="2">
        <f t="shared" si="1"/>
        <v>150</v>
      </c>
      <c r="I61" s="21"/>
    </row>
    <row r="62" spans="1:9" x14ac:dyDescent="0.2">
      <c r="A62" s="6" t="s">
        <v>88</v>
      </c>
      <c r="B62" s="5" t="s">
        <v>10</v>
      </c>
      <c r="C62" s="12"/>
      <c r="D62" s="12">
        <v>27170</v>
      </c>
      <c r="E62" s="12">
        <v>3078</v>
      </c>
      <c r="F62" s="12">
        <f t="shared" si="10"/>
        <v>30248</v>
      </c>
      <c r="H62" s="2">
        <f t="shared" si="1"/>
        <v>30248</v>
      </c>
      <c r="I62" s="21"/>
    </row>
    <row r="63" spans="1:9" x14ac:dyDescent="0.2">
      <c r="A63" s="13"/>
      <c r="B63" s="5"/>
      <c r="C63" s="12"/>
      <c r="D63" s="12"/>
      <c r="E63" s="12"/>
      <c r="F63" s="12">
        <f t="shared" si="2"/>
        <v>0</v>
      </c>
      <c r="H63" s="2">
        <f t="shared" si="1"/>
        <v>0</v>
      </c>
      <c r="I63" s="21"/>
    </row>
    <row r="64" spans="1:9" ht="16.5" x14ac:dyDescent="0.3">
      <c r="A64" s="14" t="s">
        <v>89</v>
      </c>
      <c r="B64" s="1" t="s">
        <v>90</v>
      </c>
      <c r="C64" s="15">
        <f>SUM(C65:C69)</f>
        <v>974044.62</v>
      </c>
      <c r="D64" s="15">
        <f>SUM(D65:D69)</f>
        <v>1937978.3599999999</v>
      </c>
      <c r="E64" s="15">
        <f>SUM(E65:E69)</f>
        <v>44633.5</v>
      </c>
      <c r="F64" s="15">
        <f>SUM(C64:E64)</f>
        <v>2956656.48</v>
      </c>
      <c r="H64" s="2">
        <f t="shared" si="1"/>
        <v>2956656.48</v>
      </c>
      <c r="I64" s="21"/>
    </row>
    <row r="65" spans="1:9" x14ac:dyDescent="0.2">
      <c r="A65" s="6" t="s">
        <v>91</v>
      </c>
      <c r="B65" s="5" t="s">
        <v>95</v>
      </c>
      <c r="C65" s="12">
        <v>974044.62</v>
      </c>
      <c r="D65" s="12">
        <v>249235.04</v>
      </c>
      <c r="E65" s="12"/>
      <c r="F65" s="12">
        <f>SUM(C65:E65)</f>
        <v>1223279.6599999999</v>
      </c>
      <c r="H65" s="2">
        <f t="shared" si="1"/>
        <v>1223279.6599999999</v>
      </c>
      <c r="I65" s="21"/>
    </row>
    <row r="66" spans="1:9" x14ac:dyDescent="0.2">
      <c r="A66" s="6" t="s">
        <v>256</v>
      </c>
      <c r="B66" s="5" t="s">
        <v>272</v>
      </c>
      <c r="C66" s="12"/>
      <c r="D66" s="12">
        <v>2500</v>
      </c>
      <c r="E66" s="12"/>
      <c r="F66" s="12">
        <f>SUM(C66:E66)</f>
        <v>2500</v>
      </c>
      <c r="H66" s="2"/>
      <c r="I66" s="21"/>
    </row>
    <row r="67" spans="1:9" x14ac:dyDescent="0.2">
      <c r="A67" s="6" t="s">
        <v>92</v>
      </c>
      <c r="B67" s="5" t="s">
        <v>96</v>
      </c>
      <c r="C67" s="12"/>
      <c r="D67" s="12">
        <v>271518</v>
      </c>
      <c r="E67" s="12"/>
      <c r="F67" s="12">
        <f t="shared" ref="F67:F69" si="11">SUM(C67:E67)</f>
        <v>271518</v>
      </c>
      <c r="H67" s="2">
        <f t="shared" si="1"/>
        <v>271518</v>
      </c>
      <c r="I67" s="21"/>
    </row>
    <row r="68" spans="1:9" x14ac:dyDescent="0.2">
      <c r="A68" s="6" t="s">
        <v>93</v>
      </c>
      <c r="B68" s="5" t="s">
        <v>273</v>
      </c>
      <c r="C68" s="12"/>
      <c r="D68" s="12">
        <v>117570.88</v>
      </c>
      <c r="E68" s="12"/>
      <c r="F68" s="12">
        <f t="shared" si="11"/>
        <v>117570.88</v>
      </c>
      <c r="H68" s="2">
        <f t="shared" si="1"/>
        <v>117570.88</v>
      </c>
      <c r="I68" s="21"/>
    </row>
    <row r="69" spans="1:9" x14ac:dyDescent="0.2">
      <c r="A69" s="6" t="s">
        <v>94</v>
      </c>
      <c r="B69" s="5" t="s">
        <v>11</v>
      </c>
      <c r="C69" s="12"/>
      <c r="D69" s="12">
        <v>1297154.44</v>
      </c>
      <c r="E69" s="12">
        <v>44633.5</v>
      </c>
      <c r="F69" s="12">
        <f t="shared" si="11"/>
        <v>1341787.94</v>
      </c>
      <c r="H69" s="2">
        <f t="shared" si="1"/>
        <v>1341787.94</v>
      </c>
      <c r="I69" s="21"/>
    </row>
    <row r="70" spans="1:9" x14ac:dyDescent="0.2">
      <c r="A70" s="13"/>
      <c r="B70" s="5"/>
      <c r="C70" s="12"/>
      <c r="D70" s="12"/>
      <c r="E70" s="12"/>
      <c r="F70" s="12">
        <f t="shared" si="2"/>
        <v>0</v>
      </c>
      <c r="H70" s="2">
        <f t="shared" si="1"/>
        <v>0</v>
      </c>
      <c r="I70" s="21"/>
    </row>
    <row r="71" spans="1:9" ht="16.5" x14ac:dyDescent="0.3">
      <c r="A71" s="14" t="s">
        <v>97</v>
      </c>
      <c r="B71" s="1" t="s">
        <v>12</v>
      </c>
      <c r="C71" s="15">
        <f>SUM(C72:C75)</f>
        <v>0</v>
      </c>
      <c r="D71" s="15">
        <f t="shared" ref="D71:E71" si="12">SUM(D72:D75)</f>
        <v>53472.959999999999</v>
      </c>
      <c r="E71" s="15">
        <f t="shared" si="12"/>
        <v>0</v>
      </c>
      <c r="F71" s="15">
        <f>+F72+F73+F74</f>
        <v>53472.959999999999</v>
      </c>
      <c r="H71" s="2">
        <f t="shared" si="1"/>
        <v>53472.959999999999</v>
      </c>
      <c r="I71" s="21"/>
    </row>
    <row r="72" spans="1:9" x14ac:dyDescent="0.2">
      <c r="A72" s="6" t="s">
        <v>98</v>
      </c>
      <c r="B72" s="5" t="s">
        <v>99</v>
      </c>
      <c r="C72" s="12"/>
      <c r="D72" s="12">
        <v>53472.959999999999</v>
      </c>
      <c r="E72" s="12"/>
      <c r="F72" s="12">
        <f t="shared" si="2"/>
        <v>53472.959999999999</v>
      </c>
      <c r="H72" s="2">
        <f t="shared" si="1"/>
        <v>53472.959999999999</v>
      </c>
      <c r="I72" s="21"/>
    </row>
    <row r="73" spans="1:9" x14ac:dyDescent="0.2">
      <c r="A73" s="6" t="s">
        <v>100</v>
      </c>
      <c r="B73" s="5" t="s">
        <v>101</v>
      </c>
      <c r="C73" s="12"/>
      <c r="D73" s="12"/>
      <c r="E73" s="12"/>
      <c r="F73" s="12">
        <f t="shared" si="2"/>
        <v>0</v>
      </c>
      <c r="H73" s="2">
        <f t="shared" si="1"/>
        <v>0</v>
      </c>
      <c r="I73" s="21"/>
    </row>
    <row r="74" spans="1:9" x14ac:dyDescent="0.2">
      <c r="A74" s="6" t="s">
        <v>102</v>
      </c>
      <c r="B74" s="5" t="s">
        <v>13</v>
      </c>
      <c r="C74" s="12"/>
      <c r="D74" s="12"/>
      <c r="E74" s="12"/>
      <c r="F74" s="12">
        <f t="shared" si="2"/>
        <v>0</v>
      </c>
      <c r="H74" s="2">
        <f t="shared" si="1"/>
        <v>0</v>
      </c>
      <c r="I74" s="21"/>
    </row>
    <row r="75" spans="1:9" x14ac:dyDescent="0.2">
      <c r="A75" s="13"/>
      <c r="B75" s="5"/>
      <c r="C75" s="12"/>
      <c r="D75" s="12"/>
      <c r="E75" s="12"/>
      <c r="F75" s="12">
        <f t="shared" si="2"/>
        <v>0</v>
      </c>
      <c r="H75" s="2">
        <f t="shared" si="1"/>
        <v>0</v>
      </c>
      <c r="I75" s="21"/>
    </row>
    <row r="76" spans="1:9" ht="16.5" x14ac:dyDescent="0.3">
      <c r="A76" s="14" t="s">
        <v>103</v>
      </c>
      <c r="B76" s="1" t="s">
        <v>104</v>
      </c>
      <c r="C76" s="15">
        <f>SUM(C77:C81)</f>
        <v>0</v>
      </c>
      <c r="D76" s="15">
        <f>SUM(D77:D83)</f>
        <v>7609765.0099999998</v>
      </c>
      <c r="E76" s="15">
        <f>SUM(E77:E83)</f>
        <v>2673598.5599999996</v>
      </c>
      <c r="F76" s="15">
        <f>SUM(C76:E76)</f>
        <v>10283363.57</v>
      </c>
      <c r="H76" s="2">
        <f t="shared" si="1"/>
        <v>10283363.57</v>
      </c>
      <c r="I76" s="21"/>
    </row>
    <row r="77" spans="1:9" x14ac:dyDescent="0.2">
      <c r="A77" s="6" t="s">
        <v>105</v>
      </c>
      <c r="B77" s="5" t="s">
        <v>106</v>
      </c>
      <c r="C77" s="12"/>
      <c r="D77" s="12">
        <v>1285882.23</v>
      </c>
      <c r="E77" s="12">
        <v>2056588.65</v>
      </c>
      <c r="F77" s="12">
        <f>+C77+D77+E77</f>
        <v>3342470.88</v>
      </c>
      <c r="H77" s="2">
        <f t="shared" si="1"/>
        <v>3342470.88</v>
      </c>
      <c r="I77" s="21"/>
    </row>
    <row r="78" spans="1:9" x14ac:dyDescent="0.2">
      <c r="A78" s="6" t="s">
        <v>333</v>
      </c>
      <c r="B78" s="5" t="s">
        <v>334</v>
      </c>
      <c r="C78" s="12"/>
      <c r="D78" s="12"/>
      <c r="E78" s="12"/>
      <c r="F78" s="12">
        <f t="shared" ref="F78" si="13">+C78+D78+E78</f>
        <v>0</v>
      </c>
      <c r="H78" s="2"/>
      <c r="I78" s="21"/>
    </row>
    <row r="79" spans="1:9" x14ac:dyDescent="0.2">
      <c r="A79" s="6" t="s">
        <v>335</v>
      </c>
      <c r="B79" s="5" t="s">
        <v>336</v>
      </c>
      <c r="C79" s="12"/>
      <c r="D79" s="12"/>
      <c r="E79" s="12"/>
      <c r="F79" s="12">
        <f>+C79+D79+E79</f>
        <v>0</v>
      </c>
      <c r="H79" s="2"/>
      <c r="I79" s="21"/>
    </row>
    <row r="80" spans="1:9" x14ac:dyDescent="0.2">
      <c r="A80" s="6" t="s">
        <v>107</v>
      </c>
      <c r="B80" s="5" t="s">
        <v>108</v>
      </c>
      <c r="C80" s="12"/>
      <c r="D80" s="12">
        <v>254372.6</v>
      </c>
      <c r="E80" s="12"/>
      <c r="F80" s="12">
        <f t="shared" si="2"/>
        <v>254372.6</v>
      </c>
      <c r="H80" s="2">
        <f t="shared" si="1"/>
        <v>254372.6</v>
      </c>
      <c r="I80" s="21"/>
    </row>
    <row r="81" spans="1:9" x14ac:dyDescent="0.2">
      <c r="A81" s="6" t="s">
        <v>307</v>
      </c>
      <c r="B81" s="5" t="s">
        <v>308</v>
      </c>
      <c r="C81" s="12"/>
      <c r="D81" s="12">
        <v>280446.03999999998</v>
      </c>
      <c r="E81" s="12">
        <v>179830.82</v>
      </c>
      <c r="F81" s="12">
        <f t="shared" si="2"/>
        <v>460276.86</v>
      </c>
      <c r="H81" s="2">
        <f t="shared" si="1"/>
        <v>460276.86</v>
      </c>
      <c r="I81" s="21"/>
    </row>
    <row r="82" spans="1:9" x14ac:dyDescent="0.2">
      <c r="A82" s="6" t="s">
        <v>309</v>
      </c>
      <c r="B82" s="5" t="s">
        <v>310</v>
      </c>
      <c r="C82" s="12"/>
      <c r="D82" s="12">
        <f>1842434.71+31455.31</f>
        <v>1873890.02</v>
      </c>
      <c r="E82" s="12">
        <v>437179.09</v>
      </c>
      <c r="F82" s="12">
        <f t="shared" si="2"/>
        <v>2311069.11</v>
      </c>
      <c r="H82" s="2">
        <f t="shared" si="1"/>
        <v>2311069.11</v>
      </c>
      <c r="I82" s="21"/>
    </row>
    <row r="83" spans="1:9" x14ac:dyDescent="0.2">
      <c r="A83" s="6" t="s">
        <v>339</v>
      </c>
      <c r="B83" s="5" t="s">
        <v>340</v>
      </c>
      <c r="C83" s="12"/>
      <c r="D83" s="12">
        <v>3915174.12</v>
      </c>
      <c r="E83" s="12"/>
      <c r="F83" s="12"/>
      <c r="H83" s="2">
        <f t="shared" si="1"/>
        <v>3915174.12</v>
      </c>
      <c r="I83" s="21"/>
    </row>
    <row r="84" spans="1:9" ht="16.5" x14ac:dyDescent="0.3">
      <c r="A84" s="14" t="s">
        <v>109</v>
      </c>
      <c r="B84" s="1" t="s">
        <v>14</v>
      </c>
      <c r="C84" s="15">
        <f>SUM(C85:C96)</f>
        <v>5333333</v>
      </c>
      <c r="D84" s="15">
        <f>SUM(D85:D96)</f>
        <v>1577029.38</v>
      </c>
      <c r="E84" s="15">
        <f t="shared" ref="E84" si="14">SUM(E85:E96)</f>
        <v>107361.18</v>
      </c>
      <c r="F84" s="15">
        <f>SUM(C84:E84)</f>
        <v>7017723.5599999996</v>
      </c>
      <c r="H84" s="2">
        <f t="shared" ref="H84:H151" si="15">+C84+D84+E84</f>
        <v>7017723.5599999996</v>
      </c>
      <c r="I84" s="21"/>
    </row>
    <row r="85" spans="1:9" x14ac:dyDescent="0.2">
      <c r="A85" s="6" t="s">
        <v>110</v>
      </c>
      <c r="B85" s="5" t="s">
        <v>15</v>
      </c>
      <c r="C85" s="12"/>
      <c r="D85" s="12"/>
      <c r="E85" s="12"/>
      <c r="F85" s="12">
        <f>SUM(C85:E85)</f>
        <v>0</v>
      </c>
      <c r="H85" s="2">
        <f t="shared" si="15"/>
        <v>0</v>
      </c>
      <c r="I85" s="21"/>
    </row>
    <row r="86" spans="1:9" x14ac:dyDescent="0.2">
      <c r="A86" s="6" t="s">
        <v>225</v>
      </c>
      <c r="B86" s="5" t="s">
        <v>274</v>
      </c>
      <c r="C86" s="12"/>
      <c r="D86" s="12"/>
      <c r="E86" s="12"/>
      <c r="F86" s="12">
        <f t="shared" ref="F86:F95" si="16">SUM(C86:E86)</f>
        <v>0</v>
      </c>
      <c r="H86" s="2">
        <f t="shared" si="15"/>
        <v>0</v>
      </c>
      <c r="I86" s="21"/>
    </row>
    <row r="87" spans="1:9" x14ac:dyDescent="0.2">
      <c r="A87" s="6" t="s">
        <v>111</v>
      </c>
      <c r="B87" s="5" t="s">
        <v>275</v>
      </c>
      <c r="C87" s="12"/>
      <c r="D87" s="12"/>
      <c r="E87" s="12"/>
      <c r="F87" s="12">
        <f t="shared" si="16"/>
        <v>0</v>
      </c>
      <c r="H87" s="2">
        <f t="shared" si="15"/>
        <v>0</v>
      </c>
      <c r="I87" s="21"/>
    </row>
    <row r="88" spans="1:9" x14ac:dyDescent="0.2">
      <c r="A88" s="6" t="s">
        <v>341</v>
      </c>
      <c r="B88" s="5" t="s">
        <v>342</v>
      </c>
      <c r="C88" s="12"/>
      <c r="D88" s="12">
        <v>2080</v>
      </c>
      <c r="E88" s="12"/>
      <c r="F88" s="12"/>
      <c r="H88" s="2">
        <f t="shared" si="15"/>
        <v>2080</v>
      </c>
      <c r="I88" s="21"/>
    </row>
    <row r="89" spans="1:9" x14ac:dyDescent="0.2">
      <c r="A89" s="6" t="s">
        <v>112</v>
      </c>
      <c r="B89" s="5" t="s">
        <v>116</v>
      </c>
      <c r="C89" s="12"/>
      <c r="D89" s="12">
        <v>64548.68</v>
      </c>
      <c r="E89" s="12"/>
      <c r="F89" s="12">
        <f t="shared" si="16"/>
        <v>64548.68</v>
      </c>
      <c r="H89" s="2">
        <f t="shared" si="15"/>
        <v>64548.68</v>
      </c>
      <c r="I89" s="21"/>
    </row>
    <row r="90" spans="1:9" x14ac:dyDescent="0.2">
      <c r="A90" s="6" t="s">
        <v>113</v>
      </c>
      <c r="B90" s="5" t="s">
        <v>117</v>
      </c>
      <c r="C90" s="12"/>
      <c r="D90" s="12">
        <v>61858</v>
      </c>
      <c r="E90" s="12">
        <v>10561.18</v>
      </c>
      <c r="F90" s="12">
        <f t="shared" si="16"/>
        <v>72419.179999999993</v>
      </c>
      <c r="H90" s="2"/>
      <c r="I90" s="21"/>
    </row>
    <row r="91" spans="1:9" x14ac:dyDescent="0.2">
      <c r="A91" s="6" t="s">
        <v>114</v>
      </c>
      <c r="B91" s="5" t="s">
        <v>115</v>
      </c>
      <c r="C91" s="12"/>
      <c r="D91" s="12"/>
      <c r="E91" s="12"/>
      <c r="F91" s="12">
        <f t="shared" si="16"/>
        <v>0</v>
      </c>
      <c r="H91" s="2">
        <f t="shared" si="15"/>
        <v>0</v>
      </c>
      <c r="I91" s="21"/>
    </row>
    <row r="92" spans="1:9" x14ac:dyDescent="0.2">
      <c r="A92" s="6" t="s">
        <v>258</v>
      </c>
      <c r="B92" s="5" t="s">
        <v>276</v>
      </c>
      <c r="C92" s="12"/>
      <c r="D92" s="12"/>
      <c r="E92" s="12"/>
      <c r="F92" s="12"/>
      <c r="H92" s="2">
        <f t="shared" si="15"/>
        <v>0</v>
      </c>
      <c r="I92" s="21"/>
    </row>
    <row r="93" spans="1:9" x14ac:dyDescent="0.2">
      <c r="A93" s="6" t="s">
        <v>118</v>
      </c>
      <c r="B93" s="5" t="s">
        <v>16</v>
      </c>
      <c r="C93" s="12">
        <v>5333333</v>
      </c>
      <c r="D93" s="12">
        <v>31480</v>
      </c>
      <c r="E93" s="12"/>
      <c r="F93" s="12">
        <f t="shared" si="16"/>
        <v>5364813</v>
      </c>
      <c r="H93" s="2">
        <f t="shared" si="15"/>
        <v>5364813</v>
      </c>
      <c r="I93" s="21"/>
    </row>
    <row r="94" spans="1:9" x14ac:dyDescent="0.2">
      <c r="A94" s="6" t="s">
        <v>343</v>
      </c>
      <c r="B94" s="5" t="s">
        <v>344</v>
      </c>
      <c r="C94" s="12"/>
      <c r="D94" s="12">
        <v>894057.75</v>
      </c>
      <c r="E94" s="12">
        <v>96800</v>
      </c>
      <c r="F94" s="12">
        <f t="shared" si="16"/>
        <v>990857.75</v>
      </c>
      <c r="H94" s="2">
        <f t="shared" si="15"/>
        <v>990857.75</v>
      </c>
      <c r="I94" s="21"/>
    </row>
    <row r="95" spans="1:9" x14ac:dyDescent="0.2">
      <c r="A95" s="6" t="s">
        <v>345</v>
      </c>
      <c r="B95" s="5" t="s">
        <v>346</v>
      </c>
      <c r="C95" s="12"/>
      <c r="D95" s="12">
        <v>42350.2</v>
      </c>
      <c r="E95" s="12"/>
      <c r="F95" s="12">
        <f t="shared" si="16"/>
        <v>42350.2</v>
      </c>
      <c r="H95" s="2">
        <f t="shared" si="15"/>
        <v>42350.2</v>
      </c>
      <c r="I95" s="21"/>
    </row>
    <row r="96" spans="1:9" x14ac:dyDescent="0.2">
      <c r="A96" s="6" t="s">
        <v>311</v>
      </c>
      <c r="B96" s="5" t="s">
        <v>312</v>
      </c>
      <c r="C96" s="12"/>
      <c r="D96" s="12">
        <v>480654.75</v>
      </c>
      <c r="E96" s="12"/>
      <c r="F96" s="12">
        <f t="shared" ref="F96:F154" si="17">+C96+D96+E96</f>
        <v>480654.75</v>
      </c>
      <c r="H96" s="2">
        <f t="shared" si="15"/>
        <v>480654.75</v>
      </c>
      <c r="I96" s="21"/>
    </row>
    <row r="97" spans="1:9" ht="16.5" x14ac:dyDescent="0.3">
      <c r="A97" s="14" t="s">
        <v>121</v>
      </c>
      <c r="B97" s="1" t="s">
        <v>122</v>
      </c>
      <c r="C97" s="15">
        <f>SUM(C98:C101)</f>
        <v>0</v>
      </c>
      <c r="D97" s="15">
        <f>SUM(D98:D101)</f>
        <v>90673.3</v>
      </c>
      <c r="E97" s="15">
        <f t="shared" ref="E97" si="18">SUM(E98:E101)</f>
        <v>0</v>
      </c>
      <c r="F97" s="15">
        <f>SUM(F98:F101)</f>
        <v>90673.3</v>
      </c>
      <c r="H97" s="2">
        <f t="shared" si="15"/>
        <v>90673.3</v>
      </c>
      <c r="I97" s="21"/>
    </row>
    <row r="98" spans="1:9" x14ac:dyDescent="0.2">
      <c r="A98" s="6" t="s">
        <v>119</v>
      </c>
      <c r="B98" s="5" t="s">
        <v>124</v>
      </c>
      <c r="C98" s="12"/>
      <c r="D98" s="12">
        <v>90673.3</v>
      </c>
      <c r="E98" s="12"/>
      <c r="F98" s="12">
        <f t="shared" si="17"/>
        <v>90673.3</v>
      </c>
      <c r="H98" s="2">
        <f t="shared" si="15"/>
        <v>90673.3</v>
      </c>
      <c r="I98" s="21"/>
    </row>
    <row r="99" spans="1:9" x14ac:dyDescent="0.2">
      <c r="A99" s="6" t="s">
        <v>120</v>
      </c>
      <c r="B99" s="5" t="s">
        <v>125</v>
      </c>
      <c r="C99" s="12"/>
      <c r="D99" s="12"/>
      <c r="E99" s="12"/>
      <c r="F99" s="12">
        <f t="shared" si="17"/>
        <v>0</v>
      </c>
      <c r="H99" s="2">
        <f t="shared" si="15"/>
        <v>0</v>
      </c>
      <c r="I99" s="21"/>
    </row>
    <row r="100" spans="1:9" x14ac:dyDescent="0.2">
      <c r="A100" s="6" t="s">
        <v>123</v>
      </c>
      <c r="B100" s="5" t="s">
        <v>126</v>
      </c>
      <c r="C100" s="12"/>
      <c r="D100" s="12"/>
      <c r="E100" s="12"/>
      <c r="F100" s="12">
        <f t="shared" si="17"/>
        <v>0</v>
      </c>
      <c r="H100" s="2">
        <f t="shared" si="15"/>
        <v>0</v>
      </c>
      <c r="I100" s="21"/>
    </row>
    <row r="101" spans="1:9" ht="13.5" thickBot="1" x14ac:dyDescent="0.25">
      <c r="A101" s="9"/>
      <c r="B101" s="7"/>
      <c r="C101" s="17"/>
      <c r="D101" s="17"/>
      <c r="E101" s="17"/>
      <c r="F101" s="17">
        <f t="shared" si="17"/>
        <v>0</v>
      </c>
      <c r="H101" s="2">
        <f t="shared" si="15"/>
        <v>0</v>
      </c>
      <c r="I101" s="21"/>
    </row>
    <row r="102" spans="1:9" ht="16.5" thickBot="1" x14ac:dyDescent="0.3">
      <c r="A102" s="27">
        <v>2.2999999999999998</v>
      </c>
      <c r="B102" s="28" t="s">
        <v>17</v>
      </c>
      <c r="C102" s="29">
        <f>C103+C146</f>
        <v>1159163.72</v>
      </c>
      <c r="D102" s="29">
        <f>D103+D109+D115+D122+D125+D132+D146+D155</f>
        <v>9899377.6600000001</v>
      </c>
      <c r="E102" s="29">
        <f>+E103+E109+E115+E122+E125+E132+E146+E155</f>
        <v>2191930.4500000002</v>
      </c>
      <c r="F102" s="29">
        <f>SUM(C102:E102)</f>
        <v>13250471.830000002</v>
      </c>
      <c r="H102" s="2">
        <f t="shared" si="15"/>
        <v>13250471.830000002</v>
      </c>
      <c r="I102" s="21"/>
    </row>
    <row r="103" spans="1:9" ht="16.5" x14ac:dyDescent="0.3">
      <c r="A103" s="14" t="s">
        <v>127</v>
      </c>
      <c r="B103" s="1" t="s">
        <v>18</v>
      </c>
      <c r="C103" s="15">
        <f>SUM(C104:C106)</f>
        <v>24163.72</v>
      </c>
      <c r="D103" s="15">
        <f>+D104+D105+D106+D107</f>
        <v>1391656.4100000001</v>
      </c>
      <c r="E103" s="15">
        <f t="shared" ref="E103" si="19">SUM(E104:E106)</f>
        <v>141968.57</v>
      </c>
      <c r="F103" s="15">
        <f>SUM(C103:E103)</f>
        <v>1557788.7000000002</v>
      </c>
      <c r="H103" s="2">
        <f t="shared" si="15"/>
        <v>1557788.7000000002</v>
      </c>
      <c r="I103" s="21"/>
    </row>
    <row r="104" spans="1:9" x14ac:dyDescent="0.2">
      <c r="A104" s="6" t="s">
        <v>128</v>
      </c>
      <c r="B104" s="5" t="s">
        <v>19</v>
      </c>
      <c r="C104" s="12">
        <v>24163.72</v>
      </c>
      <c r="D104" s="12">
        <v>1185037.81</v>
      </c>
      <c r="E104" s="12">
        <v>124833.57</v>
      </c>
      <c r="F104" s="12">
        <f>SUM(C104:E104)</f>
        <v>1334035.1000000001</v>
      </c>
      <c r="H104" s="2">
        <f t="shared" si="15"/>
        <v>1334035.1000000001</v>
      </c>
      <c r="I104" s="21"/>
    </row>
    <row r="105" spans="1:9" x14ac:dyDescent="0.2">
      <c r="A105" s="6" t="s">
        <v>238</v>
      </c>
      <c r="B105" s="5" t="s">
        <v>20</v>
      </c>
      <c r="C105" s="12"/>
      <c r="D105" s="12"/>
      <c r="E105" s="12"/>
      <c r="F105" s="12">
        <f t="shared" ref="F105:F106" si="20">SUM(C105:E105)</f>
        <v>0</v>
      </c>
      <c r="H105" s="2">
        <f t="shared" si="15"/>
        <v>0</v>
      </c>
      <c r="I105" s="21"/>
    </row>
    <row r="106" spans="1:9" x14ac:dyDescent="0.2">
      <c r="A106" s="6" t="s">
        <v>129</v>
      </c>
      <c r="B106" s="5" t="s">
        <v>21</v>
      </c>
      <c r="C106" s="12"/>
      <c r="D106" s="12">
        <v>97740</v>
      </c>
      <c r="E106" s="12">
        <v>17135</v>
      </c>
      <c r="F106" s="12">
        <f t="shared" si="20"/>
        <v>114875</v>
      </c>
      <c r="H106" s="2">
        <f t="shared" si="15"/>
        <v>114875</v>
      </c>
      <c r="I106" s="21"/>
    </row>
    <row r="107" spans="1:9" x14ac:dyDescent="0.2">
      <c r="A107" s="6" t="s">
        <v>130</v>
      </c>
      <c r="B107" s="5" t="s">
        <v>239</v>
      </c>
      <c r="C107" s="12"/>
      <c r="D107" s="12">
        <v>108878.6</v>
      </c>
      <c r="E107" s="12"/>
      <c r="F107" s="12"/>
      <c r="H107" s="2">
        <f t="shared" si="15"/>
        <v>108878.6</v>
      </c>
      <c r="I107" s="21"/>
    </row>
    <row r="108" spans="1:9" x14ac:dyDescent="0.2">
      <c r="A108" s="13"/>
      <c r="B108" s="5"/>
      <c r="C108" s="12"/>
      <c r="D108" s="12"/>
      <c r="E108" s="12"/>
      <c r="F108" s="12">
        <f t="shared" si="17"/>
        <v>0</v>
      </c>
      <c r="H108" s="2">
        <f t="shared" si="15"/>
        <v>0</v>
      </c>
      <c r="I108" s="21"/>
    </row>
    <row r="109" spans="1:9" ht="16.5" x14ac:dyDescent="0.3">
      <c r="A109" s="14" t="s">
        <v>131</v>
      </c>
      <c r="B109" s="1" t="s">
        <v>22</v>
      </c>
      <c r="C109" s="15">
        <f>SUM(C110:C114)</f>
        <v>0</v>
      </c>
      <c r="D109" s="15">
        <f>SUM(D110:D114)</f>
        <v>1971213.6400000001</v>
      </c>
      <c r="E109" s="15">
        <f>SUM(E110:E114)</f>
        <v>110046.8</v>
      </c>
      <c r="F109" s="15">
        <f>SUM(C109:E109)</f>
        <v>2081260.4400000002</v>
      </c>
      <c r="H109" s="2">
        <f t="shared" si="15"/>
        <v>2081260.4400000002</v>
      </c>
      <c r="I109" s="21"/>
    </row>
    <row r="110" spans="1:9" x14ac:dyDescent="0.2">
      <c r="A110" s="6" t="s">
        <v>132</v>
      </c>
      <c r="B110" s="5" t="s">
        <v>23</v>
      </c>
      <c r="C110" s="12"/>
      <c r="D110" s="12">
        <v>79486.8</v>
      </c>
      <c r="E110" s="12"/>
      <c r="F110" s="12">
        <f t="shared" si="17"/>
        <v>79486.8</v>
      </c>
      <c r="H110" s="2">
        <f t="shared" si="15"/>
        <v>79486.8</v>
      </c>
      <c r="I110" s="21"/>
    </row>
    <row r="111" spans="1:9" x14ac:dyDescent="0.2">
      <c r="A111" s="6" t="s">
        <v>133</v>
      </c>
      <c r="B111" s="5" t="s">
        <v>24</v>
      </c>
      <c r="C111" s="12"/>
      <c r="D111" s="12">
        <v>325028.24</v>
      </c>
      <c r="E111" s="12">
        <v>83072</v>
      </c>
      <c r="F111" s="12">
        <f t="shared" si="17"/>
        <v>408100.24</v>
      </c>
      <c r="H111" s="2">
        <f t="shared" si="15"/>
        <v>408100.24</v>
      </c>
      <c r="I111" s="21"/>
    </row>
    <row r="112" spans="1:9" x14ac:dyDescent="0.2">
      <c r="A112" s="6" t="s">
        <v>134</v>
      </c>
      <c r="B112" s="5" t="s">
        <v>25</v>
      </c>
      <c r="C112" s="12"/>
      <c r="D112" s="12">
        <v>1566698.6</v>
      </c>
      <c r="E112" s="12">
        <v>26974.799999999999</v>
      </c>
      <c r="F112" s="12">
        <f t="shared" si="17"/>
        <v>1593673.4000000001</v>
      </c>
      <c r="H112" s="2">
        <f t="shared" si="15"/>
        <v>1593673.4000000001</v>
      </c>
      <c r="I112" s="21"/>
    </row>
    <row r="113" spans="1:9" x14ac:dyDescent="0.2">
      <c r="A113" s="6"/>
      <c r="B113" s="5"/>
      <c r="C113" s="12"/>
      <c r="D113" s="12"/>
      <c r="E113" s="12"/>
      <c r="F113" s="12">
        <f t="shared" si="17"/>
        <v>0</v>
      </c>
      <c r="H113" s="2">
        <f t="shared" si="15"/>
        <v>0</v>
      </c>
      <c r="I113" s="21"/>
    </row>
    <row r="114" spans="1:9" x14ac:dyDescent="0.2">
      <c r="A114" s="13"/>
      <c r="B114" s="5"/>
      <c r="C114" s="12"/>
      <c r="D114" s="12"/>
      <c r="E114" s="12"/>
      <c r="F114" s="12">
        <f t="shared" si="17"/>
        <v>0</v>
      </c>
      <c r="H114" s="2">
        <f t="shared" si="15"/>
        <v>0</v>
      </c>
      <c r="I114" s="21"/>
    </row>
    <row r="115" spans="1:9" ht="16.5" x14ac:dyDescent="0.3">
      <c r="A115" s="14" t="s">
        <v>135</v>
      </c>
      <c r="B115" s="1" t="s">
        <v>26</v>
      </c>
      <c r="C115" s="15">
        <f>SUM(C116:C121)</f>
        <v>0</v>
      </c>
      <c r="D115" s="15">
        <f>SUM(D116:D121)</f>
        <v>576050.56000000006</v>
      </c>
      <c r="E115" s="15">
        <f>SUM(E116:E121)</f>
        <v>262018.26</v>
      </c>
      <c r="F115" s="15">
        <f>SUM(C115:E115)</f>
        <v>838068.82000000007</v>
      </c>
      <c r="H115" s="2">
        <f t="shared" si="15"/>
        <v>838068.82000000007</v>
      </c>
      <c r="I115" s="21"/>
    </row>
    <row r="116" spans="1:9" x14ac:dyDescent="0.2">
      <c r="A116" s="6" t="s">
        <v>136</v>
      </c>
      <c r="B116" s="5" t="s">
        <v>27</v>
      </c>
      <c r="C116" s="12"/>
      <c r="D116" s="12">
        <v>540036</v>
      </c>
      <c r="E116" s="12">
        <v>193262.76</v>
      </c>
      <c r="F116" s="12">
        <f t="shared" si="17"/>
        <v>733298.76</v>
      </c>
      <c r="H116" s="2">
        <f t="shared" si="15"/>
        <v>733298.76</v>
      </c>
      <c r="I116" s="21"/>
    </row>
    <row r="117" spans="1:9" x14ac:dyDescent="0.2">
      <c r="A117" s="6" t="s">
        <v>137</v>
      </c>
      <c r="B117" s="5" t="s">
        <v>28</v>
      </c>
      <c r="C117" s="12"/>
      <c r="D117" s="12">
        <v>18174.560000000001</v>
      </c>
      <c r="E117" s="12">
        <v>68755.5</v>
      </c>
      <c r="F117" s="12">
        <f t="shared" si="17"/>
        <v>86930.06</v>
      </c>
      <c r="H117" s="2">
        <f t="shared" si="15"/>
        <v>86930.06</v>
      </c>
      <c r="I117" s="21"/>
    </row>
    <row r="118" spans="1:9" x14ac:dyDescent="0.2">
      <c r="A118" s="6" t="s">
        <v>138</v>
      </c>
      <c r="B118" s="5" t="s">
        <v>29</v>
      </c>
      <c r="C118" s="12"/>
      <c r="D118" s="12"/>
      <c r="E118" s="12"/>
      <c r="F118" s="12">
        <f t="shared" si="17"/>
        <v>0</v>
      </c>
      <c r="H118" s="2">
        <f t="shared" si="15"/>
        <v>0</v>
      </c>
      <c r="I118" s="21"/>
    </row>
    <row r="119" spans="1:9" x14ac:dyDescent="0.2">
      <c r="A119" s="6" t="s">
        <v>139</v>
      </c>
      <c r="B119" s="5" t="s">
        <v>277</v>
      </c>
      <c r="C119" s="12"/>
      <c r="D119" s="12">
        <v>17840</v>
      </c>
      <c r="E119" s="12"/>
      <c r="F119" s="12">
        <f t="shared" si="17"/>
        <v>17840</v>
      </c>
      <c r="H119" s="2">
        <f t="shared" si="15"/>
        <v>17840</v>
      </c>
      <c r="I119" s="21"/>
    </row>
    <row r="120" spans="1:9" x14ac:dyDescent="0.2">
      <c r="A120" s="6" t="s">
        <v>140</v>
      </c>
      <c r="B120" s="5" t="s">
        <v>30</v>
      </c>
      <c r="C120" s="12"/>
      <c r="D120" s="12"/>
      <c r="E120" s="12"/>
      <c r="F120" s="12">
        <f t="shared" si="17"/>
        <v>0</v>
      </c>
      <c r="H120" s="2">
        <f t="shared" si="15"/>
        <v>0</v>
      </c>
      <c r="I120" s="21"/>
    </row>
    <row r="121" spans="1:9" x14ac:dyDescent="0.2">
      <c r="A121" s="13"/>
      <c r="B121" s="5"/>
      <c r="C121" s="12"/>
      <c r="D121" s="12"/>
      <c r="E121" s="12"/>
      <c r="F121" s="12">
        <f t="shared" si="17"/>
        <v>0</v>
      </c>
      <c r="H121" s="2">
        <f t="shared" si="15"/>
        <v>0</v>
      </c>
      <c r="I121" s="21"/>
    </row>
    <row r="122" spans="1:9" ht="16.5" x14ac:dyDescent="0.3">
      <c r="A122" s="14" t="s">
        <v>141</v>
      </c>
      <c r="B122" s="1" t="s">
        <v>278</v>
      </c>
      <c r="C122" s="15">
        <f>SUM(C123:C124)</f>
        <v>0</v>
      </c>
      <c r="D122" s="15">
        <f t="shared" ref="D122:E122" si="21">SUM(D123:D124)</f>
        <v>143291.07999999999</v>
      </c>
      <c r="E122" s="15">
        <f t="shared" si="21"/>
        <v>0</v>
      </c>
      <c r="F122" s="15">
        <f>SUM(C121:E122)</f>
        <v>143291.07999999999</v>
      </c>
      <c r="H122" s="2">
        <f t="shared" si="15"/>
        <v>143291.07999999999</v>
      </c>
      <c r="I122" s="21"/>
    </row>
    <row r="123" spans="1:9" x14ac:dyDescent="0.2">
      <c r="A123" s="6" t="s">
        <v>142</v>
      </c>
      <c r="B123" s="5" t="s">
        <v>143</v>
      </c>
      <c r="C123" s="12"/>
      <c r="D123" s="12">
        <v>143291.07999999999</v>
      </c>
      <c r="E123" s="12"/>
      <c r="F123" s="12">
        <f t="shared" si="17"/>
        <v>143291.07999999999</v>
      </c>
      <c r="H123" s="2">
        <f t="shared" si="15"/>
        <v>143291.07999999999</v>
      </c>
      <c r="I123" s="21"/>
    </row>
    <row r="124" spans="1:9" x14ac:dyDescent="0.2">
      <c r="A124" s="6"/>
      <c r="B124" s="5"/>
      <c r="C124" s="12"/>
      <c r="D124" s="12"/>
      <c r="E124" s="12"/>
      <c r="F124" s="12">
        <f t="shared" si="17"/>
        <v>0</v>
      </c>
      <c r="H124" s="2">
        <f t="shared" si="15"/>
        <v>0</v>
      </c>
      <c r="I124" s="21"/>
    </row>
    <row r="125" spans="1:9" ht="16.5" x14ac:dyDescent="0.3">
      <c r="A125" s="14" t="s">
        <v>144</v>
      </c>
      <c r="B125" s="1" t="s">
        <v>279</v>
      </c>
      <c r="C125" s="15">
        <f>SUM(C126:C131)</f>
        <v>0</v>
      </c>
      <c r="D125" s="15">
        <f>SUM(D126:D130)</f>
        <v>1106887.3899999999</v>
      </c>
      <c r="E125" s="15">
        <f t="shared" ref="E125" si="22">SUM(E126:E130)</f>
        <v>111557.13</v>
      </c>
      <c r="F125" s="15">
        <f>SUM(C125:E125)</f>
        <v>1218444.52</v>
      </c>
      <c r="H125" s="2">
        <f t="shared" si="15"/>
        <v>1218444.52</v>
      </c>
      <c r="I125" s="21"/>
    </row>
    <row r="126" spans="1:9" x14ac:dyDescent="0.2">
      <c r="A126" s="6" t="s">
        <v>145</v>
      </c>
      <c r="B126" s="5" t="s">
        <v>31</v>
      </c>
      <c r="C126" s="12"/>
      <c r="D126" s="12"/>
      <c r="E126" s="12"/>
      <c r="F126" s="12">
        <f>SUM(C126:E126)</f>
        <v>0</v>
      </c>
      <c r="H126" s="2">
        <f t="shared" si="15"/>
        <v>0</v>
      </c>
      <c r="I126" s="21"/>
    </row>
    <row r="127" spans="1:9" x14ac:dyDescent="0.2">
      <c r="A127" s="6" t="s">
        <v>146</v>
      </c>
      <c r="B127" s="5" t="s">
        <v>280</v>
      </c>
      <c r="C127" s="12"/>
      <c r="D127" s="12"/>
      <c r="E127" s="12"/>
      <c r="F127" s="12">
        <f t="shared" ref="F127:F129" si="23">SUM(C127:E127)</f>
        <v>0</v>
      </c>
      <c r="H127" s="2">
        <f t="shared" si="15"/>
        <v>0</v>
      </c>
      <c r="I127" s="21"/>
    </row>
    <row r="128" spans="1:9" x14ac:dyDescent="0.2">
      <c r="A128" s="6" t="s">
        <v>147</v>
      </c>
      <c r="B128" s="5" t="s">
        <v>281</v>
      </c>
      <c r="C128" s="12"/>
      <c r="D128" s="12">
        <v>354022.66</v>
      </c>
      <c r="E128" s="12"/>
      <c r="F128" s="12">
        <f t="shared" si="23"/>
        <v>354022.66</v>
      </c>
      <c r="H128" s="2">
        <f t="shared" si="15"/>
        <v>354022.66</v>
      </c>
      <c r="I128" s="21"/>
    </row>
    <row r="129" spans="1:9" x14ac:dyDescent="0.2">
      <c r="A129" s="6" t="s">
        <v>148</v>
      </c>
      <c r="B129" s="5" t="s">
        <v>282</v>
      </c>
      <c r="C129" s="12"/>
      <c r="D129" s="12"/>
      <c r="E129" s="12">
        <v>284</v>
      </c>
      <c r="F129" s="12">
        <f t="shared" si="23"/>
        <v>284</v>
      </c>
      <c r="H129" s="2">
        <f t="shared" si="15"/>
        <v>284</v>
      </c>
      <c r="I129" s="21"/>
    </row>
    <row r="130" spans="1:9" x14ac:dyDescent="0.2">
      <c r="A130" s="6" t="s">
        <v>149</v>
      </c>
      <c r="B130" s="5" t="s">
        <v>283</v>
      </c>
      <c r="C130" s="12"/>
      <c r="D130" s="12">
        <v>752864.73</v>
      </c>
      <c r="E130" s="12">
        <v>111273.13</v>
      </c>
      <c r="F130" s="12">
        <f>SUM(C130:E130)</f>
        <v>864137.86</v>
      </c>
      <c r="H130" s="2">
        <f t="shared" si="15"/>
        <v>864137.86</v>
      </c>
      <c r="I130" s="21"/>
    </row>
    <row r="131" spans="1:9" x14ac:dyDescent="0.2">
      <c r="A131" s="13"/>
      <c r="B131" s="5"/>
      <c r="C131" s="12"/>
      <c r="D131" s="12"/>
      <c r="E131" s="12"/>
      <c r="F131" s="12">
        <f t="shared" si="17"/>
        <v>0</v>
      </c>
      <c r="H131" s="2">
        <f t="shared" si="15"/>
        <v>0</v>
      </c>
      <c r="I131" s="21"/>
    </row>
    <row r="132" spans="1:9" ht="16.5" x14ac:dyDescent="0.3">
      <c r="A132" s="14" t="s">
        <v>150</v>
      </c>
      <c r="B132" s="1" t="s">
        <v>284</v>
      </c>
      <c r="C132" s="15">
        <f>SUM(C133:C145)</f>
        <v>0</v>
      </c>
      <c r="D132" s="15">
        <f>SUM(D133:D144)</f>
        <v>432066.07</v>
      </c>
      <c r="E132" s="15">
        <f>SUM(E133:E144)</f>
        <v>127145.5</v>
      </c>
      <c r="F132" s="15">
        <f t="shared" ref="F132" si="24">SUM(F133:F144)</f>
        <v>559211.57000000007</v>
      </c>
      <c r="H132" s="2">
        <f t="shared" si="15"/>
        <v>559211.57000000007</v>
      </c>
      <c r="I132" s="21"/>
    </row>
    <row r="133" spans="1:9" x14ac:dyDescent="0.2">
      <c r="A133" s="6" t="s">
        <v>151</v>
      </c>
      <c r="B133" s="5" t="s">
        <v>156</v>
      </c>
      <c r="C133" s="12"/>
      <c r="D133" s="12">
        <v>3796.47</v>
      </c>
      <c r="E133" s="12">
        <v>129.80000000000001</v>
      </c>
      <c r="F133" s="12">
        <f>SUM(C133:E133)</f>
        <v>3926.27</v>
      </c>
      <c r="H133" s="2">
        <f t="shared" si="15"/>
        <v>3926.27</v>
      </c>
      <c r="I133" s="21"/>
    </row>
    <row r="134" spans="1:9" x14ac:dyDescent="0.2">
      <c r="A134" s="6" t="s">
        <v>304</v>
      </c>
      <c r="B134" s="5" t="s">
        <v>157</v>
      </c>
      <c r="C134" s="12"/>
      <c r="D134" s="12"/>
      <c r="E134" s="12"/>
      <c r="F134" s="12">
        <f t="shared" ref="F134:F140" si="25">SUM(C134:E134)</f>
        <v>0</v>
      </c>
      <c r="H134" s="2">
        <f t="shared" si="15"/>
        <v>0</v>
      </c>
      <c r="I134" s="21"/>
    </row>
    <row r="135" spans="1:9" x14ac:dyDescent="0.2">
      <c r="A135" s="6" t="s">
        <v>152</v>
      </c>
      <c r="B135" s="5" t="s">
        <v>158</v>
      </c>
      <c r="C135" s="12"/>
      <c r="D135" s="12"/>
      <c r="E135" s="12"/>
      <c r="F135" s="12">
        <f t="shared" si="25"/>
        <v>0</v>
      </c>
      <c r="H135" s="2">
        <f t="shared" si="15"/>
        <v>0</v>
      </c>
      <c r="I135" s="21"/>
    </row>
    <row r="136" spans="1:9" x14ac:dyDescent="0.2">
      <c r="A136" s="6" t="s">
        <v>153</v>
      </c>
      <c r="B136" s="5" t="s">
        <v>159</v>
      </c>
      <c r="C136" s="12"/>
      <c r="D136" s="12"/>
      <c r="E136" s="12"/>
      <c r="F136" s="12">
        <f t="shared" si="25"/>
        <v>0</v>
      </c>
      <c r="H136" s="2">
        <f t="shared" si="15"/>
        <v>0</v>
      </c>
      <c r="I136" s="21"/>
    </row>
    <row r="137" spans="1:9" x14ac:dyDescent="0.2">
      <c r="A137" s="6" t="s">
        <v>154</v>
      </c>
      <c r="B137" s="5" t="s">
        <v>160</v>
      </c>
      <c r="C137" s="12"/>
      <c r="D137" s="12"/>
      <c r="E137" s="12"/>
      <c r="F137" s="12">
        <f t="shared" si="25"/>
        <v>0</v>
      </c>
      <c r="H137" s="2">
        <f t="shared" si="15"/>
        <v>0</v>
      </c>
      <c r="I137" s="21"/>
    </row>
    <row r="138" spans="1:9" x14ac:dyDescent="0.2">
      <c r="A138" s="6" t="s">
        <v>155</v>
      </c>
      <c r="B138" s="5" t="s">
        <v>161</v>
      </c>
      <c r="C138" s="12"/>
      <c r="D138" s="12">
        <v>5115.3</v>
      </c>
      <c r="E138" s="12"/>
      <c r="F138" s="12">
        <f t="shared" si="25"/>
        <v>5115.3</v>
      </c>
      <c r="H138" s="2">
        <f t="shared" si="15"/>
        <v>5115.3</v>
      </c>
      <c r="I138" s="21"/>
    </row>
    <row r="139" spans="1:9" x14ac:dyDescent="0.2">
      <c r="A139" s="6" t="s">
        <v>162</v>
      </c>
      <c r="B139" s="5" t="s">
        <v>167</v>
      </c>
      <c r="C139" s="12"/>
      <c r="D139" s="12"/>
      <c r="E139" s="12">
        <v>98092.72</v>
      </c>
      <c r="F139" s="12">
        <f t="shared" si="25"/>
        <v>98092.72</v>
      </c>
      <c r="H139" s="2">
        <f t="shared" si="15"/>
        <v>98092.72</v>
      </c>
      <c r="I139" s="21"/>
    </row>
    <row r="140" spans="1:9" x14ac:dyDescent="0.2">
      <c r="A140" s="6" t="s">
        <v>162</v>
      </c>
      <c r="B140" s="5" t="s">
        <v>347</v>
      </c>
      <c r="C140" s="12"/>
      <c r="D140" s="12"/>
      <c r="E140" s="12">
        <v>28922.98</v>
      </c>
      <c r="F140" s="12">
        <f t="shared" si="25"/>
        <v>28922.98</v>
      </c>
      <c r="H140" s="2">
        <f t="shared" si="15"/>
        <v>28922.98</v>
      </c>
      <c r="I140" s="21"/>
    </row>
    <row r="141" spans="1:9" x14ac:dyDescent="0.2">
      <c r="A141" s="6" t="s">
        <v>163</v>
      </c>
      <c r="B141" s="5" t="s">
        <v>168</v>
      </c>
      <c r="C141" s="12"/>
      <c r="D141" s="12">
        <v>1067.9000000000001</v>
      </c>
      <c r="E141" s="12"/>
      <c r="F141" s="12">
        <f>SUM(C141:E141)</f>
        <v>1067.9000000000001</v>
      </c>
      <c r="H141" s="2">
        <f t="shared" si="15"/>
        <v>1067.9000000000001</v>
      </c>
      <c r="I141" s="21"/>
    </row>
    <row r="142" spans="1:9" x14ac:dyDescent="0.2">
      <c r="A142" s="6" t="s">
        <v>164</v>
      </c>
      <c r="B142" s="5" t="s">
        <v>285</v>
      </c>
      <c r="C142" s="12"/>
      <c r="D142" s="12">
        <v>422086.40000000002</v>
      </c>
      <c r="E142" s="12"/>
      <c r="F142" s="12">
        <f t="shared" ref="F142:F144" si="26">SUM(C142:E142)</f>
        <v>422086.40000000002</v>
      </c>
      <c r="H142" s="2">
        <f t="shared" si="15"/>
        <v>422086.40000000002</v>
      </c>
      <c r="I142" s="21"/>
    </row>
    <row r="143" spans="1:9" x14ac:dyDescent="0.2">
      <c r="A143" s="6" t="s">
        <v>165</v>
      </c>
      <c r="B143" s="5" t="s">
        <v>169</v>
      </c>
      <c r="C143" s="12"/>
      <c r="D143" s="12"/>
      <c r="E143" s="12"/>
      <c r="F143" s="12">
        <f t="shared" si="26"/>
        <v>0</v>
      </c>
      <c r="H143" s="2">
        <f t="shared" si="15"/>
        <v>0</v>
      </c>
      <c r="I143" s="21"/>
    </row>
    <row r="144" spans="1:9" x14ac:dyDescent="0.2">
      <c r="A144" s="6" t="s">
        <v>166</v>
      </c>
      <c r="B144" s="5" t="s">
        <v>170</v>
      </c>
      <c r="C144" s="12"/>
      <c r="D144" s="12"/>
      <c r="E144" s="12"/>
      <c r="F144" s="12">
        <f t="shared" si="26"/>
        <v>0</v>
      </c>
      <c r="H144" s="2">
        <f t="shared" si="15"/>
        <v>0</v>
      </c>
      <c r="I144" s="21"/>
    </row>
    <row r="145" spans="1:9" x14ac:dyDescent="0.2">
      <c r="A145" s="13"/>
      <c r="B145" s="5"/>
      <c r="C145" s="12"/>
      <c r="D145" s="12"/>
      <c r="E145" s="12"/>
      <c r="F145" s="12">
        <f t="shared" si="17"/>
        <v>0</v>
      </c>
      <c r="H145" s="2">
        <f t="shared" si="15"/>
        <v>0</v>
      </c>
      <c r="I145" s="21"/>
    </row>
    <row r="146" spans="1:9" ht="16.5" x14ac:dyDescent="0.3">
      <c r="A146" s="14" t="s">
        <v>171</v>
      </c>
      <c r="B146" s="1" t="s">
        <v>210</v>
      </c>
      <c r="C146" s="15">
        <f>SUM(C147:C154)</f>
        <v>1135000</v>
      </c>
      <c r="D146" s="15">
        <f>SUM(D147:D154)</f>
        <v>3056548.8699999996</v>
      </c>
      <c r="E146" s="15">
        <f t="shared" ref="E146" si="27">SUM(E147:E154)</f>
        <v>63685.919999999998</v>
      </c>
      <c r="F146" s="15">
        <f>SUM(C146:E146)</f>
        <v>4255234.79</v>
      </c>
      <c r="H146" s="2">
        <f t="shared" si="15"/>
        <v>4255234.79</v>
      </c>
      <c r="I146" s="21"/>
    </row>
    <row r="147" spans="1:9" x14ac:dyDescent="0.2">
      <c r="A147" s="6" t="s">
        <v>174</v>
      </c>
      <c r="B147" s="5" t="s">
        <v>176</v>
      </c>
      <c r="C147" s="12"/>
      <c r="D147" s="12">
        <v>2090881.14</v>
      </c>
      <c r="E147" s="12"/>
      <c r="F147" s="12">
        <f>SUM(C147:E147)</f>
        <v>2090881.14</v>
      </c>
      <c r="H147" s="2">
        <f t="shared" si="15"/>
        <v>2090881.14</v>
      </c>
      <c r="I147" s="21"/>
    </row>
    <row r="148" spans="1:9" x14ac:dyDescent="0.2">
      <c r="A148" s="6" t="s">
        <v>173</v>
      </c>
      <c r="B148" s="5" t="s">
        <v>286</v>
      </c>
      <c r="C148" s="12">
        <v>1135000</v>
      </c>
      <c r="D148" s="12">
        <v>495555.6</v>
      </c>
      <c r="E148" s="12">
        <v>61067.82</v>
      </c>
      <c r="F148" s="12">
        <f>SUM(C148:E148)</f>
        <v>1691623.4200000002</v>
      </c>
      <c r="H148" s="2">
        <f t="shared" si="15"/>
        <v>1691623.4200000002</v>
      </c>
      <c r="I148" s="21"/>
    </row>
    <row r="149" spans="1:9" x14ac:dyDescent="0.2">
      <c r="A149" s="6" t="s">
        <v>348</v>
      </c>
      <c r="B149" s="5" t="s">
        <v>349</v>
      </c>
      <c r="C149" s="12"/>
      <c r="D149" s="12">
        <v>8975.3700000000008</v>
      </c>
      <c r="E149" s="12"/>
      <c r="F149" s="12"/>
      <c r="H149" s="2">
        <f t="shared" si="15"/>
        <v>8975.3700000000008</v>
      </c>
      <c r="I149" s="21"/>
    </row>
    <row r="150" spans="1:9" x14ac:dyDescent="0.2">
      <c r="A150" s="6" t="s">
        <v>172</v>
      </c>
      <c r="B150" s="5" t="s">
        <v>177</v>
      </c>
      <c r="C150" s="12"/>
      <c r="D150" s="12"/>
      <c r="E150" s="12"/>
      <c r="F150" s="12">
        <f t="shared" ref="F150:F151" si="28">SUM(C150:E150)</f>
        <v>0</v>
      </c>
      <c r="H150" s="2">
        <f t="shared" si="15"/>
        <v>0</v>
      </c>
      <c r="I150" s="21"/>
    </row>
    <row r="151" spans="1:9" x14ac:dyDescent="0.2">
      <c r="A151" s="6" t="s">
        <v>175</v>
      </c>
      <c r="B151" s="5" t="s">
        <v>178</v>
      </c>
      <c r="C151" s="12"/>
      <c r="D151" s="12">
        <v>1560.01</v>
      </c>
      <c r="E151" s="12"/>
      <c r="F151" s="12">
        <f t="shared" si="28"/>
        <v>1560.01</v>
      </c>
      <c r="H151" s="2">
        <f t="shared" si="15"/>
        <v>1560.01</v>
      </c>
      <c r="I151" s="21"/>
    </row>
    <row r="152" spans="1:9" x14ac:dyDescent="0.2">
      <c r="A152" s="6" t="s">
        <v>313</v>
      </c>
      <c r="B152" s="5" t="s">
        <v>314</v>
      </c>
      <c r="C152" s="12"/>
      <c r="D152" s="12">
        <v>2674.44</v>
      </c>
      <c r="E152" s="12">
        <v>2618.1</v>
      </c>
      <c r="F152" s="12">
        <f>SUM(C152:E152)</f>
        <v>5292.54</v>
      </c>
      <c r="H152" s="2">
        <f t="shared" ref="H152:H204" si="29">+C152+D152+E152</f>
        <v>5292.54</v>
      </c>
      <c r="I152" s="21"/>
    </row>
    <row r="153" spans="1:9" x14ac:dyDescent="0.2">
      <c r="A153" s="6" t="s">
        <v>315</v>
      </c>
      <c r="B153" s="5" t="s">
        <v>316</v>
      </c>
      <c r="C153" s="12"/>
      <c r="D153" s="12">
        <v>29667.97</v>
      </c>
      <c r="E153" s="12"/>
      <c r="F153" s="12">
        <f>SUM(C153:E153)</f>
        <v>29667.97</v>
      </c>
      <c r="H153" s="2">
        <f t="shared" si="29"/>
        <v>29667.97</v>
      </c>
      <c r="I153" s="21"/>
    </row>
    <row r="154" spans="1:9" x14ac:dyDescent="0.2">
      <c r="A154" s="6" t="s">
        <v>350</v>
      </c>
      <c r="B154" s="5" t="s">
        <v>351</v>
      </c>
      <c r="C154" s="12"/>
      <c r="D154" s="12">
        <v>427234.34</v>
      </c>
      <c r="E154" s="12"/>
      <c r="F154" s="12">
        <f t="shared" si="17"/>
        <v>427234.34</v>
      </c>
      <c r="H154" s="2">
        <f t="shared" si="29"/>
        <v>427234.34</v>
      </c>
      <c r="I154" s="21"/>
    </row>
    <row r="155" spans="1:9" ht="16.5" x14ac:dyDescent="0.3">
      <c r="A155" s="14" t="s">
        <v>179</v>
      </c>
      <c r="B155" s="1" t="s">
        <v>287</v>
      </c>
      <c r="C155" s="15">
        <f>SUM(C156:C163)</f>
        <v>0</v>
      </c>
      <c r="D155" s="15">
        <f>SUM(D156:D163)</f>
        <v>1221663.6399999999</v>
      </c>
      <c r="E155" s="15">
        <f>SUM(E156:E163)</f>
        <v>1375508.27</v>
      </c>
      <c r="F155" s="15">
        <f>SUM(C155:E155)</f>
        <v>2597171.91</v>
      </c>
      <c r="H155" s="2">
        <f t="shared" si="29"/>
        <v>2597171.91</v>
      </c>
      <c r="I155" s="21"/>
    </row>
    <row r="156" spans="1:9" x14ac:dyDescent="0.2">
      <c r="A156" s="6" t="s">
        <v>180</v>
      </c>
      <c r="B156" s="5" t="s">
        <v>186</v>
      </c>
      <c r="C156" s="12"/>
      <c r="D156" s="12">
        <v>2073.66</v>
      </c>
      <c r="E156" s="12">
        <v>470854.07</v>
      </c>
      <c r="F156" s="12">
        <f>+E156+D156</f>
        <v>472927.73</v>
      </c>
      <c r="H156" s="2">
        <f t="shared" si="29"/>
        <v>472927.73</v>
      </c>
      <c r="I156" s="21"/>
    </row>
    <row r="157" spans="1:9" x14ac:dyDescent="0.2">
      <c r="A157" s="6" t="s">
        <v>181</v>
      </c>
      <c r="B157" s="5" t="s">
        <v>288</v>
      </c>
      <c r="C157" s="12"/>
      <c r="D157" s="12">
        <v>150048.29</v>
      </c>
      <c r="E157" s="12">
        <v>628450.25</v>
      </c>
      <c r="F157" s="12">
        <f>SUM(C157:E157)</f>
        <v>778498.54</v>
      </c>
      <c r="H157" s="2">
        <f t="shared" si="29"/>
        <v>778498.54</v>
      </c>
      <c r="I157" s="21"/>
    </row>
    <row r="158" spans="1:9" x14ac:dyDescent="0.2">
      <c r="A158" s="6" t="s">
        <v>182</v>
      </c>
      <c r="B158" s="5" t="s">
        <v>289</v>
      </c>
      <c r="C158" s="12"/>
      <c r="D158" s="12">
        <v>16254.4</v>
      </c>
      <c r="E158" s="12"/>
      <c r="F158" s="12">
        <f t="shared" ref="F158:F163" si="30">SUM(C158:E158)</f>
        <v>16254.4</v>
      </c>
      <c r="H158" s="2">
        <f t="shared" si="29"/>
        <v>16254.4</v>
      </c>
      <c r="I158" s="21"/>
    </row>
    <row r="159" spans="1:9" x14ac:dyDescent="0.2">
      <c r="A159" s="6" t="s">
        <v>234</v>
      </c>
      <c r="B159" s="5" t="s">
        <v>290</v>
      </c>
      <c r="C159" s="12"/>
      <c r="D159" s="12">
        <v>23040.400000000001</v>
      </c>
      <c r="E159" s="12">
        <v>26550</v>
      </c>
      <c r="F159" s="12">
        <f t="shared" si="30"/>
        <v>49590.400000000001</v>
      </c>
      <c r="H159" s="2">
        <f t="shared" si="29"/>
        <v>49590.400000000001</v>
      </c>
      <c r="I159" s="21"/>
    </row>
    <row r="160" spans="1:9" x14ac:dyDescent="0.2">
      <c r="A160" s="6" t="s">
        <v>183</v>
      </c>
      <c r="B160" s="5" t="s">
        <v>291</v>
      </c>
      <c r="C160" s="12"/>
      <c r="D160" s="12">
        <v>95536.58</v>
      </c>
      <c r="E160" s="12"/>
      <c r="F160" s="12">
        <f t="shared" si="30"/>
        <v>95536.58</v>
      </c>
      <c r="H160" s="2">
        <f t="shared" si="29"/>
        <v>95536.58</v>
      </c>
      <c r="I160" s="21"/>
    </row>
    <row r="161" spans="1:9" x14ac:dyDescent="0.2">
      <c r="A161" s="6" t="s">
        <v>184</v>
      </c>
      <c r="B161" s="5" t="s">
        <v>292</v>
      </c>
      <c r="C161" s="12"/>
      <c r="D161" s="12">
        <v>759665.45</v>
      </c>
      <c r="E161" s="12">
        <v>242822.49</v>
      </c>
      <c r="F161" s="12">
        <f t="shared" si="30"/>
        <v>1002487.94</v>
      </c>
      <c r="H161" s="2"/>
      <c r="I161" s="21"/>
    </row>
    <row r="162" spans="1:9" x14ac:dyDescent="0.2">
      <c r="A162" s="6" t="s">
        <v>240</v>
      </c>
      <c r="B162" s="5" t="s">
        <v>293</v>
      </c>
      <c r="C162" s="12"/>
      <c r="D162" s="12">
        <v>114271.2</v>
      </c>
      <c r="E162" s="12"/>
      <c r="F162" s="12">
        <f t="shared" si="30"/>
        <v>114271.2</v>
      </c>
      <c r="H162" s="2">
        <f t="shared" si="29"/>
        <v>114271.2</v>
      </c>
      <c r="I162" s="21"/>
    </row>
    <row r="163" spans="1:9" x14ac:dyDescent="0.2">
      <c r="A163" s="6" t="s">
        <v>185</v>
      </c>
      <c r="B163" s="5" t="s">
        <v>294</v>
      </c>
      <c r="C163" s="12"/>
      <c r="D163" s="12">
        <v>60773.66</v>
      </c>
      <c r="E163" s="12">
        <v>6831.46</v>
      </c>
      <c r="F163" s="12">
        <f t="shared" si="30"/>
        <v>67605.12000000001</v>
      </c>
      <c r="H163" s="2">
        <f t="shared" si="29"/>
        <v>67605.12000000001</v>
      </c>
      <c r="I163" s="21"/>
    </row>
    <row r="164" spans="1:9" ht="13.5" thickBot="1" x14ac:dyDescent="0.25">
      <c r="A164" s="6"/>
      <c r="B164" s="5"/>
      <c r="C164" s="12"/>
      <c r="D164" s="12"/>
      <c r="E164" s="12"/>
      <c r="F164" s="12">
        <f t="shared" ref="F164:F172" si="31">+C164+D164+E164</f>
        <v>0</v>
      </c>
      <c r="H164" s="2">
        <f t="shared" si="29"/>
        <v>0</v>
      </c>
      <c r="I164" s="21"/>
    </row>
    <row r="165" spans="1:9" ht="16.5" thickBot="1" x14ac:dyDescent="0.3">
      <c r="A165" s="27">
        <v>2.4</v>
      </c>
      <c r="B165" s="28" t="s">
        <v>203</v>
      </c>
      <c r="C165" s="29">
        <f>C169</f>
        <v>0</v>
      </c>
      <c r="D165" s="29">
        <f>+D166+D169</f>
        <v>20385700</v>
      </c>
      <c r="E165" s="29">
        <f>E169+E166</f>
        <v>4719199.9400000004</v>
      </c>
      <c r="F165" s="29">
        <f>SUM(C165:E165)</f>
        <v>25104899.940000001</v>
      </c>
      <c r="H165" s="2"/>
      <c r="I165" s="21"/>
    </row>
    <row r="166" spans="1:9" ht="16.5" x14ac:dyDescent="0.3">
      <c r="A166" s="14" t="s">
        <v>226</v>
      </c>
      <c r="B166" s="1" t="s">
        <v>228</v>
      </c>
      <c r="C166" s="15">
        <f>SUM(C168:C170)</f>
        <v>0</v>
      </c>
      <c r="D166" s="15">
        <f>SUM(D167:D168)</f>
        <v>385700</v>
      </c>
      <c r="E166" s="15">
        <f>SUM(E167:E168)</f>
        <v>25951</v>
      </c>
      <c r="F166" s="15">
        <f>SUM(C166:E166)</f>
        <v>411651</v>
      </c>
      <c r="H166" s="2">
        <f t="shared" si="29"/>
        <v>411651</v>
      </c>
      <c r="I166" s="21"/>
    </row>
    <row r="167" spans="1:9" x14ac:dyDescent="0.2">
      <c r="A167" s="6" t="s">
        <v>249</v>
      </c>
      <c r="B167" s="5" t="s">
        <v>250</v>
      </c>
      <c r="C167" s="12"/>
      <c r="D167" s="12">
        <v>85700</v>
      </c>
      <c r="E167" s="12">
        <v>25951</v>
      </c>
      <c r="F167" s="12">
        <f>SUM(C167:E167)</f>
        <v>111651</v>
      </c>
      <c r="H167" s="2">
        <f t="shared" si="29"/>
        <v>111651</v>
      </c>
      <c r="I167" s="21"/>
    </row>
    <row r="168" spans="1:9" x14ac:dyDescent="0.2">
      <c r="A168" s="6" t="s">
        <v>227</v>
      </c>
      <c r="B168" s="5" t="s">
        <v>295</v>
      </c>
      <c r="C168" s="12"/>
      <c r="D168" s="12">
        <v>300000</v>
      </c>
      <c r="E168" s="12"/>
      <c r="F168" s="12">
        <f t="shared" ref="F168" si="32">+C168+D168+E168</f>
        <v>300000</v>
      </c>
      <c r="H168" s="2">
        <f t="shared" si="29"/>
        <v>300000</v>
      </c>
      <c r="I168" s="21"/>
    </row>
    <row r="169" spans="1:9" ht="16.5" x14ac:dyDescent="0.3">
      <c r="A169" s="14" t="s">
        <v>204</v>
      </c>
      <c r="B169" s="1" t="s">
        <v>296</v>
      </c>
      <c r="C169" s="15">
        <f>SUM(C170:C172)</f>
        <v>0</v>
      </c>
      <c r="D169" s="15">
        <f>SUM(D170:D172)</f>
        <v>20000000</v>
      </c>
      <c r="E169" s="15">
        <f t="shared" ref="E169" si="33">SUM(E170:E172)</f>
        <v>4693248.9400000004</v>
      </c>
      <c r="F169" s="15">
        <f>SUM(C169:E169)</f>
        <v>24693248.940000001</v>
      </c>
      <c r="H169" s="2">
        <f t="shared" si="29"/>
        <v>24693248.940000001</v>
      </c>
      <c r="I169" s="21"/>
    </row>
    <row r="170" spans="1:9" x14ac:dyDescent="0.2">
      <c r="A170" s="6" t="s">
        <v>205</v>
      </c>
      <c r="B170" s="5" t="s">
        <v>206</v>
      </c>
      <c r="C170" s="12">
        <v>0</v>
      </c>
      <c r="D170" s="12"/>
      <c r="E170" s="12">
        <v>4693248.9400000004</v>
      </c>
      <c r="F170" s="12">
        <f>SUM(C170:E170)</f>
        <v>4693248.9400000004</v>
      </c>
      <c r="H170" s="2">
        <f t="shared" si="29"/>
        <v>4693248.9400000004</v>
      </c>
      <c r="I170" s="21"/>
    </row>
    <row r="171" spans="1:9" x14ac:dyDescent="0.2">
      <c r="A171" s="6" t="s">
        <v>322</v>
      </c>
      <c r="B171" s="5" t="s">
        <v>323</v>
      </c>
      <c r="C171" s="12"/>
      <c r="D171" s="12"/>
      <c r="E171" s="12"/>
      <c r="F171" s="12">
        <f t="shared" si="31"/>
        <v>0</v>
      </c>
      <c r="H171" s="2"/>
      <c r="I171" s="21"/>
    </row>
    <row r="172" spans="1:9" ht="13.5" thickBot="1" x14ac:dyDescent="0.25">
      <c r="A172" s="13" t="s">
        <v>352</v>
      </c>
      <c r="B172" s="5" t="s">
        <v>353</v>
      </c>
      <c r="C172" s="12"/>
      <c r="D172" s="12">
        <v>20000000</v>
      </c>
      <c r="E172" s="12"/>
      <c r="F172" s="12">
        <f t="shared" si="31"/>
        <v>20000000</v>
      </c>
      <c r="H172" s="2">
        <f t="shared" si="29"/>
        <v>20000000</v>
      </c>
      <c r="I172" s="21"/>
    </row>
    <row r="173" spans="1:9" ht="16.5" thickBot="1" x14ac:dyDescent="0.3">
      <c r="A173" s="27">
        <v>2.6</v>
      </c>
      <c r="B173" s="28" t="s">
        <v>187</v>
      </c>
      <c r="C173" s="29">
        <f>+C174+C182+C186+C190+C196+C200</f>
        <v>0</v>
      </c>
      <c r="D173" s="29">
        <f>+D174+D182+D186+D190+D196+D200</f>
        <v>2352751.02</v>
      </c>
      <c r="E173" s="29">
        <f>+E174+E182+E186+E190+E196+E200</f>
        <v>1892038.5</v>
      </c>
      <c r="F173" s="29">
        <f>SUM(C173:E173)</f>
        <v>4244789.5199999996</v>
      </c>
      <c r="H173" s="2">
        <f t="shared" si="29"/>
        <v>4244789.5199999996</v>
      </c>
      <c r="I173" s="21"/>
    </row>
    <row r="174" spans="1:9" ht="16.5" x14ac:dyDescent="0.3">
      <c r="A174" s="10" t="s">
        <v>188</v>
      </c>
      <c r="B174" s="8" t="s">
        <v>32</v>
      </c>
      <c r="C174" s="11">
        <f>SUM(C175:C180)</f>
        <v>0</v>
      </c>
      <c r="D174" s="11">
        <f t="shared" ref="D174:E174" si="34">SUM(D175:D180)</f>
        <v>2198450.48</v>
      </c>
      <c r="E174" s="11">
        <f t="shared" si="34"/>
        <v>1892038.5</v>
      </c>
      <c r="F174" s="11">
        <f>+E174+D174+C174</f>
        <v>4090488.98</v>
      </c>
      <c r="H174" s="2">
        <f>+C174+D174+E174</f>
        <v>4090488.98</v>
      </c>
      <c r="I174" s="21"/>
    </row>
    <row r="175" spans="1:9" x14ac:dyDescent="0.2">
      <c r="A175" s="6" t="s">
        <v>189</v>
      </c>
      <c r="B175" s="5" t="s">
        <v>297</v>
      </c>
      <c r="C175" s="12"/>
      <c r="D175" s="12">
        <v>811629</v>
      </c>
      <c r="E175" s="12">
        <v>1302861.6000000001</v>
      </c>
      <c r="F175" s="12">
        <f>SUM(C175:E175)</f>
        <v>2114490.6</v>
      </c>
      <c r="H175" s="2">
        <f t="shared" si="29"/>
        <v>2114490.6</v>
      </c>
      <c r="I175" s="21"/>
    </row>
    <row r="176" spans="1:9" x14ac:dyDescent="0.2">
      <c r="A176" s="6" t="s">
        <v>317</v>
      </c>
      <c r="B176" s="5" t="s">
        <v>298</v>
      </c>
      <c r="C176" s="12"/>
      <c r="D176" s="12">
        <v>787749.13</v>
      </c>
      <c r="E176" s="12"/>
      <c r="F176" s="12"/>
      <c r="H176" s="2">
        <f t="shared" si="29"/>
        <v>787749.13</v>
      </c>
      <c r="I176" s="21"/>
    </row>
    <row r="177" spans="1:9" x14ac:dyDescent="0.2">
      <c r="A177" s="6" t="s">
        <v>190</v>
      </c>
      <c r="B177" s="5" t="s">
        <v>318</v>
      </c>
      <c r="C177" s="12"/>
      <c r="D177" s="12">
        <v>386961.3</v>
      </c>
      <c r="E177" s="12">
        <v>177000</v>
      </c>
      <c r="F177" s="12">
        <f>SUM(C177:E177)</f>
        <v>563961.30000000005</v>
      </c>
      <c r="H177" s="2">
        <f t="shared" si="29"/>
        <v>563961.30000000005</v>
      </c>
      <c r="I177" s="21"/>
    </row>
    <row r="178" spans="1:9" x14ac:dyDescent="0.2">
      <c r="A178" s="6" t="s">
        <v>200</v>
      </c>
      <c r="B178" s="5" t="s">
        <v>319</v>
      </c>
      <c r="C178" s="12"/>
      <c r="D178" s="12"/>
      <c r="E178" s="12">
        <v>250632</v>
      </c>
      <c r="F178" s="12">
        <f t="shared" ref="F178:F180" si="35">SUM(C178:E178)</f>
        <v>250632</v>
      </c>
      <c r="H178" s="2">
        <f t="shared" si="29"/>
        <v>250632</v>
      </c>
      <c r="I178" s="21"/>
    </row>
    <row r="179" spans="1:9" x14ac:dyDescent="0.2">
      <c r="A179" s="6" t="s">
        <v>251</v>
      </c>
      <c r="B179" s="5" t="s">
        <v>299</v>
      </c>
      <c r="C179" s="12"/>
      <c r="D179" s="12">
        <v>212111.05</v>
      </c>
      <c r="E179" s="12"/>
      <c r="F179" s="12">
        <f t="shared" si="35"/>
        <v>212111.05</v>
      </c>
      <c r="H179" s="2">
        <f t="shared" si="29"/>
        <v>212111.05</v>
      </c>
      <c r="I179" s="21"/>
    </row>
    <row r="180" spans="1:9" x14ac:dyDescent="0.2">
      <c r="A180" s="6" t="s">
        <v>211</v>
      </c>
      <c r="B180" s="5" t="s">
        <v>212</v>
      </c>
      <c r="C180" s="12"/>
      <c r="D180" s="12"/>
      <c r="E180" s="12">
        <v>161544.9</v>
      </c>
      <c r="F180" s="12">
        <f t="shared" si="35"/>
        <v>161544.9</v>
      </c>
      <c r="H180" s="2">
        <f t="shared" si="29"/>
        <v>161544.9</v>
      </c>
      <c r="I180" s="21"/>
    </row>
    <row r="181" spans="1:9" ht="13.5" thickBot="1" x14ac:dyDescent="0.25">
      <c r="A181" s="6"/>
      <c r="B181" s="5"/>
      <c r="C181" s="12"/>
      <c r="D181" s="12"/>
      <c r="E181" s="12"/>
      <c r="F181" s="12"/>
      <c r="H181" s="2">
        <f t="shared" si="29"/>
        <v>0</v>
      </c>
      <c r="I181" s="21"/>
    </row>
    <row r="182" spans="1:9" ht="16.5" x14ac:dyDescent="0.3">
      <c r="A182" s="14" t="s">
        <v>213</v>
      </c>
      <c r="B182" s="1" t="s">
        <v>214</v>
      </c>
      <c r="C182" s="15"/>
      <c r="D182" s="15">
        <f>+D183+D184+D185</f>
        <v>425</v>
      </c>
      <c r="E182" s="15">
        <f>+E183+E184</f>
        <v>0</v>
      </c>
      <c r="F182" s="11">
        <f>+E182+D182+C182</f>
        <v>425</v>
      </c>
      <c r="H182" s="2">
        <f t="shared" si="29"/>
        <v>425</v>
      </c>
      <c r="I182" s="21"/>
    </row>
    <row r="183" spans="1:9" x14ac:dyDescent="0.2">
      <c r="A183" s="6" t="s">
        <v>215</v>
      </c>
      <c r="B183" s="5" t="s">
        <v>216</v>
      </c>
      <c r="C183" s="12"/>
      <c r="D183" s="12">
        <v>425</v>
      </c>
      <c r="E183" s="12"/>
      <c r="F183" s="12">
        <f>+E183+D183+C183</f>
        <v>425</v>
      </c>
      <c r="H183" s="2">
        <f t="shared" si="29"/>
        <v>425</v>
      </c>
      <c r="I183" s="21"/>
    </row>
    <row r="184" spans="1:9" x14ac:dyDescent="0.2">
      <c r="A184" s="6" t="s">
        <v>320</v>
      </c>
      <c r="B184" s="5" t="s">
        <v>321</v>
      </c>
      <c r="C184" s="12"/>
      <c r="D184" s="12"/>
      <c r="E184" s="12"/>
      <c r="F184" s="12">
        <f>+E184+D184+C184</f>
        <v>0</v>
      </c>
      <c r="H184" s="2">
        <f t="shared" si="29"/>
        <v>0</v>
      </c>
      <c r="I184" s="21"/>
    </row>
    <row r="185" spans="1:9" x14ac:dyDescent="0.2">
      <c r="A185" s="6" t="s">
        <v>326</v>
      </c>
      <c r="B185" s="5" t="s">
        <v>327</v>
      </c>
      <c r="C185" s="12"/>
      <c r="D185" s="12"/>
      <c r="E185" s="12"/>
      <c r="F185" s="12">
        <f>+E185+D185+C185</f>
        <v>0</v>
      </c>
      <c r="H185" s="2">
        <f t="shared" si="29"/>
        <v>0</v>
      </c>
      <c r="I185" s="21"/>
    </row>
    <row r="186" spans="1:9" ht="16.5" x14ac:dyDescent="0.3">
      <c r="A186" s="14" t="s">
        <v>191</v>
      </c>
      <c r="B186" s="1" t="s">
        <v>300</v>
      </c>
      <c r="C186" s="15">
        <v>0</v>
      </c>
      <c r="D186" s="15">
        <v>0</v>
      </c>
      <c r="E186" s="15"/>
      <c r="F186" s="15">
        <f>+F188</f>
        <v>0</v>
      </c>
      <c r="H186" s="2">
        <f t="shared" si="29"/>
        <v>0</v>
      </c>
      <c r="I186" s="21"/>
    </row>
    <row r="187" spans="1:9" x14ac:dyDescent="0.2">
      <c r="A187" s="6" t="s">
        <v>192</v>
      </c>
      <c r="B187" s="5" t="s">
        <v>301</v>
      </c>
      <c r="C187" s="12"/>
      <c r="D187" s="12"/>
      <c r="E187" s="12"/>
      <c r="F187" s="12"/>
      <c r="H187" s="2">
        <f t="shared" si="29"/>
        <v>0</v>
      </c>
      <c r="I187" s="21"/>
    </row>
    <row r="188" spans="1:9" x14ac:dyDescent="0.2">
      <c r="A188" s="6" t="s">
        <v>229</v>
      </c>
      <c r="B188" s="5" t="s">
        <v>230</v>
      </c>
      <c r="C188" s="12"/>
      <c r="D188" s="12"/>
      <c r="E188" s="12"/>
      <c r="F188" s="12">
        <f>SUM(C188:E188)</f>
        <v>0</v>
      </c>
      <c r="H188" s="2">
        <f t="shared" si="29"/>
        <v>0</v>
      </c>
      <c r="I188" s="21"/>
    </row>
    <row r="189" spans="1:9" x14ac:dyDescent="0.2">
      <c r="A189" s="6"/>
      <c r="B189" s="5"/>
      <c r="C189" s="12"/>
      <c r="D189" s="12"/>
      <c r="E189" s="12"/>
      <c r="F189" s="12"/>
      <c r="H189" s="2">
        <f t="shared" si="29"/>
        <v>0</v>
      </c>
      <c r="I189" s="21"/>
    </row>
    <row r="190" spans="1:9" ht="16.5" x14ac:dyDescent="0.3">
      <c r="A190" s="14" t="s">
        <v>193</v>
      </c>
      <c r="B190" s="1" t="s">
        <v>217</v>
      </c>
      <c r="C190" s="15"/>
      <c r="D190" s="15">
        <f>SUM(D191:D194)</f>
        <v>153875.54</v>
      </c>
      <c r="E190" s="15"/>
      <c r="F190" s="15">
        <f>SUM(C190:E190)</f>
        <v>153875.54</v>
      </c>
      <c r="H190" s="2">
        <f t="shared" si="29"/>
        <v>153875.54</v>
      </c>
      <c r="I190" s="21"/>
    </row>
    <row r="191" spans="1:9" x14ac:dyDescent="0.2">
      <c r="A191" s="6" t="s">
        <v>218</v>
      </c>
      <c r="B191" s="5" t="s">
        <v>219</v>
      </c>
      <c r="C191" s="12"/>
      <c r="D191" s="12"/>
      <c r="E191" s="12"/>
      <c r="F191" s="12">
        <f>+E191+D191+C191</f>
        <v>0</v>
      </c>
      <c r="H191" s="2"/>
      <c r="I191" s="21"/>
    </row>
    <row r="192" spans="1:9" x14ac:dyDescent="0.2">
      <c r="A192" s="6" t="s">
        <v>231</v>
      </c>
      <c r="B192" s="5" t="s">
        <v>232</v>
      </c>
      <c r="C192" s="12"/>
      <c r="D192" s="12">
        <v>26795.439999999999</v>
      </c>
      <c r="E192" s="12"/>
      <c r="F192" s="12">
        <f>SUM(C192:E192)</f>
        <v>26795.439999999999</v>
      </c>
      <c r="H192" s="2"/>
      <c r="I192" s="21"/>
    </row>
    <row r="193" spans="1:12" x14ac:dyDescent="0.2">
      <c r="A193" s="6" t="s">
        <v>220</v>
      </c>
      <c r="B193" s="5" t="s">
        <v>302</v>
      </c>
      <c r="C193" s="12"/>
      <c r="D193" s="12">
        <v>114100.1</v>
      </c>
      <c r="E193" s="12"/>
      <c r="F193" s="12">
        <f>+E193+D193+C193</f>
        <v>114100.1</v>
      </c>
      <c r="H193" s="2"/>
      <c r="I193" s="21"/>
    </row>
    <row r="194" spans="1:12" ht="16.5" customHeight="1" x14ac:dyDescent="0.2">
      <c r="A194" s="6" t="s">
        <v>241</v>
      </c>
      <c r="B194" s="5" t="s">
        <v>242</v>
      </c>
      <c r="C194" s="12"/>
      <c r="D194" s="12">
        <v>12980</v>
      </c>
      <c r="E194" s="12"/>
      <c r="F194" s="12">
        <f>SUM(C194:E194)</f>
        <v>12980</v>
      </c>
      <c r="H194" s="2"/>
      <c r="I194" s="21"/>
    </row>
    <row r="195" spans="1:12" x14ac:dyDescent="0.2">
      <c r="A195" s="13"/>
      <c r="B195" s="5"/>
      <c r="C195" s="12"/>
      <c r="D195" s="12"/>
      <c r="E195" s="12"/>
      <c r="F195" s="12"/>
      <c r="H195" s="2">
        <f t="shared" si="29"/>
        <v>0</v>
      </c>
      <c r="I195" s="21"/>
      <c r="J195" s="30"/>
      <c r="K195" s="30"/>
      <c r="L195" s="30"/>
    </row>
    <row r="196" spans="1:12" ht="16.5" x14ac:dyDescent="0.3">
      <c r="A196" s="14" t="s">
        <v>243</v>
      </c>
      <c r="B196" s="1" t="s">
        <v>244</v>
      </c>
      <c r="C196" s="15"/>
      <c r="D196" s="15">
        <f>SUM(D197:D198)</f>
        <v>0</v>
      </c>
      <c r="E196" s="15">
        <f>+E197</f>
        <v>0</v>
      </c>
      <c r="F196" s="15">
        <f>+E196+D196+C196</f>
        <v>0</v>
      </c>
      <c r="H196" s="2">
        <f t="shared" si="29"/>
        <v>0</v>
      </c>
      <c r="I196" s="21"/>
      <c r="J196" s="30"/>
      <c r="K196" s="30"/>
      <c r="L196" s="30"/>
    </row>
    <row r="197" spans="1:12" x14ac:dyDescent="0.2">
      <c r="A197" s="6" t="s">
        <v>245</v>
      </c>
      <c r="B197" s="5" t="s">
        <v>247</v>
      </c>
      <c r="C197" s="12"/>
      <c r="D197" s="12"/>
      <c r="E197" s="12"/>
      <c r="F197" s="12">
        <f>+E197+D197+C197</f>
        <v>0</v>
      </c>
      <c r="H197" s="2"/>
      <c r="I197" s="21"/>
      <c r="J197" s="30"/>
      <c r="K197" s="31">
        <f>+J197+I197+H197</f>
        <v>0</v>
      </c>
      <c r="L197" s="30"/>
    </row>
    <row r="198" spans="1:12" x14ac:dyDescent="0.2">
      <c r="A198" s="6" t="s">
        <v>246</v>
      </c>
      <c r="B198" s="5" t="s">
        <v>248</v>
      </c>
      <c r="C198" s="12"/>
      <c r="D198" s="12"/>
      <c r="E198" s="12"/>
      <c r="F198" s="12">
        <f>SUM(C198:E198)</f>
        <v>0</v>
      </c>
      <c r="H198" s="2">
        <f t="shared" si="29"/>
        <v>0</v>
      </c>
      <c r="I198" s="21"/>
      <c r="J198" s="30"/>
      <c r="K198" s="30"/>
      <c r="L198" s="30"/>
    </row>
    <row r="199" spans="1:12" x14ac:dyDescent="0.2">
      <c r="A199" s="13"/>
      <c r="B199" s="5"/>
      <c r="C199" s="12"/>
      <c r="D199" s="12"/>
      <c r="E199" s="12"/>
      <c r="F199" s="12"/>
      <c r="H199" s="2">
        <f t="shared" si="29"/>
        <v>0</v>
      </c>
      <c r="I199" s="21"/>
      <c r="J199" s="30"/>
      <c r="K199" s="30"/>
      <c r="L199" s="30"/>
    </row>
    <row r="200" spans="1:12" ht="16.5" x14ac:dyDescent="0.3">
      <c r="A200" s="14" t="s">
        <v>194</v>
      </c>
      <c r="B200" s="1" t="s">
        <v>195</v>
      </c>
      <c r="C200" s="15"/>
      <c r="D200" s="15"/>
      <c r="E200" s="15"/>
      <c r="F200" s="15">
        <f>+E200+D200+C200</f>
        <v>0</v>
      </c>
      <c r="H200" s="2">
        <f t="shared" si="29"/>
        <v>0</v>
      </c>
      <c r="I200" s="21"/>
      <c r="J200" s="30"/>
      <c r="K200" s="30"/>
      <c r="L200" s="30"/>
    </row>
    <row r="201" spans="1:12" x14ac:dyDescent="0.2">
      <c r="A201" s="6" t="s">
        <v>196</v>
      </c>
      <c r="B201" s="5" t="s">
        <v>33</v>
      </c>
      <c r="C201" s="12"/>
      <c r="D201" s="12"/>
      <c r="E201" s="12"/>
      <c r="F201" s="20">
        <f t="shared" ref="F201:F204" si="36">SUM(C201:E201)</f>
        <v>0</v>
      </c>
      <c r="H201" s="2">
        <f t="shared" si="29"/>
        <v>0</v>
      </c>
      <c r="I201" s="21"/>
      <c r="J201" s="30"/>
      <c r="K201" s="30"/>
      <c r="L201" s="30"/>
    </row>
    <row r="202" spans="1:12" x14ac:dyDescent="0.2">
      <c r="A202" s="6" t="s">
        <v>257</v>
      </c>
      <c r="B202" s="5" t="s">
        <v>303</v>
      </c>
      <c r="C202" s="12"/>
      <c r="D202" s="12"/>
      <c r="E202" s="12"/>
      <c r="F202" s="20">
        <f t="shared" si="36"/>
        <v>0</v>
      </c>
      <c r="H202" s="2">
        <f t="shared" si="29"/>
        <v>0</v>
      </c>
      <c r="I202" s="21"/>
      <c r="J202" s="30"/>
      <c r="K202" s="30"/>
      <c r="L202" s="30"/>
    </row>
    <row r="203" spans="1:12" ht="13.5" thickBot="1" x14ac:dyDescent="0.25">
      <c r="A203" s="6" t="s">
        <v>233</v>
      </c>
      <c r="B203" s="5" t="s">
        <v>197</v>
      </c>
      <c r="C203" s="12"/>
      <c r="D203" s="12"/>
      <c r="E203" s="12"/>
      <c r="F203" s="20">
        <f t="shared" si="36"/>
        <v>0</v>
      </c>
      <c r="H203" s="2">
        <f t="shared" si="29"/>
        <v>0</v>
      </c>
      <c r="I203" s="21"/>
      <c r="J203" s="30"/>
      <c r="K203" s="30"/>
      <c r="L203" s="30"/>
    </row>
    <row r="204" spans="1:12" ht="16.5" thickBot="1" x14ac:dyDescent="0.3">
      <c r="A204" s="27"/>
      <c r="B204" s="28" t="s">
        <v>34</v>
      </c>
      <c r="C204" s="29">
        <f>+C10+C41+C102+C165+C173</f>
        <v>36503979.780000001</v>
      </c>
      <c r="D204" s="29">
        <f t="shared" ref="D204:E204" si="37">+D10+D41+D102+D165+D173</f>
        <v>78662924.979999989</v>
      </c>
      <c r="E204" s="29">
        <f t="shared" si="37"/>
        <v>15702169.710000001</v>
      </c>
      <c r="F204" s="29">
        <f t="shared" si="36"/>
        <v>130869074.47</v>
      </c>
      <c r="H204" s="2">
        <f t="shared" si="29"/>
        <v>130869074.47</v>
      </c>
      <c r="I204" s="21"/>
      <c r="J204" s="30"/>
      <c r="K204" s="30"/>
      <c r="L204" s="30"/>
    </row>
    <row r="205" spans="1:12" ht="16.5" customHeight="1" thickBot="1" x14ac:dyDescent="0.3">
      <c r="A205" s="42" t="s">
        <v>338</v>
      </c>
      <c r="B205" s="43"/>
      <c r="C205" s="40">
        <f>+C9-C204</f>
        <v>280445427.71000004</v>
      </c>
      <c r="D205" s="40">
        <f t="shared" ref="D205:E205" si="38">+D9-D204</f>
        <v>354404453.09000003</v>
      </c>
      <c r="E205" s="40">
        <f t="shared" si="38"/>
        <v>149491083.72999999</v>
      </c>
      <c r="F205" s="40">
        <f>+E205+D205+C205</f>
        <v>784340964.53000009</v>
      </c>
    </row>
    <row r="206" spans="1:12" ht="13.5" thickTop="1" x14ac:dyDescent="0.2"/>
  </sheetData>
  <autoFilter ref="C8:F205"/>
  <mergeCells count="8">
    <mergeCell ref="C7:E7"/>
    <mergeCell ref="A205:B205"/>
    <mergeCell ref="A2:F2"/>
    <mergeCell ref="A1:F1"/>
    <mergeCell ref="A3:F3"/>
    <mergeCell ref="A4:F4"/>
    <mergeCell ref="A6:F6"/>
    <mergeCell ref="A5:F5"/>
  </mergeCells>
  <printOptions horizontalCentered="1"/>
  <pageMargins left="0" right="0" top="0.51181102362204722" bottom="0" header="0" footer="0"/>
  <pageSetup scale="65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Detallado</vt:lpstr>
      <vt:lpstr>Detallado!Área_de_impresión</vt:lpstr>
      <vt:lpstr>Detallado!Títulos_a_imprimir</vt:lpstr>
    </vt:vector>
  </TitlesOfParts>
  <Company>SOLIDARIDAD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cp:lastPrinted>2015-06-09T21:01:01Z</cp:lastPrinted>
  <dcterms:created xsi:type="dcterms:W3CDTF">2013-08-07T15:42:38Z</dcterms:created>
  <dcterms:modified xsi:type="dcterms:W3CDTF">2019-03-29T14:26:52Z</dcterms:modified>
</cp:coreProperties>
</file>