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6720"/>
  </bookViews>
  <sheets>
    <sheet name="Detallado" sheetId="4" r:id="rId1"/>
  </sheets>
  <definedNames>
    <definedName name="_xlnm._FilterDatabase" localSheetId="0" hidden="1">Detallado!$A$8:$F$225</definedName>
    <definedName name="_xlnm.Print_Area" localSheetId="0">Detallado!$A$1:$H$224</definedName>
    <definedName name="_xlnm.Print_Titles" localSheetId="0">Detallado!$1:$8</definedName>
  </definedNames>
  <calcPr calcId="145621"/>
</workbook>
</file>

<file path=xl/calcChain.xml><?xml version="1.0" encoding="utf-8"?>
<calcChain xmlns="http://schemas.openxmlformats.org/spreadsheetml/2006/main">
  <c r="F218" i="4" l="1"/>
  <c r="F9" i="4"/>
  <c r="E33" i="4"/>
  <c r="D33" i="4"/>
  <c r="C33" i="4"/>
  <c r="E26" i="4"/>
  <c r="E22" i="4"/>
  <c r="D22" i="4"/>
  <c r="C22" i="4"/>
  <c r="F197" i="4"/>
  <c r="F196" i="4"/>
  <c r="F195" i="4"/>
  <c r="F194" i="4"/>
  <c r="F207" i="4"/>
  <c r="C216" i="4"/>
  <c r="C177" i="4" s="1"/>
  <c r="C176" i="4" s="1"/>
  <c r="F220" i="4"/>
  <c r="F219" i="4"/>
  <c r="E217" i="4"/>
  <c r="E216" i="4" s="1"/>
  <c r="D217" i="4"/>
  <c r="D216" i="4" s="1"/>
  <c r="F215" i="4"/>
  <c r="F214" i="4"/>
  <c r="F213" i="4"/>
  <c r="F212" i="4"/>
  <c r="F211" i="4"/>
  <c r="F210" i="4"/>
  <c r="F209" i="4"/>
  <c r="F208" i="4"/>
  <c r="F206" i="4"/>
  <c r="F205" i="4"/>
  <c r="F204" i="4"/>
  <c r="D203" i="4"/>
  <c r="F203" i="4" s="1"/>
  <c r="F201" i="4"/>
  <c r="F200" i="4"/>
  <c r="E199" i="4"/>
  <c r="D199" i="4"/>
  <c r="E193" i="4"/>
  <c r="D193" i="4"/>
  <c r="F191" i="4"/>
  <c r="F189" i="4" s="1"/>
  <c r="D189" i="4"/>
  <c r="F188" i="4"/>
  <c r="F187" i="4"/>
  <c r="F186" i="4"/>
  <c r="E185" i="4"/>
  <c r="D185" i="4"/>
  <c r="F183" i="4"/>
  <c r="F182" i="4"/>
  <c r="F181" i="4"/>
  <c r="F180" i="4"/>
  <c r="F178" i="4"/>
  <c r="E177" i="4"/>
  <c r="D177" i="4"/>
  <c r="F175" i="4"/>
  <c r="F174" i="4"/>
  <c r="F173" i="4"/>
  <c r="E172" i="4"/>
  <c r="D172" i="4"/>
  <c r="C172" i="4"/>
  <c r="C169" i="4" s="1"/>
  <c r="F171" i="4"/>
  <c r="F170" i="4"/>
  <c r="E169" i="4"/>
  <c r="D169" i="4"/>
  <c r="F166" i="4"/>
  <c r="F165" i="4"/>
  <c r="F164" i="4"/>
  <c r="F163" i="4"/>
  <c r="F162" i="4"/>
  <c r="F161" i="4"/>
  <c r="F160" i="4"/>
  <c r="F159" i="4"/>
  <c r="E158" i="4"/>
  <c r="D158" i="4"/>
  <c r="C158" i="4"/>
  <c r="F157" i="4"/>
  <c r="F156" i="4"/>
  <c r="F155" i="4"/>
  <c r="F154" i="4"/>
  <c r="F153" i="4"/>
  <c r="F152" i="4"/>
  <c r="F151" i="4"/>
  <c r="F150" i="4"/>
  <c r="E149" i="4"/>
  <c r="D149" i="4"/>
  <c r="C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E136" i="4"/>
  <c r="D136" i="4"/>
  <c r="C136" i="4"/>
  <c r="F135" i="4"/>
  <c r="F134" i="4"/>
  <c r="F133" i="4"/>
  <c r="F132" i="4"/>
  <c r="F131" i="4"/>
  <c r="F130" i="4"/>
  <c r="E129" i="4"/>
  <c r="D129" i="4"/>
  <c r="C129" i="4"/>
  <c r="F128" i="4"/>
  <c r="F127" i="4"/>
  <c r="E126" i="4"/>
  <c r="D126" i="4"/>
  <c r="C126" i="4"/>
  <c r="F125" i="4"/>
  <c r="F124" i="4"/>
  <c r="F123" i="4"/>
  <c r="F122" i="4"/>
  <c r="F121" i="4"/>
  <c r="F120" i="4"/>
  <c r="E119" i="4"/>
  <c r="D119" i="4"/>
  <c r="C119" i="4"/>
  <c r="F118" i="4"/>
  <c r="F117" i="4"/>
  <c r="F116" i="4"/>
  <c r="F115" i="4"/>
  <c r="F114" i="4"/>
  <c r="E113" i="4"/>
  <c r="D113" i="4"/>
  <c r="C113" i="4"/>
  <c r="F112" i="4"/>
  <c r="F111" i="4"/>
  <c r="F110" i="4"/>
  <c r="F109" i="4"/>
  <c r="F108" i="4"/>
  <c r="F107" i="4"/>
  <c r="E106" i="4"/>
  <c r="D106" i="4"/>
  <c r="C106" i="4"/>
  <c r="F104" i="4"/>
  <c r="F103" i="4"/>
  <c r="F102" i="4"/>
  <c r="F101" i="4"/>
  <c r="E100" i="4"/>
  <c r="D100" i="4"/>
  <c r="C100" i="4"/>
  <c r="F99" i="4"/>
  <c r="F98" i="4"/>
  <c r="F97" i="4"/>
  <c r="F96" i="4"/>
  <c r="F95" i="4"/>
  <c r="F94" i="4"/>
  <c r="F93" i="4"/>
  <c r="F92" i="4"/>
  <c r="F91" i="4"/>
  <c r="F90" i="4"/>
  <c r="F89" i="4"/>
  <c r="E88" i="4"/>
  <c r="D88" i="4"/>
  <c r="C88" i="4"/>
  <c r="F87" i="4"/>
  <c r="F86" i="4"/>
  <c r="F85" i="4"/>
  <c r="F84" i="4"/>
  <c r="F83" i="4"/>
  <c r="F82" i="4"/>
  <c r="F81" i="4"/>
  <c r="F80" i="4"/>
  <c r="F79" i="4"/>
  <c r="F78" i="4"/>
  <c r="F77" i="4"/>
  <c r="E76" i="4"/>
  <c r="D76" i="4"/>
  <c r="C76" i="4"/>
  <c r="F75" i="4"/>
  <c r="F74" i="4"/>
  <c r="F73" i="4"/>
  <c r="F72" i="4"/>
  <c r="E71" i="4"/>
  <c r="D71" i="4"/>
  <c r="C71" i="4"/>
  <c r="F70" i="4"/>
  <c r="F69" i="4"/>
  <c r="F68" i="4"/>
  <c r="F67" i="4"/>
  <c r="F66" i="4"/>
  <c r="F65" i="4"/>
  <c r="E64" i="4"/>
  <c r="D64" i="4"/>
  <c r="C64" i="4"/>
  <c r="F63" i="4"/>
  <c r="F62" i="4"/>
  <c r="F61" i="4"/>
  <c r="F60" i="4"/>
  <c r="E59" i="4"/>
  <c r="D59" i="4"/>
  <c r="C59" i="4"/>
  <c r="F58" i="4"/>
  <c r="F57" i="4"/>
  <c r="E56" i="4"/>
  <c r="D56" i="4"/>
  <c r="C56" i="4"/>
  <c r="F55" i="4"/>
  <c r="F54" i="4"/>
  <c r="F53" i="4"/>
  <c r="E52" i="4"/>
  <c r="D52" i="4"/>
  <c r="C52" i="4"/>
  <c r="F51" i="4"/>
  <c r="F50" i="4"/>
  <c r="F49" i="4"/>
  <c r="F48" i="4"/>
  <c r="F47" i="4"/>
  <c r="F46" i="4"/>
  <c r="F45" i="4"/>
  <c r="F44" i="4"/>
  <c r="F43" i="4"/>
  <c r="E42" i="4"/>
  <c r="D42" i="4"/>
  <c r="C42" i="4"/>
  <c r="F40" i="4"/>
  <c r="F39" i="4"/>
  <c r="F38" i="4"/>
  <c r="F37" i="4"/>
  <c r="E36" i="4"/>
  <c r="D36" i="4"/>
  <c r="C36" i="4"/>
  <c r="F34" i="4"/>
  <c r="F33" i="4" s="1"/>
  <c r="F32" i="4"/>
  <c r="F31" i="4"/>
  <c r="F30" i="4"/>
  <c r="F29" i="4"/>
  <c r="F28" i="4"/>
  <c r="F27" i="4"/>
  <c r="D26" i="4"/>
  <c r="C26" i="4"/>
  <c r="F25" i="4"/>
  <c r="F24" i="4"/>
  <c r="F23" i="4"/>
  <c r="F21" i="4"/>
  <c r="F20" i="4"/>
  <c r="E19" i="4"/>
  <c r="D19" i="4"/>
  <c r="C19" i="4"/>
  <c r="F17" i="4"/>
  <c r="F16" i="4"/>
  <c r="F15" i="4"/>
  <c r="E14" i="4"/>
  <c r="D14" i="4"/>
  <c r="C14" i="4"/>
  <c r="F13" i="4"/>
  <c r="F12" i="4"/>
  <c r="E11" i="4"/>
  <c r="D11" i="4"/>
  <c r="C11" i="4"/>
  <c r="F26" i="4" l="1"/>
  <c r="F22" i="4"/>
  <c r="F76" i="4"/>
  <c r="F100" i="4"/>
  <c r="E176" i="4"/>
  <c r="D176" i="4"/>
  <c r="F14" i="4"/>
  <c r="D168" i="4"/>
  <c r="E168" i="4"/>
  <c r="E10" i="4"/>
  <c r="F113" i="4"/>
  <c r="F126" i="4"/>
  <c r="F158" i="4"/>
  <c r="C168" i="4"/>
  <c r="F216" i="4"/>
  <c r="F19" i="4"/>
  <c r="F52" i="4"/>
  <c r="F59" i="4"/>
  <c r="F193" i="4"/>
  <c r="F11" i="4"/>
  <c r="F71" i="4"/>
  <c r="C10" i="4"/>
  <c r="D10" i="4"/>
  <c r="F36" i="4"/>
  <c r="D41" i="4"/>
  <c r="F42" i="4"/>
  <c r="F56" i="4"/>
  <c r="F64" i="4"/>
  <c r="F88" i="4"/>
  <c r="D105" i="4"/>
  <c r="F106" i="4"/>
  <c r="F119" i="4"/>
  <c r="E105" i="4"/>
  <c r="F129" i="4"/>
  <c r="F136" i="4"/>
  <c r="F149" i="4"/>
  <c r="F172" i="4"/>
  <c r="F185" i="4"/>
  <c r="F199" i="4"/>
  <c r="F217" i="4"/>
  <c r="E41" i="4"/>
  <c r="F169" i="4"/>
  <c r="F177" i="4"/>
  <c r="C41" i="4"/>
  <c r="C105" i="4"/>
  <c r="K197" i="4"/>
  <c r="E221" i="4" l="1"/>
  <c r="E223" i="4" s="1"/>
  <c r="D221" i="4"/>
  <c r="F168" i="4"/>
  <c r="C221" i="4"/>
  <c r="C223" i="4" s="1"/>
  <c r="D223" i="4"/>
  <c r="F41" i="4"/>
  <c r="F105" i="4"/>
  <c r="F10" i="4"/>
  <c r="F176" i="4"/>
  <c r="H147" i="4"/>
  <c r="H146" i="4"/>
  <c r="H82" i="4"/>
  <c r="F221" i="4" l="1"/>
  <c r="F223" i="4" s="1"/>
  <c r="H156" i="4"/>
  <c r="H103" i="4" l="1"/>
  <c r="H12" i="4" l="1"/>
  <c r="H13" i="4"/>
  <c r="H15" i="4"/>
  <c r="H16" i="4"/>
  <c r="H17" i="4"/>
  <c r="H20" i="4"/>
  <c r="H21" i="4"/>
  <c r="H23" i="4"/>
  <c r="H24" i="4"/>
  <c r="H25" i="4"/>
  <c r="H27" i="4"/>
  <c r="H28" i="4"/>
  <c r="H29" i="4"/>
  <c r="H30" i="4"/>
  <c r="H31" i="4"/>
  <c r="H32" i="4"/>
  <c r="H37" i="4"/>
  <c r="H38" i="4"/>
  <c r="H39" i="4"/>
  <c r="H40" i="4"/>
  <c r="H45" i="4"/>
  <c r="H46" i="4"/>
  <c r="H47" i="4"/>
  <c r="H48" i="4"/>
  <c r="H49" i="4"/>
  <c r="H50" i="4"/>
  <c r="H51" i="4"/>
  <c r="H53" i="4"/>
  <c r="H54" i="4"/>
  <c r="H55" i="4"/>
  <c r="H57" i="4"/>
  <c r="H58" i="4"/>
  <c r="H60" i="4"/>
  <c r="H61" i="4"/>
  <c r="H62" i="4"/>
  <c r="H63" i="4"/>
  <c r="H65" i="4"/>
  <c r="H67" i="4"/>
  <c r="H68" i="4"/>
  <c r="H69" i="4"/>
  <c r="H70" i="4"/>
  <c r="H72" i="4"/>
  <c r="H73" i="4"/>
  <c r="H74" i="4"/>
  <c r="H75" i="4"/>
  <c r="H77" i="4"/>
  <c r="H80" i="4"/>
  <c r="H81" i="4"/>
  <c r="H84" i="4"/>
  <c r="H85" i="4"/>
  <c r="H86" i="4"/>
  <c r="H87" i="4"/>
  <c r="H88" i="4"/>
  <c r="H89" i="4"/>
  <c r="H91" i="4"/>
  <c r="H92" i="4"/>
  <c r="H94" i="4"/>
  <c r="H95" i="4"/>
  <c r="H96" i="4"/>
  <c r="H97" i="4"/>
  <c r="H100" i="4"/>
  <c r="H101" i="4"/>
  <c r="H102" i="4"/>
  <c r="H104" i="4"/>
  <c r="H106" i="4"/>
  <c r="H107" i="4"/>
  <c r="H108" i="4"/>
  <c r="H109" i="4"/>
  <c r="H110" i="4"/>
  <c r="H112" i="4"/>
  <c r="H113" i="4"/>
  <c r="H114" i="4"/>
  <c r="H115" i="4"/>
  <c r="H116" i="4"/>
  <c r="H117" i="4"/>
  <c r="H119" i="4"/>
  <c r="H120" i="4"/>
  <c r="H122" i="4"/>
  <c r="H123" i="4"/>
  <c r="H124" i="4"/>
  <c r="H125" i="4"/>
  <c r="H126" i="4"/>
  <c r="H127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2" i="4"/>
  <c r="H143" i="4"/>
  <c r="H144" i="4"/>
  <c r="H145" i="4"/>
  <c r="H148" i="4"/>
  <c r="H150" i="4"/>
  <c r="H151" i="4"/>
  <c r="H152" i="4"/>
  <c r="H153" i="4"/>
  <c r="H154" i="4"/>
  <c r="H155" i="4"/>
  <c r="H157" i="4"/>
  <c r="H158" i="4"/>
  <c r="H162" i="4"/>
  <c r="H164" i="4"/>
  <c r="H166" i="4"/>
  <c r="H167" i="4"/>
  <c r="H170" i="4"/>
  <c r="H172" i="4"/>
  <c r="H175" i="4"/>
  <c r="H176" i="4"/>
  <c r="H178" i="4"/>
  <c r="H179" i="4"/>
  <c r="H180" i="4"/>
  <c r="H182" i="4"/>
  <c r="H183" i="4"/>
  <c r="H184" i="4"/>
  <c r="H186" i="4"/>
  <c r="H187" i="4"/>
  <c r="H188" i="4"/>
  <c r="H189" i="4"/>
  <c r="H190" i="4"/>
  <c r="H196" i="4"/>
  <c r="H198" i="4"/>
  <c r="H199" i="4"/>
  <c r="H201" i="4"/>
  <c r="H202" i="4"/>
  <c r="H203" i="4"/>
  <c r="H99" i="4" l="1"/>
  <c r="H59" i="4"/>
  <c r="H64" i="4"/>
  <c r="H177" i="4" l="1"/>
  <c r="H185" i="4"/>
  <c r="H195" i="4"/>
  <c r="H181" i="4" l="1"/>
  <c r="H128" i="4" l="1"/>
  <c r="H149" i="4" l="1"/>
  <c r="H141" i="4"/>
  <c r="H121" i="4"/>
  <c r="H83" i="4"/>
  <c r="H14" i="4"/>
  <c r="H19" i="4"/>
  <c r="H52" i="4"/>
  <c r="H11" i="4"/>
  <c r="H22" i="4"/>
  <c r="H26" i="4"/>
  <c r="H36" i="4"/>
  <c r="H56" i="4"/>
  <c r="H76" i="4"/>
  <c r="H71" i="4"/>
  <c r="H93" i="4"/>
  <c r="H105" i="4"/>
  <c r="H111" i="4"/>
  <c r="H118" i="4"/>
  <c r="H169" i="4"/>
  <c r="H163" i="4"/>
  <c r="H42" i="4"/>
  <c r="H168" i="4" l="1"/>
  <c r="H160" i="4"/>
  <c r="H41" i="4"/>
  <c r="H159" i="4"/>
  <c r="H98" i="4"/>
  <c r="H10" i="4"/>
  <c r="H174" i="4" l="1"/>
  <c r="H200" i="4" l="1"/>
  <c r="H173" i="4"/>
  <c r="H204" i="4" l="1"/>
</calcChain>
</file>

<file path=xl/sharedStrings.xml><?xml version="1.0" encoding="utf-8"?>
<sst xmlns="http://schemas.openxmlformats.org/spreadsheetml/2006/main" count="375" uniqueCount="369">
  <si>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</si>
  <si>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</si>
  <si>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</si>
  <si>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</si>
  <si>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</si>
  <si>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</si>
  <si>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</si>
  <si>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</si>
  <si>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</si>
  <si>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</si>
  <si>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</si>
  <si>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</si>
  <si>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</si>
  <si>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</si>
  <si>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</si>
  <si>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</si>
  <si>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</si>
  <si>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</si>
  <si>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</si>
  <si>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</si>
  <si>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</si>
  <si>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</si>
  <si>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</si>
  <si>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</si>
  <si>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</si>
  <si>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</si>
  <si>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</si>
  <si>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</si>
  <si>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</si>
  <si>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Texto de Enseñanza</t>
  </si>
  <si>
    <t xml:space="preserve">Cueros y Pieles </t>
  </si>
  <si>
    <t>Maquinaria y Equipo</t>
  </si>
  <si>
    <t>Programas de Computación</t>
  </si>
  <si>
    <t xml:space="preserve">Total General 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</si>
  <si>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</si>
  <si>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</si>
  <si>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</si>
  <si>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</si>
  <si>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>2.1.1.2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</si>
  <si>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</si>
  <si>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</si>
  <si>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</si>
  <si>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</si>
  <si>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2.1.1.4.01</t>
  </si>
  <si>
    <t xml:space="preserve">Regalía Pascual </t>
  </si>
  <si>
    <t>2.1.1.5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</si>
  <si>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</si>
  <si>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</si>
  <si>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</si>
  <si>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</si>
  <si>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</si>
  <si>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</si>
  <si>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</si>
  <si>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</si>
  <si>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</si>
  <si>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</si>
  <si>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</si>
  <si>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</si>
  <si>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</si>
  <si>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</si>
  <si>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</si>
  <si>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</si>
  <si>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</si>
  <si>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</si>
  <si>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</si>
  <si>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</si>
  <si>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</si>
  <si>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</si>
  <si>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</si>
  <si>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</si>
  <si>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</si>
  <si>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</si>
  <si>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</si>
  <si>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</si>
  <si>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</si>
  <si>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 xml:space="preserve">Telefax y Correos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</si>
  <si>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</si>
  <si>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</si>
  <si>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</si>
  <si>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</si>
  <si>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</si>
  <si>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</si>
  <si>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2.2.3.1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</si>
  <si>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</si>
  <si>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</si>
  <si>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</si>
  <si>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</si>
  <si>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</si>
  <si>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</si>
  <si>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</si>
  <si>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>2.2.5.1</t>
  </si>
  <si>
    <t>2.2.5.3</t>
  </si>
  <si>
    <t>2.2.5.4</t>
  </si>
  <si>
    <t>2.2.5.8</t>
  </si>
  <si>
    <t xml:space="preserve">Alquileres y rentas de edificios y Locales </t>
  </si>
  <si>
    <t xml:space="preserve">Alquileres de Maquinarias y Equipos 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</si>
  <si>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</si>
  <si>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</si>
  <si>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</si>
  <si>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</si>
  <si>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</si>
  <si>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</si>
  <si>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</si>
  <si>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</si>
  <si>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</si>
  <si>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</si>
  <si>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</si>
  <si>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</si>
  <si>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</si>
  <si>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</si>
  <si>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</si>
  <si>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</si>
  <si>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</si>
  <si>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</si>
  <si>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</si>
  <si>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</si>
  <si>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</si>
  <si>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</si>
  <si>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</si>
  <si>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</si>
  <si>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</si>
  <si>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</si>
  <si>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</si>
  <si>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</si>
  <si>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</si>
  <si>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</si>
  <si>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2.3.1.4</t>
  </si>
  <si>
    <t>2.3.2</t>
  </si>
  <si>
    <t>2.3.2.3</t>
  </si>
  <si>
    <t>2.3.3</t>
  </si>
  <si>
    <t>2.3.3.3</t>
  </si>
  <si>
    <t>2.3.3.4</t>
  </si>
  <si>
    <t>2.3.3.5</t>
  </si>
  <si>
    <t>2.3.4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</si>
  <si>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</si>
  <si>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</si>
  <si>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</si>
  <si>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</si>
  <si>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</si>
  <si>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</si>
  <si>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</si>
  <si>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</si>
  <si>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</si>
  <si>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</si>
  <si>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</si>
  <si>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</si>
  <si>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</si>
  <si>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</si>
  <si>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</si>
  <si>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</si>
  <si>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</si>
  <si>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</si>
  <si>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</si>
  <si>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</si>
  <si>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</si>
  <si>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</si>
  <si>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</si>
  <si>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</si>
  <si>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</si>
  <si>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</si>
  <si>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</si>
  <si>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</si>
  <si>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</si>
  <si>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</si>
  <si>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</si>
  <si>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</si>
  <si>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</si>
  <si>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</si>
  <si>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</si>
  <si>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</si>
  <si>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</si>
  <si>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</si>
  <si>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</si>
  <si>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</si>
  <si>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</si>
  <si>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</si>
  <si>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</si>
  <si>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</si>
  <si>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</si>
  <si>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Bienes Muebles e Inmuebles e Intangibles </t>
  </si>
  <si>
    <t>2.6.1</t>
  </si>
  <si>
    <t>2.6.1.1</t>
  </si>
  <si>
    <t>2.6.1.3</t>
  </si>
  <si>
    <t>2.6.4</t>
  </si>
  <si>
    <t>2.6.4.1</t>
  </si>
  <si>
    <t>2.6.5</t>
  </si>
  <si>
    <t>2.6.8</t>
  </si>
  <si>
    <t xml:space="preserve">Bienes Intangibles </t>
  </si>
  <si>
    <t>2.6.8.3.1</t>
  </si>
  <si>
    <t xml:space="preserve">Base de Datos </t>
  </si>
  <si>
    <t xml:space="preserve">Agua </t>
  </si>
  <si>
    <t xml:space="preserve">Desechos Solidos </t>
  </si>
  <si>
    <t>2.6.1.4</t>
  </si>
  <si>
    <t>2.1.2.2.06</t>
  </si>
  <si>
    <t xml:space="preserve">Compensación por Resultados </t>
  </si>
  <si>
    <t>Transferencias Corrientes</t>
  </si>
  <si>
    <t>2.4.4.</t>
  </si>
  <si>
    <t>2.4.4.1</t>
  </si>
  <si>
    <t xml:space="preserve">Transferencias corrientes a empresas publicas no financieras nacionales para servicios personales </t>
  </si>
  <si>
    <t xml:space="preserve">EJECUCION PRESUPUESTARIA DEL PROGRAMA  PROSOLI  </t>
  </si>
  <si>
    <t xml:space="preserve">prueba de exactitud </t>
  </si>
  <si>
    <t>2.2.1.6.08</t>
  </si>
  <si>
    <t>Combustibles, Lubricantes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</si>
  <si>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</si>
  <si>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</si>
  <si>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</si>
  <si>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</si>
  <si>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</si>
  <si>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</si>
  <si>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</si>
  <si>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</si>
  <si>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</si>
  <si>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</si>
  <si>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SOLIDARIDAD </t>
  </si>
  <si>
    <t xml:space="preserve">PROGRESANDO </t>
  </si>
  <si>
    <t>CTC</t>
  </si>
  <si>
    <t xml:space="preserve">CONSOLIDADO </t>
  </si>
  <si>
    <t>2.2.8.3.1</t>
  </si>
  <si>
    <t>2.4.1</t>
  </si>
  <si>
    <t>2.4.1.3</t>
  </si>
  <si>
    <t xml:space="preserve">Transferencias Corrientes al Sector Privado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</si>
  <si>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</si>
  <si>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</si>
  <si>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</si>
  <si>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</si>
  <si>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</si>
  <si>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2.3.9.4</t>
  </si>
  <si>
    <t>Dietas y Gastos de Representación</t>
  </si>
  <si>
    <t>2.1.3</t>
  </si>
  <si>
    <t>2.1.3.1.1</t>
  </si>
  <si>
    <t>2.3.1.2</t>
  </si>
  <si>
    <t xml:space="preserve">Madera, Corcho y sus Manufacturas </t>
  </si>
  <si>
    <t>2.3.9.8</t>
  </si>
  <si>
    <t>2.6.5.7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</si>
  <si>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</si>
  <si>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</si>
  <si>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</si>
  <si>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</si>
  <si>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</si>
  <si>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</si>
  <si>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>2.4.1.2</t>
  </si>
  <si>
    <t xml:space="preserve">Ayuda  y donaciones  a personas </t>
  </si>
  <si>
    <t>2.6.1.5</t>
  </si>
  <si>
    <t>2.1.1.1.5</t>
  </si>
  <si>
    <t>2.2.1.1.0</t>
  </si>
  <si>
    <t>2.2.1.2.1</t>
  </si>
  <si>
    <t>2.2.3.2.1</t>
  </si>
  <si>
    <t>2.2.5.2.1</t>
  </si>
  <si>
    <t>2.6.8.1</t>
  </si>
  <si>
    <t>2.2.8.6.4</t>
  </si>
  <si>
    <t xml:space="preserve">Remuneración al personal fijo </t>
  </si>
  <si>
    <t>incentivos y Escalón</t>
  </si>
  <si>
    <t xml:space="preserve">Remuneraciones al personal con carácter transitorio </t>
  </si>
  <si>
    <t>Sueldo Anual Nº 13</t>
  </si>
  <si>
    <t>Prestaciones Económicas</t>
  </si>
  <si>
    <t xml:space="preserve">Dietas en el país </t>
  </si>
  <si>
    <t>Radiocomunicación</t>
  </si>
  <si>
    <t>Teléfonos a Larga Distancia</t>
  </si>
  <si>
    <t xml:space="preserve">Teléfono  Local </t>
  </si>
  <si>
    <t xml:space="preserve">Servicios de Internet y  Televisión por cable </t>
  </si>
  <si>
    <t xml:space="preserve">Viáticos </t>
  </si>
  <si>
    <t>Viáticos dentro del país</t>
  </si>
  <si>
    <t>Viatico fuera del país</t>
  </si>
  <si>
    <t>Alquiler de equipo de producción</t>
  </si>
  <si>
    <t>Alquileres de Equipos de Transporte , Tracción y Eleva</t>
  </si>
  <si>
    <t xml:space="preserve">Servicios Médicos sanitarios </t>
  </si>
  <si>
    <t xml:space="preserve">Fumigación </t>
  </si>
  <si>
    <t>Actuaciones Artísticas</t>
  </si>
  <si>
    <t>Libros,  Revistas y Periódicos</t>
  </si>
  <si>
    <t xml:space="preserve">Productos Farmacéuticos  </t>
  </si>
  <si>
    <t>Productos de Cuero, Caucho y Plásticos</t>
  </si>
  <si>
    <t xml:space="preserve">Artículos de Cuero </t>
  </si>
  <si>
    <t>Llantas y Neumáticos</t>
  </si>
  <si>
    <t>Artículos de Caucho</t>
  </si>
  <si>
    <t>Artículos de Plástico</t>
  </si>
  <si>
    <t xml:space="preserve">Productos de Minerales Metálicos y No Metálicos </t>
  </si>
  <si>
    <t xml:space="preserve">Minerales metalíferos </t>
  </si>
  <si>
    <t>Gas-oíl</t>
  </si>
  <si>
    <t xml:space="preserve">Productos químicos y Conexos </t>
  </si>
  <si>
    <t xml:space="preserve">Útiles de escritorio, oficina, informática y de enseñanza </t>
  </si>
  <si>
    <t xml:space="preserve">Útiles menores médicos quirúrgicos </t>
  </si>
  <si>
    <t xml:space="preserve">Útiles destinados a actividades recreativas y deportivas </t>
  </si>
  <si>
    <t xml:space="preserve">Útiles de cocina y comedor </t>
  </si>
  <si>
    <t xml:space="preserve">Productos Eléctricos y Afines </t>
  </si>
  <si>
    <t xml:space="preserve">Otros respuestas y accesorios menores </t>
  </si>
  <si>
    <t>Productos y Útiles varios  N. I . P.</t>
  </si>
  <si>
    <t xml:space="preserve">Premios literarios, deportivos y artísticos </t>
  </si>
  <si>
    <t xml:space="preserve">Transferencias Corrientes  a Empresas  Publicas No Financieras </t>
  </si>
  <si>
    <t xml:space="preserve">Muebles de Oficina y Estantería </t>
  </si>
  <si>
    <t xml:space="preserve">Muebles de alojamiento, excepto de oficina y estantería </t>
  </si>
  <si>
    <t>Electrodomésticos</t>
  </si>
  <si>
    <t xml:space="preserve">Vehículos  y Equipo  de Transporte, Tracción y Elevación </t>
  </si>
  <si>
    <t>Automóviles y Camiones</t>
  </si>
  <si>
    <t xml:space="preserve">Equipo de generación eléctrica, aparatos y Accesorios eléctricos </t>
  </si>
  <si>
    <t>Investigación y desarrollo</t>
  </si>
  <si>
    <t>2.3.6.1.02</t>
  </si>
  <si>
    <t>2.2.1.6.01</t>
  </si>
  <si>
    <t>2.2.1.7.01</t>
  </si>
  <si>
    <t>Mantenimiento y  reparacion de equipo de oficina y muebles</t>
  </si>
  <si>
    <t>2.2.8.7.6</t>
  </si>
  <si>
    <t>Otro servicios tecnicos profecionales</t>
  </si>
  <si>
    <t>2.3.7.2.03</t>
  </si>
  <si>
    <t>Productos químicos de uso personal</t>
  </si>
  <si>
    <t>2.3.7.2.05</t>
  </si>
  <si>
    <t>insecticidads, fumigantes y otros</t>
  </si>
  <si>
    <t>2.6.1.2</t>
  </si>
  <si>
    <t>Equipo computacional</t>
  </si>
  <si>
    <t>Metales y piedras preciosas</t>
  </si>
  <si>
    <t>2.6.3.1</t>
  </si>
  <si>
    <t>Equipos medicos y de laboratorio</t>
  </si>
  <si>
    <t>2.4.1.6.01</t>
  </si>
  <si>
    <t>Transferencias corrientes a Asociaciones sin fines de lucro</t>
  </si>
  <si>
    <t xml:space="preserve">SUB-PROGRAMAS </t>
  </si>
  <si>
    <t>PROSOSI</t>
  </si>
  <si>
    <t>2.6.2.4</t>
  </si>
  <si>
    <t>Equipos Recreativos</t>
  </si>
  <si>
    <t>(Expresados  en RD$)</t>
  </si>
  <si>
    <t>Gratificaciones por aniversario de institución</t>
  </si>
  <si>
    <t>2.1.4.2.03</t>
  </si>
  <si>
    <t>Recolección de residuos sólidos</t>
  </si>
  <si>
    <t>2.2.1.8.01</t>
  </si>
  <si>
    <t xml:space="preserve">2.2.7.1.06 </t>
  </si>
  <si>
    <t>Instalaciones eléctricas</t>
  </si>
  <si>
    <t xml:space="preserve">2.2.7.1.07 </t>
  </si>
  <si>
    <t>Servicios de pintura y derivados con fin de higiene y embellecimiento</t>
  </si>
  <si>
    <t>SALDO MES ANTERIOR</t>
  </si>
  <si>
    <t>Instalaciones temporales</t>
  </si>
  <si>
    <t>2.2.8.5.2</t>
  </si>
  <si>
    <t>Lavanderia</t>
  </si>
  <si>
    <t>2.2.8.7.5</t>
  </si>
  <si>
    <t>2.3.7.1.4</t>
  </si>
  <si>
    <t>Gas GLP</t>
  </si>
  <si>
    <t>CONSOLIDADO MENSUAL DE JULIO 2015</t>
  </si>
  <si>
    <t>2.2.7.1.02</t>
  </si>
  <si>
    <t>Servicios especiales de mantenimiento y reparacion</t>
  </si>
  <si>
    <t>2.2.7.2.02</t>
  </si>
  <si>
    <t>Reparaciones de Maquinarias y Equipos para computacion</t>
  </si>
  <si>
    <t>2.2.7.2.04</t>
  </si>
  <si>
    <t>2.2.7.2.05</t>
  </si>
  <si>
    <t>Mantenimiento y  reparacion de equipo sanitarios y de laboratorio</t>
  </si>
  <si>
    <t>2.2.7.2.06</t>
  </si>
  <si>
    <t>Mantenimiento y  reparacion de equipos de transporte, traccion y elevacion</t>
  </si>
  <si>
    <t>2.2.7.2.07</t>
  </si>
  <si>
    <t xml:space="preserve">Mantenimiento y reparacion de equipos de produccion </t>
  </si>
  <si>
    <t>2.2.7.2.08</t>
  </si>
  <si>
    <t>Servicios de mantenimiento, reparacion, desmonte e intalacion</t>
  </si>
  <si>
    <t>2.2.7.3.01</t>
  </si>
  <si>
    <t>Servicios de informatica  y sistema computarizados</t>
  </si>
  <si>
    <t>2.3.1.3.1</t>
  </si>
  <si>
    <t>Productos Pecuarios</t>
  </si>
  <si>
    <t>2.3.1.3.3</t>
  </si>
  <si>
    <t>Productos forestales</t>
  </si>
  <si>
    <t>2.3.2.1.1</t>
  </si>
  <si>
    <t>2.3.2.2.1</t>
  </si>
  <si>
    <t>2.3.3.1.1</t>
  </si>
  <si>
    <t>2.3.3.2.1</t>
  </si>
  <si>
    <t>Herramientas y maquinaria</t>
  </si>
  <si>
    <t xml:space="preserve">Maquinaria, Otros Equipos  y Herramientas </t>
  </si>
  <si>
    <t>2.6.5.8</t>
  </si>
  <si>
    <t xml:space="preserve">Otros Equipos </t>
  </si>
  <si>
    <t>2.3.8.3.2</t>
  </si>
  <si>
    <t>2.6.8.8</t>
  </si>
  <si>
    <t xml:space="preserve">Licencias Informáticas  e intelectuales,  industriales y comerciales </t>
  </si>
  <si>
    <t>2.7.1.2</t>
  </si>
  <si>
    <t>Obras para edificaciones no residenciales</t>
  </si>
  <si>
    <t>2.7.1</t>
  </si>
  <si>
    <t>Obras</t>
  </si>
  <si>
    <t>Obras en Edificaciones</t>
  </si>
  <si>
    <t>SALDO FINAL JULIO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</si>
</sst>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sz val="11"/>
      <color indexed="8"/>
      <name val="Arial Narrow"/>
      <family val="2"/>
    </font>
    <font>
      <b/>
      <sz val="14"/>
      <name val="Arial Narrow"/>
      <family val="2"/>
    </font>
    <font>
      <b/>
      <sz val="12"/>
      <color theme="1"/>
      <name val="Arial Narrow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indexed="64"/>
      </left>
      <right style="double">
        <color auto="1"/>
      </right>
      <top style="thick">
        <color indexed="64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3" xfId="0" applyFont="1" applyFill="1" applyBorder="1"/>
    <xf numFmtId="43" fontId="0" fillId="0" borderId="0" xfId="0" applyNumberFormat="1"/>
    <xf numFmtId="0" fontId="0" fillId="0" borderId="0" xfId="0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6" xfId="0" applyFont="1" applyBorder="1"/>
    <xf numFmtId="0" fontId="2" fillId="2" borderId="5" xfId="0" applyFont="1" applyFill="1" applyBorder="1"/>
    <xf numFmtId="49" fontId="3" fillId="0" borderId="6" xfId="0" applyNumberFormat="1" applyFont="1" applyBorder="1" applyAlignment="1">
      <alignment horizontal="center"/>
    </xf>
    <xf numFmtId="0" fontId="8" fillId="2" borderId="5" xfId="0" applyNumberFormat="1" applyFont="1" applyFill="1" applyBorder="1" applyAlignment="1">
      <alignment horizontal="center"/>
    </xf>
    <xf numFmtId="43" fontId="10" fillId="2" borderId="5" xfId="1" applyFont="1" applyFill="1" applyBorder="1"/>
    <xf numFmtId="43" fontId="9" fillId="0" borderId="3" xfId="1" applyFont="1" applyBorder="1"/>
    <xf numFmtId="0" fontId="9" fillId="0" borderId="3" xfId="0" applyNumberFormat="1" applyFont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43" fontId="10" fillId="2" borderId="3" xfId="1" applyFont="1" applyFill="1" applyBorder="1"/>
    <xf numFmtId="0" fontId="9" fillId="0" borderId="6" xfId="0" applyNumberFormat="1" applyFont="1" applyBorder="1" applyAlignment="1">
      <alignment horizontal="center"/>
    </xf>
    <xf numFmtId="43" fontId="9" fillId="0" borderId="6" xfId="1" applyFont="1" applyBorder="1"/>
    <xf numFmtId="43" fontId="9" fillId="0" borderId="3" xfId="1" applyFont="1" applyBorder="1" applyAlignment="1">
      <alignment horizontal="right"/>
    </xf>
    <xf numFmtId="43" fontId="10" fillId="2" borderId="5" xfId="0" applyNumberFormat="1" applyFont="1" applyFill="1" applyBorder="1"/>
    <xf numFmtId="43" fontId="9" fillId="0" borderId="13" xfId="1" applyFont="1" applyBorder="1"/>
    <xf numFmtId="164" fontId="0" fillId="0" borderId="0" xfId="0" applyNumberFormat="1"/>
    <xf numFmtId="0" fontId="10" fillId="0" borderId="0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4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/>
    <xf numFmtId="43" fontId="9" fillId="0" borderId="14" xfId="1" applyFont="1" applyFill="1" applyBorder="1"/>
    <xf numFmtId="0" fontId="4" fillId="3" borderId="7" xfId="0" applyNumberFormat="1" applyFont="1" applyFill="1" applyBorder="1" applyAlignment="1">
      <alignment horizontal="center"/>
    </xf>
    <xf numFmtId="0" fontId="4" fillId="3" borderId="7" xfId="0" applyFont="1" applyFill="1" applyBorder="1"/>
    <xf numFmtId="43" fontId="10" fillId="3" borderId="7" xfId="0" applyNumberFormat="1" applyFont="1" applyFill="1" applyBorder="1"/>
    <xf numFmtId="0" fontId="0" fillId="0" borderId="0" xfId="0" applyBorder="1"/>
    <xf numFmtId="43" fontId="10" fillId="2" borderId="0" xfId="1" applyFont="1" applyFill="1" applyBorder="1"/>
    <xf numFmtId="0" fontId="15" fillId="0" borderId="15" xfId="0" applyFont="1" applyBorder="1" applyAlignment="1">
      <alignment horizontal="center" vertical="center" wrapText="1"/>
    </xf>
    <xf numFmtId="43" fontId="9" fillId="4" borderId="3" xfId="1" applyFont="1" applyFill="1" applyBorder="1"/>
    <xf numFmtId="43" fontId="10" fillId="0" borderId="0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8" fillId="6" borderId="3" xfId="0" applyNumberFormat="1" applyFont="1" applyFill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Font="1" applyBorder="1"/>
    <xf numFmtId="0" fontId="7" fillId="2" borderId="8" xfId="0" applyNumberFormat="1" applyFont="1" applyFill="1" applyBorder="1" applyAlignment="1">
      <alignment horizontal="center"/>
    </xf>
    <xf numFmtId="0" fontId="7" fillId="2" borderId="8" xfId="0" applyFont="1" applyFill="1" applyBorder="1"/>
    <xf numFmtId="43" fontId="11" fillId="2" borderId="8" xfId="1" applyFont="1" applyFill="1" applyBorder="1"/>
    <xf numFmtId="0" fontId="16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right"/>
    </xf>
    <xf numFmtId="43" fontId="17" fillId="5" borderId="19" xfId="0" applyNumberFormat="1" applyFont="1" applyFill="1" applyBorder="1"/>
    <xf numFmtId="43" fontId="17" fillId="5" borderId="20" xfId="0" applyNumberFormat="1" applyFont="1" applyFill="1" applyBorder="1"/>
    <xf numFmtId="43" fontId="15" fillId="5" borderId="7" xfId="1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right" vertical="center"/>
    </xf>
    <xf numFmtId="0" fontId="15" fillId="0" borderId="16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L228"/>
  <sheetViews>
    <sheetView tabSelected="1" view="pageBreakPreview" topLeftCell="A211" zoomScaleSheetLayoutView="100" workbookViewId="0">
      <selection activeCell="B9" sqref="B9"/>
    </sheetView>
  </sheetViews>
  <sheetFormatPr baseColWidth="10" defaultRowHeight="12.75" x14ac:dyDescent="0.2"/>
  <cols>
    <col min="1" max="1" width="18.140625" customWidth="1"/>
    <col min="2" max="2" width="69.140625" bestFit="1" customWidth="1"/>
    <col min="3" max="6" width="22.7109375" bestFit="1" customWidth="1"/>
    <col min="7" max="7" width="14.85546875" hidden="1" customWidth="1"/>
    <col min="8" max="8" width="18" hidden="1" customWidth="1"/>
  </cols>
  <sheetData>
    <row r="1" spans="1:9" ht="26.25" thickTop="1" x14ac:dyDescent="0.35">
      <c r="A1" s="55" t="s">
        <v>34</v>
      </c>
      <c r="B1" s="56"/>
      <c r="C1" s="56"/>
      <c r="D1" s="56"/>
      <c r="E1" s="56"/>
      <c r="F1" s="57"/>
    </row>
    <row r="2" spans="1:9" ht="23.25" x14ac:dyDescent="0.35">
      <c r="A2" s="52" t="s">
        <v>35</v>
      </c>
      <c r="B2" s="53"/>
      <c r="C2" s="53"/>
      <c r="D2" s="53"/>
      <c r="E2" s="53"/>
      <c r="F2" s="54"/>
    </row>
    <row r="3" spans="1:9" ht="23.25" x14ac:dyDescent="0.35">
      <c r="A3" s="52" t="s">
        <v>199</v>
      </c>
      <c r="B3" s="53"/>
      <c r="C3" s="53"/>
      <c r="D3" s="53"/>
      <c r="E3" s="53"/>
      <c r="F3" s="54"/>
    </row>
    <row r="4" spans="1:9" ht="20.25" x14ac:dyDescent="0.3">
      <c r="A4" s="58" t="s">
        <v>332</v>
      </c>
      <c r="B4" s="59"/>
      <c r="C4" s="59"/>
      <c r="D4" s="59"/>
      <c r="E4" s="59"/>
      <c r="F4" s="60"/>
    </row>
    <row r="5" spans="1:9" ht="20.25" x14ac:dyDescent="0.3">
      <c r="A5" s="58" t="s">
        <v>316</v>
      </c>
      <c r="B5" s="59"/>
      <c r="C5" s="59"/>
      <c r="D5" s="59"/>
      <c r="E5" s="59"/>
      <c r="F5" s="60"/>
    </row>
    <row r="6" spans="1:9" ht="13.5" thickBot="1" x14ac:dyDescent="0.25">
      <c r="A6" s="61"/>
      <c r="B6" s="62"/>
      <c r="C6" s="62"/>
      <c r="D6" s="62"/>
      <c r="E6" s="62"/>
      <c r="F6" s="63"/>
    </row>
    <row r="7" spans="1:9" ht="31.5" customHeight="1" thickTop="1" thickBot="1" x14ac:dyDescent="0.25">
      <c r="A7" s="36"/>
      <c r="B7" s="35"/>
      <c r="C7" s="51" t="s">
        <v>312</v>
      </c>
      <c r="D7" s="51"/>
      <c r="E7" s="51"/>
      <c r="F7" s="32" t="s">
        <v>313</v>
      </c>
    </row>
    <row r="8" spans="1:9" ht="30.75" customHeight="1" thickTop="1" thickBot="1" x14ac:dyDescent="0.25">
      <c r="A8" s="43" t="s">
        <v>36</v>
      </c>
      <c r="B8" s="44" t="s">
        <v>0</v>
      </c>
      <c r="C8" s="23" t="s">
        <v>213</v>
      </c>
      <c r="D8" s="23" t="s">
        <v>214</v>
      </c>
      <c r="E8" s="23" t="s">
        <v>215</v>
      </c>
      <c r="F8" s="23" t="s">
        <v>216</v>
      </c>
      <c r="H8" s="3" t="s">
        <v>200</v>
      </c>
      <c r="I8" s="22"/>
    </row>
    <row r="9" spans="1:9" ht="28.5" customHeight="1" thickBot="1" x14ac:dyDescent="0.25">
      <c r="A9" s="49"/>
      <c r="B9" s="50" t="s">
        <v>325</v>
      </c>
      <c r="C9" s="48">
        <v>280445427.70999998</v>
      </c>
      <c r="D9" s="48">
        <v>354404453.08999997</v>
      </c>
      <c r="E9" s="48">
        <v>149491083.72999999</v>
      </c>
      <c r="F9" s="48">
        <f>+C9+D9+E9</f>
        <v>784340964.52999997</v>
      </c>
      <c r="H9" s="3"/>
      <c r="I9" s="34"/>
    </row>
    <row r="10" spans="1:9" ht="16.5" customHeight="1" thickBot="1" x14ac:dyDescent="0.3">
      <c r="A10" s="27">
        <v>2.1</v>
      </c>
      <c r="B10" s="28" t="s">
        <v>1</v>
      </c>
      <c r="C10" s="29">
        <f>+C11+C14+C26+C36</f>
        <v>22911186.420000002</v>
      </c>
      <c r="D10" s="29">
        <f>+D11+D14+D19+D22+D26+D33+D36</f>
        <v>28698215.800000001</v>
      </c>
      <c r="E10" s="29">
        <f>+E11+E14+E19+E22+E26+E36</f>
        <v>2434121.04</v>
      </c>
      <c r="F10" s="29">
        <f>SUM(C10:E10)</f>
        <v>54043523.259999998</v>
      </c>
      <c r="H10" s="2">
        <f>+C10+D10+E10</f>
        <v>54043523.259999998</v>
      </c>
      <c r="I10" s="21"/>
    </row>
    <row r="11" spans="1:9" ht="16.5" x14ac:dyDescent="0.3">
      <c r="A11" s="10" t="s">
        <v>37</v>
      </c>
      <c r="B11" s="8" t="s">
        <v>250</v>
      </c>
      <c r="C11" s="19">
        <f>C12+C13</f>
        <v>19808134.010000002</v>
      </c>
      <c r="D11" s="19">
        <f>D12+D13</f>
        <v>19916934.010000002</v>
      </c>
      <c r="E11" s="19">
        <f>E12+E13</f>
        <v>2389864</v>
      </c>
      <c r="F11" s="19">
        <f>F12+F13</f>
        <v>42114932.020000003</v>
      </c>
      <c r="H11" s="2">
        <f t="shared" ref="H11:H83" si="0">+C11+D11+E11</f>
        <v>42114932.020000003</v>
      </c>
      <c r="I11" s="21"/>
    </row>
    <row r="12" spans="1:9" x14ac:dyDescent="0.2">
      <c r="A12" s="4" t="s">
        <v>49</v>
      </c>
      <c r="B12" s="5" t="s">
        <v>2</v>
      </c>
      <c r="C12" s="12">
        <v>19808134.010000002</v>
      </c>
      <c r="D12" s="33">
        <v>19896434.010000002</v>
      </c>
      <c r="E12" s="12">
        <v>2389864</v>
      </c>
      <c r="F12" s="12">
        <f>+C12+D12+E12</f>
        <v>42094432.020000003</v>
      </c>
      <c r="H12" s="2">
        <f t="shared" si="0"/>
        <v>42094432.020000003</v>
      </c>
      <c r="I12" s="21"/>
    </row>
    <row r="13" spans="1:9" x14ac:dyDescent="0.2">
      <c r="A13" s="13" t="s">
        <v>243</v>
      </c>
      <c r="B13" s="5" t="s">
        <v>251</v>
      </c>
      <c r="C13" s="12"/>
      <c r="D13" s="12">
        <v>20500</v>
      </c>
      <c r="E13" s="12"/>
      <c r="F13" s="12">
        <f t="shared" ref="F13:F83" si="1">+C13+D13+E13</f>
        <v>20500</v>
      </c>
      <c r="H13" s="2">
        <f t="shared" si="0"/>
        <v>20500</v>
      </c>
      <c r="I13" s="21"/>
    </row>
    <row r="14" spans="1:9" ht="16.5" x14ac:dyDescent="0.3">
      <c r="A14" s="14" t="s">
        <v>38</v>
      </c>
      <c r="B14" s="1" t="s">
        <v>252</v>
      </c>
      <c r="C14" s="15">
        <f>SUM(C15:C17)</f>
        <v>58800</v>
      </c>
      <c r="D14" s="15">
        <f>SUM(D15:D17)</f>
        <v>636500</v>
      </c>
      <c r="E14" s="15">
        <f>SUM(E15:E17)</f>
        <v>40000</v>
      </c>
      <c r="F14" s="15">
        <f>SUM(C14:E14)</f>
        <v>735300</v>
      </c>
      <c r="H14" s="2">
        <f t="shared" si="0"/>
        <v>735300</v>
      </c>
      <c r="I14" s="21"/>
    </row>
    <row r="15" spans="1:9" x14ac:dyDescent="0.2">
      <c r="A15" s="4" t="s">
        <v>46</v>
      </c>
      <c r="B15" s="5" t="s">
        <v>39</v>
      </c>
      <c r="C15" s="12">
        <v>58800</v>
      </c>
      <c r="D15" s="12">
        <v>636500</v>
      </c>
      <c r="E15" s="12">
        <v>40000</v>
      </c>
      <c r="F15" s="12">
        <f t="shared" si="1"/>
        <v>735300</v>
      </c>
      <c r="H15" s="2">
        <f t="shared" si="0"/>
        <v>735300</v>
      </c>
      <c r="I15" s="21"/>
    </row>
    <row r="16" spans="1:9" x14ac:dyDescent="0.2">
      <c r="A16" s="4" t="s">
        <v>47</v>
      </c>
      <c r="B16" s="5" t="s">
        <v>40</v>
      </c>
      <c r="C16" s="12"/>
      <c r="D16" s="12"/>
      <c r="E16" s="12"/>
      <c r="F16" s="12">
        <f t="shared" si="1"/>
        <v>0</v>
      </c>
      <c r="H16" s="2">
        <f t="shared" si="0"/>
        <v>0</v>
      </c>
      <c r="I16" s="21"/>
    </row>
    <row r="17" spans="1:9" x14ac:dyDescent="0.2">
      <c r="A17" s="4" t="s">
        <v>48</v>
      </c>
      <c r="B17" s="5" t="s">
        <v>41</v>
      </c>
      <c r="C17" s="12"/>
      <c r="D17" s="12"/>
      <c r="E17" s="12"/>
      <c r="F17" s="12">
        <f t="shared" si="1"/>
        <v>0</v>
      </c>
      <c r="H17" s="2">
        <f t="shared" si="0"/>
        <v>0</v>
      </c>
      <c r="I17" s="21"/>
    </row>
    <row r="18" spans="1:9" x14ac:dyDescent="0.2">
      <c r="A18" s="4"/>
      <c r="B18" s="5"/>
      <c r="C18" s="12"/>
      <c r="D18" s="12"/>
      <c r="E18" s="12"/>
      <c r="F18" s="12"/>
      <c r="H18" s="2"/>
      <c r="I18" s="21"/>
    </row>
    <row r="19" spans="1:9" ht="16.5" x14ac:dyDescent="0.3">
      <c r="A19" s="14" t="s">
        <v>42</v>
      </c>
      <c r="B19" s="1" t="s">
        <v>253</v>
      </c>
      <c r="C19" s="15">
        <f>SUM(C20:C21)</f>
        <v>0</v>
      </c>
      <c r="D19" s="15">
        <f t="shared" ref="D19:F19" si="2">SUM(D20:D21)</f>
        <v>0</v>
      </c>
      <c r="E19" s="15">
        <f t="shared" si="2"/>
        <v>0</v>
      </c>
      <c r="F19" s="15">
        <f t="shared" si="2"/>
        <v>0</v>
      </c>
      <c r="H19" s="2">
        <f t="shared" si="0"/>
        <v>0</v>
      </c>
      <c r="I19" s="21"/>
    </row>
    <row r="20" spans="1:9" x14ac:dyDescent="0.2">
      <c r="A20" s="4" t="s">
        <v>43</v>
      </c>
      <c r="B20" s="5" t="s">
        <v>44</v>
      </c>
      <c r="C20" s="12"/>
      <c r="D20" s="12"/>
      <c r="E20" s="12"/>
      <c r="F20" s="12">
        <f t="shared" si="1"/>
        <v>0</v>
      </c>
      <c r="H20" s="2">
        <f t="shared" si="0"/>
        <v>0</v>
      </c>
      <c r="I20" s="21"/>
    </row>
    <row r="21" spans="1:9" x14ac:dyDescent="0.2">
      <c r="A21" s="4"/>
      <c r="B21" s="5"/>
      <c r="C21" s="12"/>
      <c r="D21" s="12"/>
      <c r="E21" s="12"/>
      <c r="F21" s="12">
        <f t="shared" si="1"/>
        <v>0</v>
      </c>
      <c r="H21" s="2">
        <f t="shared" si="0"/>
        <v>0</v>
      </c>
      <c r="I21" s="21"/>
    </row>
    <row r="22" spans="1:9" ht="16.5" x14ac:dyDescent="0.3">
      <c r="A22" s="14" t="s">
        <v>45</v>
      </c>
      <c r="B22" s="1" t="s">
        <v>254</v>
      </c>
      <c r="C22" s="15">
        <f t="shared" ref="C22:E22" si="3">SUM(C23:C25)</f>
        <v>0</v>
      </c>
      <c r="D22" s="15">
        <f t="shared" si="3"/>
        <v>252382.61</v>
      </c>
      <c r="E22" s="15">
        <f t="shared" si="3"/>
        <v>0</v>
      </c>
      <c r="F22" s="15">
        <f>SUM(F23:F25)</f>
        <v>252382.61</v>
      </c>
      <c r="H22" s="2">
        <f t="shared" si="0"/>
        <v>252382.61</v>
      </c>
      <c r="I22" s="21"/>
    </row>
    <row r="23" spans="1:9" x14ac:dyDescent="0.2">
      <c r="A23" s="4" t="s">
        <v>50</v>
      </c>
      <c r="B23" s="5" t="s">
        <v>51</v>
      </c>
      <c r="C23" s="12"/>
      <c r="D23" s="12">
        <v>176536</v>
      </c>
      <c r="E23" s="12"/>
      <c r="F23" s="12">
        <f t="shared" si="1"/>
        <v>176536</v>
      </c>
      <c r="H23" s="2">
        <f t="shared" si="0"/>
        <v>176536</v>
      </c>
      <c r="I23" s="21"/>
    </row>
    <row r="24" spans="1:9" x14ac:dyDescent="0.2">
      <c r="A24" s="4" t="s">
        <v>52</v>
      </c>
      <c r="B24" s="5" t="s">
        <v>53</v>
      </c>
      <c r="C24" s="12"/>
      <c r="D24" s="12">
        <v>75846.61</v>
      </c>
      <c r="E24" s="12"/>
      <c r="F24" s="12">
        <f t="shared" si="1"/>
        <v>75846.61</v>
      </c>
      <c r="H24" s="2">
        <f t="shared" si="0"/>
        <v>75846.61</v>
      </c>
      <c r="I24" s="21"/>
    </row>
    <row r="25" spans="1:9" x14ac:dyDescent="0.2">
      <c r="A25" s="13"/>
      <c r="B25" s="5"/>
      <c r="C25" s="12"/>
      <c r="D25" s="12"/>
      <c r="E25" s="12"/>
      <c r="F25" s="12">
        <f t="shared" si="1"/>
        <v>0</v>
      </c>
      <c r="H25" s="2">
        <f t="shared" si="0"/>
        <v>0</v>
      </c>
      <c r="I25" s="21"/>
    </row>
    <row r="26" spans="1:9" ht="16.5" x14ac:dyDescent="0.3">
      <c r="A26" s="14" t="s">
        <v>54</v>
      </c>
      <c r="B26" s="1" t="s">
        <v>55</v>
      </c>
      <c r="C26" s="15">
        <f>SUM(C27:C32)</f>
        <v>41500</v>
      </c>
      <c r="D26" s="15">
        <f>SUM(D27:D32)</f>
        <v>773070.75</v>
      </c>
      <c r="E26" s="15">
        <f>SUM(E27:E32)</f>
        <v>4257.04</v>
      </c>
      <c r="F26" s="15">
        <f>SUM(F27:F32)</f>
        <v>818827.79</v>
      </c>
      <c r="H26" s="2">
        <f t="shared" si="0"/>
        <v>818827.79</v>
      </c>
      <c r="I26" s="21"/>
    </row>
    <row r="27" spans="1:9" x14ac:dyDescent="0.2">
      <c r="A27" s="4" t="s">
        <v>56</v>
      </c>
      <c r="B27" s="5" t="s">
        <v>58</v>
      </c>
      <c r="C27" s="12"/>
      <c r="D27" s="33">
        <v>686813.53</v>
      </c>
      <c r="E27" s="12">
        <v>4257.04</v>
      </c>
      <c r="F27" s="12">
        <f t="shared" si="1"/>
        <v>691070.57000000007</v>
      </c>
      <c r="H27" s="2">
        <f t="shared" si="0"/>
        <v>691070.57000000007</v>
      </c>
      <c r="I27" s="21"/>
    </row>
    <row r="28" spans="1:9" x14ac:dyDescent="0.2">
      <c r="A28" s="4" t="s">
        <v>57</v>
      </c>
      <c r="B28" s="5" t="s">
        <v>59</v>
      </c>
      <c r="C28" s="12"/>
      <c r="D28" s="12">
        <v>86257.22</v>
      </c>
      <c r="E28" s="12"/>
      <c r="F28" s="12">
        <f t="shared" si="1"/>
        <v>86257.22</v>
      </c>
      <c r="H28" s="2">
        <f t="shared" si="0"/>
        <v>86257.22</v>
      </c>
      <c r="I28" s="21"/>
    </row>
    <row r="29" spans="1:9" x14ac:dyDescent="0.2">
      <c r="A29" s="4" t="s">
        <v>62</v>
      </c>
      <c r="B29" s="5" t="s">
        <v>63</v>
      </c>
      <c r="C29" s="12">
        <v>41500</v>
      </c>
      <c r="D29" s="12"/>
      <c r="E29" s="12"/>
      <c r="F29" s="12">
        <f t="shared" si="1"/>
        <v>41500</v>
      </c>
      <c r="H29" s="2">
        <f t="shared" si="0"/>
        <v>41500</v>
      </c>
      <c r="I29" s="21"/>
    </row>
    <row r="30" spans="1:9" x14ac:dyDescent="0.2">
      <c r="A30" s="4" t="s">
        <v>193</v>
      </c>
      <c r="B30" s="5" t="s">
        <v>194</v>
      </c>
      <c r="C30" s="12"/>
      <c r="D30" s="12"/>
      <c r="E30" s="12"/>
      <c r="F30" s="12">
        <f t="shared" si="1"/>
        <v>0</v>
      </c>
      <c r="H30" s="2">
        <f t="shared" si="0"/>
        <v>0</v>
      </c>
      <c r="I30" s="21"/>
    </row>
    <row r="31" spans="1:9" x14ac:dyDescent="0.2">
      <c r="A31" s="4" t="s">
        <v>60</v>
      </c>
      <c r="B31" s="5" t="s">
        <v>61</v>
      </c>
      <c r="C31" s="12"/>
      <c r="D31" s="12"/>
      <c r="E31" s="12"/>
      <c r="F31" s="12">
        <f t="shared" si="1"/>
        <v>0</v>
      </c>
      <c r="H31" s="2">
        <f t="shared" si="0"/>
        <v>0</v>
      </c>
      <c r="I31" s="21"/>
    </row>
    <row r="32" spans="1:9" x14ac:dyDescent="0.2">
      <c r="A32" s="13"/>
      <c r="B32" s="5"/>
      <c r="C32" s="12"/>
      <c r="D32" s="12"/>
      <c r="E32" s="12"/>
      <c r="F32" s="12">
        <f t="shared" si="1"/>
        <v>0</v>
      </c>
      <c r="H32" s="2">
        <f t="shared" si="0"/>
        <v>0</v>
      </c>
      <c r="I32" s="21"/>
    </row>
    <row r="33" spans="1:9" ht="16.5" x14ac:dyDescent="0.3">
      <c r="A33" s="14" t="s">
        <v>228</v>
      </c>
      <c r="B33" s="1" t="s">
        <v>227</v>
      </c>
      <c r="C33" s="15">
        <f>SUM(C34:C35)</f>
        <v>0</v>
      </c>
      <c r="D33" s="15">
        <f t="shared" ref="D33:F33" si="4">SUM(D34:D35)</f>
        <v>0</v>
      </c>
      <c r="E33" s="15">
        <f t="shared" si="4"/>
        <v>0</v>
      </c>
      <c r="F33" s="15">
        <f t="shared" si="4"/>
        <v>0</v>
      </c>
      <c r="H33" s="2"/>
      <c r="I33" s="21"/>
    </row>
    <row r="34" spans="1:9" x14ac:dyDescent="0.2">
      <c r="A34" s="4" t="s">
        <v>229</v>
      </c>
      <c r="B34" s="5" t="s">
        <v>255</v>
      </c>
      <c r="C34" s="12"/>
      <c r="D34" s="12"/>
      <c r="E34" s="12"/>
      <c r="F34" s="12">
        <f t="shared" ref="F34" si="5">+C34+D34+E34</f>
        <v>0</v>
      </c>
      <c r="H34" s="2"/>
      <c r="I34" s="21"/>
    </row>
    <row r="35" spans="1:9" x14ac:dyDescent="0.2">
      <c r="A35" s="13" t="s">
        <v>318</v>
      </c>
      <c r="B35" s="5" t="s">
        <v>317</v>
      </c>
      <c r="C35" s="12"/>
      <c r="D35" s="12"/>
      <c r="E35" s="12"/>
      <c r="F35" s="12"/>
      <c r="H35" s="2"/>
      <c r="I35" s="21"/>
    </row>
    <row r="36" spans="1:9" ht="16.5" x14ac:dyDescent="0.3">
      <c r="A36" s="14" t="s">
        <v>64</v>
      </c>
      <c r="B36" s="1" t="s">
        <v>69</v>
      </c>
      <c r="C36" s="15">
        <f>SUM(C37:C40)</f>
        <v>3002752.41</v>
      </c>
      <c r="D36" s="15">
        <f>+D37+D38+D39</f>
        <v>7119328.4300000006</v>
      </c>
      <c r="E36" s="15">
        <f>SUM(E37:E40)</f>
        <v>0</v>
      </c>
      <c r="F36" s="15">
        <f>SUM(C36:E36)</f>
        <v>10122080.84</v>
      </c>
      <c r="H36" s="2">
        <f t="shared" si="0"/>
        <v>10122080.84</v>
      </c>
      <c r="I36" s="21"/>
    </row>
    <row r="37" spans="1:9" x14ac:dyDescent="0.2">
      <c r="A37" s="13" t="s">
        <v>65</v>
      </c>
      <c r="B37" s="5" t="s">
        <v>66</v>
      </c>
      <c r="C37" s="12">
        <v>1394947.95</v>
      </c>
      <c r="D37" s="12">
        <v>3422079.06</v>
      </c>
      <c r="E37" s="12"/>
      <c r="F37" s="12">
        <f t="shared" si="1"/>
        <v>4817027.01</v>
      </c>
      <c r="H37" s="2">
        <f t="shared" si="0"/>
        <v>4817027.01</v>
      </c>
      <c r="I37" s="21"/>
    </row>
    <row r="38" spans="1:9" x14ac:dyDescent="0.2">
      <c r="A38" s="13" t="s">
        <v>67</v>
      </c>
      <c r="B38" s="5" t="s">
        <v>3</v>
      </c>
      <c r="C38" s="12">
        <v>1403308.29</v>
      </c>
      <c r="D38" s="12">
        <v>3375310.49</v>
      </c>
      <c r="E38" s="12"/>
      <c r="F38" s="12">
        <f t="shared" si="1"/>
        <v>4778618.78</v>
      </c>
      <c r="H38" s="2">
        <f t="shared" si="0"/>
        <v>4778618.78</v>
      </c>
      <c r="I38" s="21"/>
    </row>
    <row r="39" spans="1:9" x14ac:dyDescent="0.2">
      <c r="A39" s="13" t="s">
        <v>68</v>
      </c>
      <c r="B39" s="5" t="s">
        <v>4</v>
      </c>
      <c r="C39" s="12">
        <v>204496.17</v>
      </c>
      <c r="D39" s="12">
        <v>321938.88</v>
      </c>
      <c r="E39" s="12"/>
      <c r="F39" s="12">
        <f t="shared" si="1"/>
        <v>526435.05000000005</v>
      </c>
      <c r="H39" s="2">
        <f t="shared" si="0"/>
        <v>526435.05000000005</v>
      </c>
      <c r="I39" s="21"/>
    </row>
    <row r="40" spans="1:9" ht="13.5" thickBot="1" x14ac:dyDescent="0.25">
      <c r="A40" s="16"/>
      <c r="B40" s="7"/>
      <c r="C40" s="17"/>
      <c r="D40" s="17"/>
      <c r="E40" s="17"/>
      <c r="F40" s="17">
        <f t="shared" si="1"/>
        <v>0</v>
      </c>
      <c r="H40" s="2">
        <f t="shared" si="0"/>
        <v>0</v>
      </c>
      <c r="I40" s="21"/>
    </row>
    <row r="41" spans="1:9" ht="16.5" thickBot="1" x14ac:dyDescent="0.3">
      <c r="A41" s="27">
        <v>2.2000000000000002</v>
      </c>
      <c r="B41" s="28" t="s">
        <v>5</v>
      </c>
      <c r="C41" s="29">
        <f>+C42+C52+C56+C59+C64+C71+C76+C88+C100</f>
        <v>8802924.0800000001</v>
      </c>
      <c r="D41" s="29">
        <f>+D42+D52+D56+D59+D64+D71+D76+D88+D100</f>
        <v>36925804.020000003</v>
      </c>
      <c r="E41" s="29">
        <f>+E42+E52+E56+E59+E64+E71+E76+E88+E100</f>
        <v>3521149.3300000005</v>
      </c>
      <c r="F41" s="29">
        <f>SUM(C41:E41)</f>
        <v>49249877.43</v>
      </c>
      <c r="H41" s="2">
        <f t="shared" si="0"/>
        <v>49249877.43</v>
      </c>
      <c r="I41" s="21"/>
    </row>
    <row r="42" spans="1:9" ht="16.5" x14ac:dyDescent="0.3">
      <c r="A42" s="10" t="s">
        <v>70</v>
      </c>
      <c r="B42" s="8" t="s">
        <v>71</v>
      </c>
      <c r="C42" s="11">
        <f>SUM(C45:C50)</f>
        <v>3149804.62</v>
      </c>
      <c r="D42" s="11">
        <f>SUM(D43:D51)</f>
        <v>3706414.93</v>
      </c>
      <c r="E42" s="11">
        <f t="shared" ref="E42" si="6">SUM(E45:E51)</f>
        <v>1142966.6100000001</v>
      </c>
      <c r="F42" s="11">
        <f>SUM(C42:E42)</f>
        <v>7999186.1600000011</v>
      </c>
      <c r="H42" s="2">
        <f t="shared" si="0"/>
        <v>7999186.1600000011</v>
      </c>
      <c r="I42" s="21"/>
    </row>
    <row r="43" spans="1:9" ht="16.5" x14ac:dyDescent="0.3">
      <c r="A43" s="24" t="s">
        <v>244</v>
      </c>
      <c r="B43" s="25" t="s">
        <v>256</v>
      </c>
      <c r="C43" s="26"/>
      <c r="D43" s="26"/>
      <c r="E43" s="26"/>
      <c r="F43" s="12">
        <f>+C43+D43+E43</f>
        <v>0</v>
      </c>
      <c r="H43" s="2"/>
      <c r="I43" s="21"/>
    </row>
    <row r="44" spans="1:9" ht="16.5" x14ac:dyDescent="0.3">
      <c r="A44" s="24" t="s">
        <v>245</v>
      </c>
      <c r="B44" s="25" t="s">
        <v>257</v>
      </c>
      <c r="C44" s="26"/>
      <c r="D44" s="26"/>
      <c r="E44" s="26"/>
      <c r="F44" s="12">
        <f>+C44+D44+E44</f>
        <v>0</v>
      </c>
      <c r="H44" s="2"/>
      <c r="I44" s="21"/>
    </row>
    <row r="45" spans="1:9" x14ac:dyDescent="0.2">
      <c r="A45" s="13" t="s">
        <v>72</v>
      </c>
      <c r="B45" s="5" t="s">
        <v>258</v>
      </c>
      <c r="C45" s="12">
        <v>2276065.63</v>
      </c>
      <c r="D45" s="12">
        <v>314852.14</v>
      </c>
      <c r="E45" s="12">
        <v>7476.27</v>
      </c>
      <c r="F45" s="12">
        <f>+C45+D45+E45</f>
        <v>2598394.04</v>
      </c>
      <c r="H45" s="2">
        <f>+C45+D45+E45</f>
        <v>2598394.04</v>
      </c>
      <c r="I45" s="21"/>
    </row>
    <row r="46" spans="1:9" x14ac:dyDescent="0.2">
      <c r="A46" s="13" t="s">
        <v>73</v>
      </c>
      <c r="B46" s="5" t="s">
        <v>75</v>
      </c>
      <c r="C46" s="12"/>
      <c r="D46" s="12">
        <v>38495.01</v>
      </c>
      <c r="E46" s="12"/>
      <c r="F46" s="12">
        <f t="shared" si="1"/>
        <v>38495.01</v>
      </c>
      <c r="H46" s="2">
        <f t="shared" si="0"/>
        <v>38495.01</v>
      </c>
      <c r="I46" s="21"/>
    </row>
    <row r="47" spans="1:9" x14ac:dyDescent="0.2">
      <c r="A47" s="13" t="s">
        <v>74</v>
      </c>
      <c r="B47" s="5" t="s">
        <v>259</v>
      </c>
      <c r="C47" s="18">
        <v>873738.99</v>
      </c>
      <c r="D47" s="12">
        <v>990849.39</v>
      </c>
      <c r="E47" s="12">
        <v>307233.67</v>
      </c>
      <c r="F47" s="12">
        <f t="shared" si="1"/>
        <v>2171822.0499999998</v>
      </c>
      <c r="H47" s="2">
        <f t="shared" si="0"/>
        <v>2171822.0499999998</v>
      </c>
      <c r="I47" s="21"/>
    </row>
    <row r="48" spans="1:9" x14ac:dyDescent="0.2">
      <c r="A48" s="13" t="s">
        <v>296</v>
      </c>
      <c r="B48" s="5" t="s">
        <v>76</v>
      </c>
      <c r="C48" s="12"/>
      <c r="D48" s="12">
        <v>2247088.39</v>
      </c>
      <c r="E48" s="12">
        <v>800126.67</v>
      </c>
      <c r="F48" s="12">
        <f>+C48+D48+E48</f>
        <v>3047215.06</v>
      </c>
      <c r="H48" s="2">
        <f>+C48+D48+E48</f>
        <v>3047215.06</v>
      </c>
      <c r="I48" s="21"/>
    </row>
    <row r="49" spans="1:9" x14ac:dyDescent="0.2">
      <c r="A49" s="13" t="s">
        <v>297</v>
      </c>
      <c r="B49" s="5" t="s">
        <v>190</v>
      </c>
      <c r="C49" s="12"/>
      <c r="D49" s="12">
        <v>18074</v>
      </c>
      <c r="E49" s="12">
        <v>17474</v>
      </c>
      <c r="F49" s="12">
        <f t="shared" si="1"/>
        <v>35548</v>
      </c>
      <c r="H49" s="2">
        <f t="shared" si="0"/>
        <v>35548</v>
      </c>
      <c r="I49" s="21"/>
    </row>
    <row r="50" spans="1:9" x14ac:dyDescent="0.2">
      <c r="A50" s="13" t="s">
        <v>201</v>
      </c>
      <c r="B50" s="5" t="s">
        <v>191</v>
      </c>
      <c r="C50" s="12"/>
      <c r="D50" s="12"/>
      <c r="E50" s="12"/>
      <c r="F50" s="12">
        <f t="shared" si="1"/>
        <v>0</v>
      </c>
      <c r="H50" s="2">
        <f t="shared" si="0"/>
        <v>0</v>
      </c>
      <c r="I50" s="21"/>
    </row>
    <row r="51" spans="1:9" x14ac:dyDescent="0.2">
      <c r="A51" s="13" t="s">
        <v>320</v>
      </c>
      <c r="B51" s="5" t="s">
        <v>319</v>
      </c>
      <c r="C51" s="12"/>
      <c r="D51" s="12">
        <v>97056</v>
      </c>
      <c r="E51" s="12">
        <v>10656</v>
      </c>
      <c r="F51" s="12">
        <f t="shared" si="1"/>
        <v>107712</v>
      </c>
      <c r="H51" s="2">
        <f t="shared" si="0"/>
        <v>107712</v>
      </c>
      <c r="I51" s="21"/>
    </row>
    <row r="52" spans="1:9" ht="16.5" x14ac:dyDescent="0.3">
      <c r="A52" s="14" t="s">
        <v>77</v>
      </c>
      <c r="B52" s="1" t="s">
        <v>6</v>
      </c>
      <c r="C52" s="15">
        <f>SUM(C53:C55)</f>
        <v>0</v>
      </c>
      <c r="D52" s="15">
        <f t="shared" ref="D52:E52" si="7">SUM(D53:D55)</f>
        <v>270234.45999999996</v>
      </c>
      <c r="E52" s="15">
        <f t="shared" si="7"/>
        <v>110459.1</v>
      </c>
      <c r="F52" s="15">
        <f>SUM(C52:E52)</f>
        <v>380693.55999999994</v>
      </c>
      <c r="H52" s="2">
        <f t="shared" si="0"/>
        <v>380693.55999999994</v>
      </c>
      <c r="I52" s="21"/>
    </row>
    <row r="53" spans="1:9" x14ac:dyDescent="0.2">
      <c r="A53" s="6" t="s">
        <v>80</v>
      </c>
      <c r="B53" s="5" t="s">
        <v>78</v>
      </c>
      <c r="C53" s="12"/>
      <c r="D53" s="12">
        <v>21874</v>
      </c>
      <c r="E53" s="12">
        <v>8000</v>
      </c>
      <c r="F53" s="12">
        <f t="shared" si="1"/>
        <v>29874</v>
      </c>
      <c r="H53" s="2">
        <f t="shared" si="0"/>
        <v>29874</v>
      </c>
      <c r="I53" s="21"/>
    </row>
    <row r="54" spans="1:9" x14ac:dyDescent="0.2">
      <c r="A54" s="6" t="s">
        <v>79</v>
      </c>
      <c r="B54" s="5" t="s">
        <v>7</v>
      </c>
      <c r="C54" s="12"/>
      <c r="D54" s="12">
        <v>248360.46</v>
      </c>
      <c r="E54" s="12">
        <v>102459.1</v>
      </c>
      <c r="F54" s="12">
        <f t="shared" si="1"/>
        <v>350819.56</v>
      </c>
      <c r="H54" s="2">
        <f t="shared" si="0"/>
        <v>350819.56</v>
      </c>
      <c r="I54" s="21"/>
    </row>
    <row r="55" spans="1:9" x14ac:dyDescent="0.2">
      <c r="A55" s="13"/>
      <c r="B55" s="5"/>
      <c r="C55" s="12"/>
      <c r="D55" s="12"/>
      <c r="E55" s="12"/>
      <c r="F55" s="12">
        <f t="shared" si="1"/>
        <v>0</v>
      </c>
      <c r="H55" s="2">
        <f t="shared" si="0"/>
        <v>0</v>
      </c>
      <c r="I55" s="21"/>
    </row>
    <row r="56" spans="1:9" ht="16.5" x14ac:dyDescent="0.3">
      <c r="A56" s="14" t="s">
        <v>81</v>
      </c>
      <c r="B56" s="1" t="s">
        <v>260</v>
      </c>
      <c r="C56" s="15">
        <f>SUM(C57:C58)</f>
        <v>0</v>
      </c>
      <c r="D56" s="15">
        <f>SUM(D57:D58)</f>
        <v>1559840</v>
      </c>
      <c r="E56" s="15">
        <f t="shared" ref="E56" si="8">SUM(E57:E58)</f>
        <v>494700</v>
      </c>
      <c r="F56" s="15">
        <f>SUM(C56:E56)</f>
        <v>2054540</v>
      </c>
      <c r="H56" s="2">
        <f t="shared" si="0"/>
        <v>2054540</v>
      </c>
      <c r="I56" s="21"/>
    </row>
    <row r="57" spans="1:9" x14ac:dyDescent="0.2">
      <c r="A57" s="13" t="s">
        <v>82</v>
      </c>
      <c r="B57" s="5" t="s">
        <v>261</v>
      </c>
      <c r="C57" s="12"/>
      <c r="D57" s="33">
        <v>1559840</v>
      </c>
      <c r="E57" s="12">
        <v>494700</v>
      </c>
      <c r="F57" s="12">
        <f>+C57+D57+E57</f>
        <v>2054540</v>
      </c>
      <c r="H57" s="2">
        <f t="shared" si="0"/>
        <v>2054540</v>
      </c>
      <c r="I57" s="21"/>
    </row>
    <row r="58" spans="1:9" x14ac:dyDescent="0.2">
      <c r="A58" s="13" t="s">
        <v>246</v>
      </c>
      <c r="B58" s="5" t="s">
        <v>262</v>
      </c>
      <c r="C58" s="12"/>
      <c r="D58" s="12"/>
      <c r="E58" s="12"/>
      <c r="F58" s="12">
        <f>+C58+D58+E58</f>
        <v>0</v>
      </c>
      <c r="H58" s="2">
        <f t="shared" si="0"/>
        <v>0</v>
      </c>
      <c r="I58" s="21"/>
    </row>
    <row r="59" spans="1:9" ht="16.5" x14ac:dyDescent="0.3">
      <c r="A59" s="14" t="s">
        <v>83</v>
      </c>
      <c r="B59" s="1" t="s">
        <v>8</v>
      </c>
      <c r="C59" s="15">
        <f>SUM(C60:C62)</f>
        <v>0</v>
      </c>
      <c r="D59" s="15">
        <f t="shared" ref="D59:E59" si="9">SUM(D60:D62)</f>
        <v>18402466.82</v>
      </c>
      <c r="E59" s="15">
        <f t="shared" si="9"/>
        <v>67555</v>
      </c>
      <c r="F59" s="15">
        <f>SUM(C59:E59)</f>
        <v>18470021.82</v>
      </c>
      <c r="H59" s="2">
        <f t="shared" si="0"/>
        <v>18470021.82</v>
      </c>
      <c r="I59" s="21"/>
    </row>
    <row r="60" spans="1:9" x14ac:dyDescent="0.2">
      <c r="A60" s="6" t="s">
        <v>84</v>
      </c>
      <c r="B60" s="5" t="s">
        <v>85</v>
      </c>
      <c r="C60" s="12"/>
      <c r="D60" s="12">
        <v>18368827.82</v>
      </c>
      <c r="E60" s="12">
        <v>56620</v>
      </c>
      <c r="F60" s="12">
        <f>SUM(C60:E60)</f>
        <v>18425447.82</v>
      </c>
      <c r="H60" s="2">
        <f t="shared" si="0"/>
        <v>18425447.82</v>
      </c>
      <c r="I60" s="21"/>
    </row>
    <row r="61" spans="1:9" x14ac:dyDescent="0.2">
      <c r="A61" s="6" t="s">
        <v>86</v>
      </c>
      <c r="B61" s="5" t="s">
        <v>9</v>
      </c>
      <c r="C61" s="12"/>
      <c r="D61" s="12">
        <v>3650</v>
      </c>
      <c r="E61" s="12">
        <v>3050</v>
      </c>
      <c r="F61" s="12">
        <f t="shared" ref="F61:F62" si="10">SUM(C61:E61)</f>
        <v>6700</v>
      </c>
      <c r="H61" s="2">
        <f t="shared" si="0"/>
        <v>6700</v>
      </c>
      <c r="I61" s="21"/>
    </row>
    <row r="62" spans="1:9" x14ac:dyDescent="0.2">
      <c r="A62" s="6" t="s">
        <v>87</v>
      </c>
      <c r="B62" s="5" t="s">
        <v>10</v>
      </c>
      <c r="C62" s="12"/>
      <c r="D62" s="12">
        <v>29989</v>
      </c>
      <c r="E62" s="12">
        <v>7885</v>
      </c>
      <c r="F62" s="12">
        <f t="shared" si="10"/>
        <v>37874</v>
      </c>
      <c r="H62" s="2">
        <f t="shared" si="0"/>
        <v>37874</v>
      </c>
      <c r="I62" s="21"/>
    </row>
    <row r="63" spans="1:9" x14ac:dyDescent="0.2">
      <c r="A63" s="13"/>
      <c r="B63" s="5"/>
      <c r="C63" s="12"/>
      <c r="D63" s="12"/>
      <c r="E63" s="12"/>
      <c r="F63" s="12">
        <f t="shared" si="1"/>
        <v>0</v>
      </c>
      <c r="H63" s="2">
        <f t="shared" si="0"/>
        <v>0</v>
      </c>
      <c r="I63" s="21"/>
    </row>
    <row r="64" spans="1:9" ht="16.5" x14ac:dyDescent="0.3">
      <c r="A64" s="14" t="s">
        <v>88</v>
      </c>
      <c r="B64" s="1" t="s">
        <v>89</v>
      </c>
      <c r="C64" s="15">
        <f>SUM(C65:C69)</f>
        <v>319786.46000000002</v>
      </c>
      <c r="D64" s="15">
        <f>SUM(D65:D69)</f>
        <v>2214719.67</v>
      </c>
      <c r="E64" s="15">
        <f>SUM(E65:E69)</f>
        <v>277370.8</v>
      </c>
      <c r="F64" s="15">
        <f>SUM(C64:E64)</f>
        <v>2811876.9299999997</v>
      </c>
      <c r="H64" s="2">
        <f t="shared" si="0"/>
        <v>2811876.9299999997</v>
      </c>
      <c r="I64" s="21"/>
    </row>
    <row r="65" spans="1:9" x14ac:dyDescent="0.2">
      <c r="A65" s="6" t="s">
        <v>90</v>
      </c>
      <c r="B65" s="5" t="s">
        <v>94</v>
      </c>
      <c r="C65" s="12">
        <v>319786.46000000002</v>
      </c>
      <c r="D65" s="12">
        <v>531803.92000000004</v>
      </c>
      <c r="E65" s="12">
        <v>5900</v>
      </c>
      <c r="F65" s="12">
        <f>SUM(C65:E65)</f>
        <v>857490.38000000012</v>
      </c>
      <c r="H65" s="2">
        <f t="shared" si="0"/>
        <v>857490.38000000012</v>
      </c>
      <c r="I65" s="21"/>
    </row>
    <row r="66" spans="1:9" x14ac:dyDescent="0.2">
      <c r="A66" s="6" t="s">
        <v>247</v>
      </c>
      <c r="B66" s="5" t="s">
        <v>263</v>
      </c>
      <c r="C66" s="12"/>
      <c r="D66" s="12">
        <v>8000</v>
      </c>
      <c r="E66" s="12"/>
      <c r="F66" s="12">
        <f>SUM(C66:E66)</f>
        <v>8000</v>
      </c>
      <c r="H66" s="2"/>
      <c r="I66" s="21"/>
    </row>
    <row r="67" spans="1:9" x14ac:dyDescent="0.2">
      <c r="A67" s="6" t="s">
        <v>91</v>
      </c>
      <c r="B67" s="5" t="s">
        <v>95</v>
      </c>
      <c r="C67" s="12"/>
      <c r="D67" s="12">
        <v>32582.84</v>
      </c>
      <c r="E67" s="12"/>
      <c r="F67" s="12">
        <f t="shared" ref="F67:F69" si="11">SUM(C67:E67)</f>
        <v>32582.84</v>
      </c>
      <c r="H67" s="2">
        <f t="shared" si="0"/>
        <v>32582.84</v>
      </c>
      <c r="I67" s="21"/>
    </row>
    <row r="68" spans="1:9" x14ac:dyDescent="0.2">
      <c r="A68" s="6" t="s">
        <v>92</v>
      </c>
      <c r="B68" s="5" t="s">
        <v>264</v>
      </c>
      <c r="C68" s="12"/>
      <c r="D68" s="12">
        <v>581941.97</v>
      </c>
      <c r="E68" s="12"/>
      <c r="F68" s="12">
        <f t="shared" si="11"/>
        <v>581941.97</v>
      </c>
      <c r="H68" s="2">
        <f t="shared" si="0"/>
        <v>581941.97</v>
      </c>
      <c r="I68" s="21"/>
    </row>
    <row r="69" spans="1:9" x14ac:dyDescent="0.2">
      <c r="A69" s="6" t="s">
        <v>93</v>
      </c>
      <c r="B69" s="5" t="s">
        <v>11</v>
      </c>
      <c r="C69" s="12"/>
      <c r="D69" s="12">
        <v>1060390.94</v>
      </c>
      <c r="E69" s="12">
        <v>271470.8</v>
      </c>
      <c r="F69" s="12">
        <f t="shared" si="11"/>
        <v>1331861.74</v>
      </c>
      <c r="H69" s="2">
        <f t="shared" si="0"/>
        <v>1331861.74</v>
      </c>
      <c r="I69" s="21"/>
    </row>
    <row r="70" spans="1:9" x14ac:dyDescent="0.2">
      <c r="A70" s="13"/>
      <c r="B70" s="5"/>
      <c r="C70" s="12"/>
      <c r="D70" s="12"/>
      <c r="E70" s="12"/>
      <c r="F70" s="12">
        <f t="shared" si="1"/>
        <v>0</v>
      </c>
      <c r="H70" s="2">
        <f t="shared" si="0"/>
        <v>0</v>
      </c>
      <c r="I70" s="21"/>
    </row>
    <row r="71" spans="1:9" ht="16.5" x14ac:dyDescent="0.3">
      <c r="A71" s="14" t="s">
        <v>96</v>
      </c>
      <c r="B71" s="1" t="s">
        <v>12</v>
      </c>
      <c r="C71" s="15">
        <f>SUM(C72:C75)</f>
        <v>0</v>
      </c>
      <c r="D71" s="15">
        <f>SUM(D72:D75)</f>
        <v>261429.25</v>
      </c>
      <c r="E71" s="15">
        <f t="shared" ref="E71" si="12">SUM(E72:E75)</f>
        <v>0</v>
      </c>
      <c r="F71" s="15">
        <f>+F72+F73+F74</f>
        <v>261429.25</v>
      </c>
      <c r="H71" s="2">
        <f t="shared" si="0"/>
        <v>261429.25</v>
      </c>
      <c r="I71" s="21"/>
    </row>
    <row r="72" spans="1:9" x14ac:dyDescent="0.2">
      <c r="A72" s="6" t="s">
        <v>97</v>
      </c>
      <c r="B72" s="5" t="s">
        <v>98</v>
      </c>
      <c r="C72" s="12"/>
      <c r="D72" s="12">
        <v>81388.67</v>
      </c>
      <c r="E72" s="12"/>
      <c r="F72" s="12">
        <f t="shared" si="1"/>
        <v>81388.67</v>
      </c>
      <c r="H72" s="2">
        <f t="shared" si="0"/>
        <v>81388.67</v>
      </c>
      <c r="I72" s="21"/>
    </row>
    <row r="73" spans="1:9" x14ac:dyDescent="0.2">
      <c r="A73" s="6" t="s">
        <v>99</v>
      </c>
      <c r="B73" s="5" t="s">
        <v>100</v>
      </c>
      <c r="C73" s="12"/>
      <c r="D73" s="12">
        <v>21516.91</v>
      </c>
      <c r="E73" s="12"/>
      <c r="F73" s="12">
        <f t="shared" si="1"/>
        <v>21516.91</v>
      </c>
      <c r="H73" s="2">
        <f t="shared" si="0"/>
        <v>21516.91</v>
      </c>
      <c r="I73" s="21"/>
    </row>
    <row r="74" spans="1:9" x14ac:dyDescent="0.2">
      <c r="A74" s="6" t="s">
        <v>101</v>
      </c>
      <c r="B74" s="5" t="s">
        <v>13</v>
      </c>
      <c r="C74" s="12"/>
      <c r="D74" s="12">
        <v>158523.67000000001</v>
      </c>
      <c r="E74" s="12"/>
      <c r="F74" s="12">
        <f t="shared" si="1"/>
        <v>158523.67000000001</v>
      </c>
      <c r="H74" s="2">
        <f t="shared" si="0"/>
        <v>158523.67000000001</v>
      </c>
      <c r="I74" s="21"/>
    </row>
    <row r="75" spans="1:9" x14ac:dyDescent="0.2">
      <c r="A75" s="13"/>
      <c r="B75" s="5"/>
      <c r="C75" s="12"/>
      <c r="D75" s="12"/>
      <c r="E75" s="12"/>
      <c r="F75" s="12">
        <f t="shared" si="1"/>
        <v>0</v>
      </c>
      <c r="H75" s="2">
        <f t="shared" si="0"/>
        <v>0</v>
      </c>
      <c r="I75" s="21"/>
    </row>
    <row r="76" spans="1:9" ht="16.5" x14ac:dyDescent="0.3">
      <c r="A76" s="14" t="s">
        <v>102</v>
      </c>
      <c r="B76" s="1" t="s">
        <v>103</v>
      </c>
      <c r="C76" s="15">
        <f>SUM(C77:C82)</f>
        <v>0</v>
      </c>
      <c r="D76" s="15">
        <f>SUM(D77:D87)</f>
        <v>4267158.9399999995</v>
      </c>
      <c r="E76" s="15">
        <f>SUM(E77:E87)</f>
        <v>1290245.22</v>
      </c>
      <c r="F76" s="15">
        <f>SUM(C76:E76)</f>
        <v>5557404.1599999992</v>
      </c>
      <c r="H76" s="2">
        <f t="shared" si="0"/>
        <v>5557404.1599999992</v>
      </c>
      <c r="I76" s="21"/>
    </row>
    <row r="77" spans="1:9" x14ac:dyDescent="0.2">
      <c r="A77" s="6" t="s">
        <v>104</v>
      </c>
      <c r="B77" s="5" t="s">
        <v>105</v>
      </c>
      <c r="C77" s="12"/>
      <c r="D77" s="12"/>
      <c r="E77" s="12">
        <v>956464.89</v>
      </c>
      <c r="F77" s="12">
        <f>+C77+D77+E77</f>
        <v>956464.89</v>
      </c>
      <c r="H77" s="2">
        <f t="shared" si="0"/>
        <v>956464.89</v>
      </c>
      <c r="I77" s="21"/>
    </row>
    <row r="78" spans="1:9" x14ac:dyDescent="0.2">
      <c r="A78" s="6" t="s">
        <v>333</v>
      </c>
      <c r="B78" s="5" t="s">
        <v>334</v>
      </c>
      <c r="C78" s="12"/>
      <c r="D78" s="12">
        <v>1394881.7</v>
      </c>
      <c r="E78" s="12"/>
      <c r="F78" s="12">
        <f>+C78+D78+E78</f>
        <v>1394881.7</v>
      </c>
      <c r="H78" s="2"/>
      <c r="I78" s="21"/>
    </row>
    <row r="79" spans="1:9" x14ac:dyDescent="0.2">
      <c r="A79" s="6" t="s">
        <v>321</v>
      </c>
      <c r="B79" s="5" t="s">
        <v>322</v>
      </c>
      <c r="C79" s="12"/>
      <c r="D79" s="12">
        <v>12722.3</v>
      </c>
      <c r="E79" s="12"/>
      <c r="F79" s="12">
        <f t="shared" ref="F79" si="13">+C79+D79+E79</f>
        <v>12722.3</v>
      </c>
      <c r="H79" s="2"/>
      <c r="I79" s="21"/>
    </row>
    <row r="80" spans="1:9" x14ac:dyDescent="0.2">
      <c r="A80" s="6" t="s">
        <v>323</v>
      </c>
      <c r="B80" s="5" t="s">
        <v>324</v>
      </c>
      <c r="C80" s="12"/>
      <c r="D80" s="12">
        <v>91577.29</v>
      </c>
      <c r="E80" s="12">
        <v>72924</v>
      </c>
      <c r="F80" s="12">
        <f>+C80+D80+E80</f>
        <v>164501.28999999998</v>
      </c>
      <c r="H80" s="2">
        <f t="shared" si="0"/>
        <v>164501.28999999998</v>
      </c>
      <c r="I80" s="21"/>
    </row>
    <row r="81" spans="1:9" x14ac:dyDescent="0.2">
      <c r="A81" s="6" t="s">
        <v>335</v>
      </c>
      <c r="B81" s="5" t="s">
        <v>336</v>
      </c>
      <c r="C81" s="12"/>
      <c r="D81" s="12">
        <v>96798</v>
      </c>
      <c r="E81" s="12">
        <v>7000</v>
      </c>
      <c r="F81" s="12">
        <f t="shared" si="1"/>
        <v>103798</v>
      </c>
      <c r="H81" s="2">
        <f t="shared" si="0"/>
        <v>103798</v>
      </c>
      <c r="I81" s="21"/>
    </row>
    <row r="82" spans="1:9" x14ac:dyDescent="0.2">
      <c r="A82" s="6" t="s">
        <v>337</v>
      </c>
      <c r="B82" s="5" t="s">
        <v>298</v>
      </c>
      <c r="C82" s="12"/>
      <c r="D82" s="12">
        <v>299012</v>
      </c>
      <c r="E82" s="12">
        <v>31312.32</v>
      </c>
      <c r="F82" s="12">
        <f t="shared" si="1"/>
        <v>330324.32</v>
      </c>
      <c r="H82" s="2">
        <f t="shared" si="0"/>
        <v>330324.32</v>
      </c>
      <c r="I82" s="21"/>
    </row>
    <row r="83" spans="1:9" x14ac:dyDescent="0.2">
      <c r="A83" s="6" t="s">
        <v>338</v>
      </c>
      <c r="B83" s="5" t="s">
        <v>339</v>
      </c>
      <c r="C83" s="12"/>
      <c r="D83" s="12">
        <v>43482.84</v>
      </c>
      <c r="E83" s="12"/>
      <c r="F83" s="12">
        <f t="shared" si="1"/>
        <v>43482.84</v>
      </c>
      <c r="H83" s="2">
        <f t="shared" si="0"/>
        <v>43482.84</v>
      </c>
      <c r="I83" s="21"/>
    </row>
    <row r="84" spans="1:9" x14ac:dyDescent="0.2">
      <c r="A84" s="6" t="s">
        <v>340</v>
      </c>
      <c r="B84" s="5" t="s">
        <v>341</v>
      </c>
      <c r="C84" s="12"/>
      <c r="D84" s="12">
        <v>1655079.45</v>
      </c>
      <c r="E84" s="12">
        <v>222544.01</v>
      </c>
      <c r="F84" s="12">
        <f>+C84+D84+E84</f>
        <v>1877623.46</v>
      </c>
      <c r="H84" s="2">
        <f t="shared" ref="H84:H151" si="14">+C84+D84+E84</f>
        <v>1877623.46</v>
      </c>
      <c r="I84" s="21"/>
    </row>
    <row r="85" spans="1:9" x14ac:dyDescent="0.2">
      <c r="A85" s="6" t="s">
        <v>342</v>
      </c>
      <c r="B85" s="5" t="s">
        <v>343</v>
      </c>
      <c r="C85" s="12"/>
      <c r="D85" s="12">
        <v>251165.36</v>
      </c>
      <c r="E85" s="12"/>
      <c r="F85" s="12">
        <f>+C85+D85+E85</f>
        <v>251165.36</v>
      </c>
      <c r="H85" s="2">
        <f t="shared" si="14"/>
        <v>251165.36</v>
      </c>
      <c r="I85" s="21"/>
    </row>
    <row r="86" spans="1:9" x14ac:dyDescent="0.2">
      <c r="A86" s="6" t="s">
        <v>344</v>
      </c>
      <c r="B86" s="5" t="s">
        <v>345</v>
      </c>
      <c r="C86" s="12"/>
      <c r="D86" s="12">
        <v>371346</v>
      </c>
      <c r="E86" s="12"/>
      <c r="F86" s="12">
        <f>+C86+D86+E86</f>
        <v>371346</v>
      </c>
      <c r="H86" s="2">
        <f t="shared" si="14"/>
        <v>371346</v>
      </c>
      <c r="I86" s="21"/>
    </row>
    <row r="87" spans="1:9" x14ac:dyDescent="0.2">
      <c r="A87" s="6" t="s">
        <v>346</v>
      </c>
      <c r="B87" s="5" t="s">
        <v>326</v>
      </c>
      <c r="C87" s="12"/>
      <c r="D87" s="12">
        <v>51094</v>
      </c>
      <c r="E87" s="12"/>
      <c r="F87" s="12">
        <f>+C87+D87+E87</f>
        <v>51094</v>
      </c>
      <c r="H87" s="2">
        <f t="shared" si="14"/>
        <v>51094</v>
      </c>
      <c r="I87" s="21"/>
    </row>
    <row r="88" spans="1:9" ht="16.5" x14ac:dyDescent="0.3">
      <c r="A88" s="14" t="s">
        <v>106</v>
      </c>
      <c r="B88" s="1" t="s">
        <v>14</v>
      </c>
      <c r="C88" s="15">
        <f>SUM(C89:C99)</f>
        <v>5333333</v>
      </c>
      <c r="D88" s="15">
        <f>SUM(D89:D99)</f>
        <v>6242078.0700000003</v>
      </c>
      <c r="E88" s="15">
        <f t="shared" ref="E88" si="15">SUM(E89:E99)</f>
        <v>137852.6</v>
      </c>
      <c r="F88" s="15">
        <f>SUM(C88:E88)</f>
        <v>11713263.67</v>
      </c>
      <c r="H88" s="2">
        <f t="shared" si="14"/>
        <v>11713263.67</v>
      </c>
      <c r="I88" s="21"/>
    </row>
    <row r="89" spans="1:9" x14ac:dyDescent="0.2">
      <c r="A89" s="6" t="s">
        <v>107</v>
      </c>
      <c r="B89" s="5" t="s">
        <v>15</v>
      </c>
      <c r="C89" s="12"/>
      <c r="D89" s="12"/>
      <c r="E89" s="12"/>
      <c r="F89" s="12">
        <f>SUM(C89:E89)</f>
        <v>0</v>
      </c>
      <c r="H89" s="2">
        <f t="shared" si="14"/>
        <v>0</v>
      </c>
      <c r="I89" s="21"/>
    </row>
    <row r="90" spans="1:9" x14ac:dyDescent="0.2">
      <c r="A90" s="6" t="s">
        <v>217</v>
      </c>
      <c r="B90" s="5" t="s">
        <v>265</v>
      </c>
      <c r="C90" s="12"/>
      <c r="D90" s="12"/>
      <c r="E90" s="12"/>
      <c r="F90" s="12">
        <f t="shared" ref="F90:F98" si="16">SUM(C90:E90)</f>
        <v>0</v>
      </c>
      <c r="H90" s="2"/>
      <c r="I90" s="21"/>
    </row>
    <row r="91" spans="1:9" x14ac:dyDescent="0.2">
      <c r="A91" s="6" t="s">
        <v>108</v>
      </c>
      <c r="B91" s="5" t="s">
        <v>266</v>
      </c>
      <c r="C91" s="12"/>
      <c r="D91" s="12">
        <v>210512</v>
      </c>
      <c r="E91" s="12">
        <v>37760</v>
      </c>
      <c r="F91" s="12">
        <f t="shared" si="16"/>
        <v>248272</v>
      </c>
      <c r="H91" s="2">
        <f t="shared" si="14"/>
        <v>248272</v>
      </c>
      <c r="I91" s="21"/>
    </row>
    <row r="92" spans="1:9" x14ac:dyDescent="0.2">
      <c r="A92" s="6" t="s">
        <v>327</v>
      </c>
      <c r="B92" s="5" t="s">
        <v>328</v>
      </c>
      <c r="C92" s="12"/>
      <c r="D92" s="12">
        <v>8555</v>
      </c>
      <c r="E92" s="12">
        <v>1401</v>
      </c>
      <c r="F92" s="12">
        <f t="shared" si="16"/>
        <v>9956</v>
      </c>
      <c r="H92" s="2">
        <f t="shared" si="14"/>
        <v>9956</v>
      </c>
      <c r="I92" s="21"/>
    </row>
    <row r="93" spans="1:9" x14ac:dyDescent="0.2">
      <c r="A93" s="6" t="s">
        <v>109</v>
      </c>
      <c r="B93" s="5" t="s">
        <v>113</v>
      </c>
      <c r="C93" s="12"/>
      <c r="D93" s="12">
        <v>22040</v>
      </c>
      <c r="E93" s="12"/>
      <c r="F93" s="12">
        <f t="shared" si="16"/>
        <v>22040</v>
      </c>
      <c r="H93" s="2">
        <f t="shared" si="14"/>
        <v>22040</v>
      </c>
      <c r="I93" s="21"/>
    </row>
    <row r="94" spans="1:9" x14ac:dyDescent="0.2">
      <c r="A94" s="6" t="s">
        <v>110</v>
      </c>
      <c r="B94" s="5" t="s">
        <v>114</v>
      </c>
      <c r="C94" s="12"/>
      <c r="D94" s="12">
        <v>4411335.88</v>
      </c>
      <c r="E94" s="12">
        <v>92691.6</v>
      </c>
      <c r="F94" s="12">
        <f t="shared" si="16"/>
        <v>4504027.4799999995</v>
      </c>
      <c r="H94" s="2">
        <f t="shared" si="14"/>
        <v>4504027.4799999995</v>
      </c>
      <c r="I94" s="21"/>
    </row>
    <row r="95" spans="1:9" x14ac:dyDescent="0.2">
      <c r="A95" s="6" t="s">
        <v>111</v>
      </c>
      <c r="B95" s="5" t="s">
        <v>112</v>
      </c>
      <c r="C95" s="12"/>
      <c r="D95" s="12"/>
      <c r="E95" s="12"/>
      <c r="F95" s="12">
        <f t="shared" si="16"/>
        <v>0</v>
      </c>
      <c r="H95" s="2">
        <f t="shared" si="14"/>
        <v>0</v>
      </c>
      <c r="I95" s="21"/>
    </row>
    <row r="96" spans="1:9" x14ac:dyDescent="0.2">
      <c r="A96" s="6" t="s">
        <v>249</v>
      </c>
      <c r="B96" s="5" t="s">
        <v>267</v>
      </c>
      <c r="C96" s="12"/>
      <c r="D96" s="12">
        <v>419625.7</v>
      </c>
      <c r="E96" s="12"/>
      <c r="F96" s="12">
        <f t="shared" si="16"/>
        <v>419625.7</v>
      </c>
      <c r="H96" s="2">
        <f t="shared" si="14"/>
        <v>419625.7</v>
      </c>
      <c r="I96" s="21"/>
    </row>
    <row r="97" spans="1:9" x14ac:dyDescent="0.2">
      <c r="A97" s="6" t="s">
        <v>115</v>
      </c>
      <c r="B97" s="5" t="s">
        <v>16</v>
      </c>
      <c r="C97" s="12">
        <v>5333333</v>
      </c>
      <c r="D97" s="12">
        <v>762821.95</v>
      </c>
      <c r="E97" s="12">
        <v>6000</v>
      </c>
      <c r="F97" s="12">
        <f t="shared" si="16"/>
        <v>6102154.9500000002</v>
      </c>
      <c r="H97" s="2">
        <f t="shared" si="14"/>
        <v>6102154.9500000002</v>
      </c>
      <c r="I97" s="21"/>
    </row>
    <row r="98" spans="1:9" x14ac:dyDescent="0.2">
      <c r="A98" s="6" t="s">
        <v>329</v>
      </c>
      <c r="B98" s="5" t="s">
        <v>347</v>
      </c>
      <c r="C98" s="12"/>
      <c r="D98" s="12">
        <v>145387.54</v>
      </c>
      <c r="E98" s="12"/>
      <c r="F98" s="12">
        <f t="shared" si="16"/>
        <v>145387.54</v>
      </c>
      <c r="H98" s="2">
        <f t="shared" si="14"/>
        <v>145387.54</v>
      </c>
      <c r="I98" s="21"/>
    </row>
    <row r="99" spans="1:9" x14ac:dyDescent="0.2">
      <c r="A99" s="6" t="s">
        <v>299</v>
      </c>
      <c r="B99" s="5" t="s">
        <v>300</v>
      </c>
      <c r="C99" s="12"/>
      <c r="D99" s="12">
        <v>261800</v>
      </c>
      <c r="E99" s="12"/>
      <c r="F99" s="12">
        <f t="shared" ref="F99:F157" si="17">+C99+D99+E99</f>
        <v>261800</v>
      </c>
      <c r="H99" s="2">
        <f t="shared" si="14"/>
        <v>261800</v>
      </c>
      <c r="I99" s="21"/>
    </row>
    <row r="100" spans="1:9" ht="16.5" x14ac:dyDescent="0.3">
      <c r="A100" s="14" t="s">
        <v>118</v>
      </c>
      <c r="B100" s="1" t="s">
        <v>119</v>
      </c>
      <c r="C100" s="15">
        <f>SUM(C101:C104)</f>
        <v>0</v>
      </c>
      <c r="D100" s="15">
        <f>SUM(D101:D104)</f>
        <v>1461.88</v>
      </c>
      <c r="E100" s="15">
        <f t="shared" ref="E100" si="18">SUM(E101:E104)</f>
        <v>0</v>
      </c>
      <c r="F100" s="15">
        <f>SUM(F101:F104)</f>
        <v>1461.88</v>
      </c>
      <c r="H100" s="2">
        <f t="shared" si="14"/>
        <v>1461.88</v>
      </c>
      <c r="I100" s="21"/>
    </row>
    <row r="101" spans="1:9" x14ac:dyDescent="0.2">
      <c r="A101" s="6" t="s">
        <v>116</v>
      </c>
      <c r="B101" s="5" t="s">
        <v>121</v>
      </c>
      <c r="C101" s="12"/>
      <c r="D101" s="12">
        <v>1461.88</v>
      </c>
      <c r="E101" s="12"/>
      <c r="F101" s="12">
        <f t="shared" si="17"/>
        <v>1461.88</v>
      </c>
      <c r="H101" s="2">
        <f t="shared" si="14"/>
        <v>1461.88</v>
      </c>
      <c r="I101" s="21"/>
    </row>
    <row r="102" spans="1:9" x14ac:dyDescent="0.2">
      <c r="A102" s="6" t="s">
        <v>117</v>
      </c>
      <c r="B102" s="5" t="s">
        <v>122</v>
      </c>
      <c r="C102" s="12"/>
      <c r="D102" s="12"/>
      <c r="E102" s="12"/>
      <c r="F102" s="12">
        <f t="shared" si="17"/>
        <v>0</v>
      </c>
      <c r="H102" s="2">
        <f t="shared" si="14"/>
        <v>0</v>
      </c>
      <c r="I102" s="21"/>
    </row>
    <row r="103" spans="1:9" x14ac:dyDescent="0.2">
      <c r="A103" s="6" t="s">
        <v>120</v>
      </c>
      <c r="B103" s="5" t="s">
        <v>123</v>
      </c>
      <c r="C103" s="12"/>
      <c r="D103" s="12"/>
      <c r="E103" s="12"/>
      <c r="F103" s="12">
        <f t="shared" si="17"/>
        <v>0</v>
      </c>
      <c r="H103" s="2">
        <f t="shared" si="14"/>
        <v>0</v>
      </c>
      <c r="I103" s="21"/>
    </row>
    <row r="104" spans="1:9" ht="13.5" thickBot="1" x14ac:dyDescent="0.25">
      <c r="A104" s="9"/>
      <c r="B104" s="7"/>
      <c r="C104" s="17"/>
      <c r="D104" s="17"/>
      <c r="E104" s="17"/>
      <c r="F104" s="17">
        <f t="shared" si="17"/>
        <v>0</v>
      </c>
      <c r="H104" s="2">
        <f t="shared" si="14"/>
        <v>0</v>
      </c>
      <c r="I104" s="21"/>
    </row>
    <row r="105" spans="1:9" ht="16.5" thickBot="1" x14ac:dyDescent="0.3">
      <c r="A105" s="27">
        <v>2.2999999999999998</v>
      </c>
      <c r="B105" s="28" t="s">
        <v>17</v>
      </c>
      <c r="C105" s="29">
        <f>C106+C149</f>
        <v>677725.32000000007</v>
      </c>
      <c r="D105" s="29">
        <f>D106+D113+D119+D126+D129+D136+D149+D158</f>
        <v>10926703.09</v>
      </c>
      <c r="E105" s="29">
        <f>+E106+E113+E119+E126+E129+E136+E149+E158</f>
        <v>1521625.19</v>
      </c>
      <c r="F105" s="29">
        <f>SUM(C105:E105)</f>
        <v>13126053.6</v>
      </c>
      <c r="H105" s="2">
        <f t="shared" si="14"/>
        <v>13126053.6</v>
      </c>
      <c r="I105" s="21"/>
    </row>
    <row r="106" spans="1:9" ht="16.5" x14ac:dyDescent="0.3">
      <c r="A106" s="14" t="s">
        <v>124</v>
      </c>
      <c r="B106" s="1" t="s">
        <v>18</v>
      </c>
      <c r="C106" s="15">
        <f>SUM(C107:C109)</f>
        <v>97725.32</v>
      </c>
      <c r="D106" s="15">
        <f>SUM(D107:D111)</f>
        <v>2219669.9699999997</v>
      </c>
      <c r="E106" s="15">
        <f t="shared" ref="E106" si="19">SUM(E107:E109)</f>
        <v>260006.56</v>
      </c>
      <c r="F106" s="15">
        <f>SUM(C106:E106)</f>
        <v>2577401.8499999996</v>
      </c>
      <c r="H106" s="2">
        <f t="shared" si="14"/>
        <v>2577401.8499999996</v>
      </c>
      <c r="I106" s="21"/>
    </row>
    <row r="107" spans="1:9" x14ac:dyDescent="0.2">
      <c r="A107" s="6" t="s">
        <v>125</v>
      </c>
      <c r="B107" s="5" t="s">
        <v>19</v>
      </c>
      <c r="C107" s="12">
        <v>97725.32</v>
      </c>
      <c r="D107" s="12">
        <v>2145319.92</v>
      </c>
      <c r="E107" s="12">
        <v>257527.56</v>
      </c>
      <c r="F107" s="12">
        <f>SUM(C107:E107)</f>
        <v>2500572.7999999998</v>
      </c>
      <c r="H107" s="2">
        <f t="shared" si="14"/>
        <v>2500572.7999999998</v>
      </c>
      <c r="I107" s="21"/>
    </row>
    <row r="108" spans="1:9" x14ac:dyDescent="0.2">
      <c r="A108" s="6" t="s">
        <v>230</v>
      </c>
      <c r="B108" s="5" t="s">
        <v>20</v>
      </c>
      <c r="C108" s="12"/>
      <c r="D108" s="12">
        <v>46020</v>
      </c>
      <c r="E108" s="12"/>
      <c r="F108" s="12">
        <f t="shared" ref="F108:F111" si="20">SUM(C108:E108)</f>
        <v>46020</v>
      </c>
      <c r="H108" s="2">
        <f t="shared" si="14"/>
        <v>46020</v>
      </c>
      <c r="I108" s="21"/>
    </row>
    <row r="109" spans="1:9" x14ac:dyDescent="0.2">
      <c r="A109" s="6" t="s">
        <v>348</v>
      </c>
      <c r="B109" s="5" t="s">
        <v>349</v>
      </c>
      <c r="C109" s="12"/>
      <c r="D109" s="12">
        <v>2450</v>
      </c>
      <c r="E109" s="12">
        <v>2479</v>
      </c>
      <c r="F109" s="12">
        <f t="shared" si="20"/>
        <v>4929</v>
      </c>
      <c r="H109" s="2">
        <f t="shared" si="14"/>
        <v>4929</v>
      </c>
      <c r="I109" s="21"/>
    </row>
    <row r="110" spans="1:9" x14ac:dyDescent="0.2">
      <c r="A110" s="6" t="s">
        <v>350</v>
      </c>
      <c r="B110" s="5" t="s">
        <v>351</v>
      </c>
      <c r="C110" s="12"/>
      <c r="D110" s="12">
        <v>10749</v>
      </c>
      <c r="E110" s="12"/>
      <c r="F110" s="12">
        <f t="shared" si="20"/>
        <v>10749</v>
      </c>
      <c r="H110" s="2">
        <f t="shared" si="14"/>
        <v>10749</v>
      </c>
      <c r="I110" s="21"/>
    </row>
    <row r="111" spans="1:9" x14ac:dyDescent="0.2">
      <c r="A111" s="6" t="s">
        <v>126</v>
      </c>
      <c r="B111" s="5" t="s">
        <v>231</v>
      </c>
      <c r="C111" s="12"/>
      <c r="D111" s="12">
        <v>15131.05</v>
      </c>
      <c r="E111" s="12"/>
      <c r="F111" s="12">
        <f t="shared" si="20"/>
        <v>15131.05</v>
      </c>
      <c r="H111" s="2">
        <f t="shared" si="14"/>
        <v>15131.05</v>
      </c>
      <c r="I111" s="21"/>
    </row>
    <row r="112" spans="1:9" x14ac:dyDescent="0.2">
      <c r="A112" s="13"/>
      <c r="B112" s="5"/>
      <c r="C112" s="12"/>
      <c r="D112" s="12"/>
      <c r="E112" s="12"/>
      <c r="F112" s="12">
        <f t="shared" si="17"/>
        <v>0</v>
      </c>
      <c r="H112" s="2">
        <f t="shared" si="14"/>
        <v>0</v>
      </c>
      <c r="I112" s="21"/>
    </row>
    <row r="113" spans="1:9" ht="16.5" x14ac:dyDescent="0.3">
      <c r="A113" s="14" t="s">
        <v>127</v>
      </c>
      <c r="B113" s="1" t="s">
        <v>21</v>
      </c>
      <c r="C113" s="15">
        <f>SUM(C114:C118)</f>
        <v>0</v>
      </c>
      <c r="D113" s="15">
        <f>SUM(D114:D118)</f>
        <v>845431.53</v>
      </c>
      <c r="E113" s="15">
        <f t="shared" ref="E113" si="21">SUM(E114:E118)</f>
        <v>645834.11</v>
      </c>
      <c r="F113" s="15">
        <f>SUM(C113:E113)</f>
        <v>1491265.6400000001</v>
      </c>
      <c r="H113" s="2">
        <f t="shared" si="14"/>
        <v>1491265.6400000001</v>
      </c>
      <c r="I113" s="21"/>
    </row>
    <row r="114" spans="1:9" x14ac:dyDescent="0.2">
      <c r="A114" s="6" t="s">
        <v>352</v>
      </c>
      <c r="B114" s="5" t="s">
        <v>22</v>
      </c>
      <c r="C114" s="12"/>
      <c r="D114" s="12">
        <v>37259.15</v>
      </c>
      <c r="E114" s="12"/>
      <c r="F114" s="12">
        <f t="shared" si="17"/>
        <v>37259.15</v>
      </c>
      <c r="H114" s="2">
        <f t="shared" si="14"/>
        <v>37259.15</v>
      </c>
      <c r="I114" s="21"/>
    </row>
    <row r="115" spans="1:9" x14ac:dyDescent="0.2">
      <c r="A115" s="6" t="s">
        <v>353</v>
      </c>
      <c r="B115" s="5" t="s">
        <v>23</v>
      </c>
      <c r="C115" s="12"/>
      <c r="D115" s="12">
        <v>63202.98</v>
      </c>
      <c r="E115" s="12">
        <v>3689.91</v>
      </c>
      <c r="F115" s="12">
        <f t="shared" si="17"/>
        <v>66892.89</v>
      </c>
      <c r="H115" s="2">
        <f t="shared" si="14"/>
        <v>66892.89</v>
      </c>
      <c r="I115" s="21"/>
    </row>
    <row r="116" spans="1:9" x14ac:dyDescent="0.2">
      <c r="A116" s="6" t="s">
        <v>128</v>
      </c>
      <c r="B116" s="5" t="s">
        <v>24</v>
      </c>
      <c r="C116" s="12"/>
      <c r="D116" s="12">
        <v>744969.4</v>
      </c>
      <c r="E116" s="12">
        <v>642144.19999999995</v>
      </c>
      <c r="F116" s="12">
        <f t="shared" si="17"/>
        <v>1387113.6</v>
      </c>
      <c r="H116" s="2">
        <f t="shared" si="14"/>
        <v>1387113.6</v>
      </c>
      <c r="I116" s="21"/>
    </row>
    <row r="117" spans="1:9" x14ac:dyDescent="0.2">
      <c r="A117" s="6"/>
      <c r="B117" s="5"/>
      <c r="C117" s="12"/>
      <c r="D117" s="12"/>
      <c r="E117" s="12"/>
      <c r="F117" s="12">
        <f t="shared" si="17"/>
        <v>0</v>
      </c>
      <c r="H117" s="2">
        <f t="shared" si="14"/>
        <v>0</v>
      </c>
      <c r="I117" s="21"/>
    </row>
    <row r="118" spans="1:9" x14ac:dyDescent="0.2">
      <c r="A118" s="13"/>
      <c r="B118" s="5"/>
      <c r="C118" s="12"/>
      <c r="D118" s="12"/>
      <c r="E118" s="12"/>
      <c r="F118" s="12">
        <f t="shared" si="17"/>
        <v>0</v>
      </c>
      <c r="H118" s="2">
        <f t="shared" si="14"/>
        <v>0</v>
      </c>
      <c r="I118" s="21"/>
    </row>
    <row r="119" spans="1:9" ht="16.5" x14ac:dyDescent="0.3">
      <c r="A119" s="14" t="s">
        <v>129</v>
      </c>
      <c r="B119" s="1" t="s">
        <v>25</v>
      </c>
      <c r="C119" s="15">
        <f>SUM(C120:C125)</f>
        <v>0</v>
      </c>
      <c r="D119" s="15">
        <f>SUM(D120:D125)</f>
        <v>66033.83</v>
      </c>
      <c r="E119" s="15">
        <f t="shared" ref="E119" si="22">SUM(E120:E125)</f>
        <v>4155.0599999999995</v>
      </c>
      <c r="F119" s="15">
        <f>SUM(C119:E119)</f>
        <v>70188.89</v>
      </c>
      <c r="H119" s="2">
        <f t="shared" si="14"/>
        <v>70188.89</v>
      </c>
      <c r="I119" s="21"/>
    </row>
    <row r="120" spans="1:9" x14ac:dyDescent="0.2">
      <c r="A120" s="6" t="s">
        <v>354</v>
      </c>
      <c r="B120" s="5" t="s">
        <v>26</v>
      </c>
      <c r="C120" s="12"/>
      <c r="D120" s="12">
        <v>175</v>
      </c>
      <c r="E120" s="12">
        <v>175</v>
      </c>
      <c r="F120" s="12">
        <f t="shared" si="17"/>
        <v>350</v>
      </c>
      <c r="H120" s="2">
        <f t="shared" si="14"/>
        <v>350</v>
      </c>
      <c r="I120" s="21"/>
    </row>
    <row r="121" spans="1:9" x14ac:dyDescent="0.2">
      <c r="A121" s="6" t="s">
        <v>355</v>
      </c>
      <c r="B121" s="5" t="s">
        <v>27</v>
      </c>
      <c r="C121" s="12"/>
      <c r="D121" s="12">
        <v>42399.07</v>
      </c>
      <c r="E121" s="12">
        <v>3980.06</v>
      </c>
      <c r="F121" s="12">
        <f t="shared" si="17"/>
        <v>46379.13</v>
      </c>
      <c r="H121" s="2">
        <f t="shared" si="14"/>
        <v>46379.13</v>
      </c>
      <c r="I121" s="21"/>
    </row>
    <row r="122" spans="1:9" x14ac:dyDescent="0.2">
      <c r="A122" s="6" t="s">
        <v>130</v>
      </c>
      <c r="B122" s="5" t="s">
        <v>28</v>
      </c>
      <c r="C122" s="12"/>
      <c r="D122" s="12">
        <v>744</v>
      </c>
      <c r="E122" s="12"/>
      <c r="F122" s="12">
        <f t="shared" si="17"/>
        <v>744</v>
      </c>
      <c r="H122" s="2">
        <f t="shared" si="14"/>
        <v>744</v>
      </c>
      <c r="I122" s="21"/>
    </row>
    <row r="123" spans="1:9" x14ac:dyDescent="0.2">
      <c r="A123" s="6" t="s">
        <v>131</v>
      </c>
      <c r="B123" s="5" t="s">
        <v>268</v>
      </c>
      <c r="C123" s="12"/>
      <c r="D123" s="12">
        <v>3090</v>
      </c>
      <c r="E123" s="12"/>
      <c r="F123" s="12">
        <f t="shared" si="17"/>
        <v>3090</v>
      </c>
      <c r="H123" s="2">
        <f t="shared" si="14"/>
        <v>3090</v>
      </c>
      <c r="I123" s="21"/>
    </row>
    <row r="124" spans="1:9" x14ac:dyDescent="0.2">
      <c r="A124" s="6" t="s">
        <v>132</v>
      </c>
      <c r="B124" s="5" t="s">
        <v>29</v>
      </c>
      <c r="C124" s="12"/>
      <c r="D124" s="12">
        <v>19625.759999999998</v>
      </c>
      <c r="E124" s="12"/>
      <c r="F124" s="12">
        <f t="shared" si="17"/>
        <v>19625.759999999998</v>
      </c>
      <c r="H124" s="2">
        <f t="shared" si="14"/>
        <v>19625.759999999998</v>
      </c>
      <c r="I124" s="21"/>
    </row>
    <row r="125" spans="1:9" x14ac:dyDescent="0.2">
      <c r="A125" s="13"/>
      <c r="B125" s="5"/>
      <c r="C125" s="12"/>
      <c r="D125" s="12"/>
      <c r="E125" s="12"/>
      <c r="F125" s="12">
        <f t="shared" si="17"/>
        <v>0</v>
      </c>
      <c r="H125" s="2">
        <f t="shared" si="14"/>
        <v>0</v>
      </c>
      <c r="I125" s="21"/>
    </row>
    <row r="126" spans="1:9" ht="16.5" x14ac:dyDescent="0.3">
      <c r="A126" s="14" t="s">
        <v>133</v>
      </c>
      <c r="B126" s="1" t="s">
        <v>269</v>
      </c>
      <c r="C126" s="15">
        <f>SUM(C127:C128)</f>
        <v>0</v>
      </c>
      <c r="D126" s="15">
        <f t="shared" ref="D126:E126" si="23">SUM(D127:D128)</f>
        <v>20246</v>
      </c>
      <c r="E126" s="15">
        <f t="shared" si="23"/>
        <v>1500</v>
      </c>
      <c r="F126" s="15">
        <f>SUM(C125:E126)</f>
        <v>21746</v>
      </c>
      <c r="H126" s="2">
        <f t="shared" si="14"/>
        <v>21746</v>
      </c>
      <c r="I126" s="21"/>
    </row>
    <row r="127" spans="1:9" x14ac:dyDescent="0.2">
      <c r="A127" s="6" t="s">
        <v>134</v>
      </c>
      <c r="B127" s="5" t="s">
        <v>135</v>
      </c>
      <c r="C127" s="12"/>
      <c r="D127" s="12">
        <v>20246</v>
      </c>
      <c r="E127" s="12">
        <v>1500</v>
      </c>
      <c r="F127" s="12">
        <f t="shared" si="17"/>
        <v>21746</v>
      </c>
      <c r="H127" s="2">
        <f t="shared" si="14"/>
        <v>21746</v>
      </c>
      <c r="I127" s="21"/>
    </row>
    <row r="128" spans="1:9" x14ac:dyDescent="0.2">
      <c r="A128" s="6"/>
      <c r="B128" s="5"/>
      <c r="C128" s="12"/>
      <c r="D128" s="12"/>
      <c r="E128" s="12"/>
      <c r="F128" s="12">
        <f t="shared" si="17"/>
        <v>0</v>
      </c>
      <c r="H128" s="2">
        <f t="shared" si="14"/>
        <v>0</v>
      </c>
      <c r="I128" s="21"/>
    </row>
    <row r="129" spans="1:9" ht="16.5" x14ac:dyDescent="0.3">
      <c r="A129" s="14" t="s">
        <v>136</v>
      </c>
      <c r="B129" s="1" t="s">
        <v>270</v>
      </c>
      <c r="C129" s="15">
        <f>SUM(C130:C135)</f>
        <v>0</v>
      </c>
      <c r="D129" s="15">
        <f>SUM(D130:D134)</f>
        <v>209011.40000000002</v>
      </c>
      <c r="E129" s="15">
        <f>SUM(E130:E134)</f>
        <v>54528.209999999992</v>
      </c>
      <c r="F129" s="15">
        <f>SUM(C129:E129)</f>
        <v>263539.61</v>
      </c>
      <c r="H129" s="2">
        <f t="shared" si="14"/>
        <v>263539.61</v>
      </c>
      <c r="I129" s="21"/>
    </row>
    <row r="130" spans="1:9" x14ac:dyDescent="0.2">
      <c r="A130" s="6" t="s">
        <v>137</v>
      </c>
      <c r="B130" s="5" t="s">
        <v>30</v>
      </c>
      <c r="C130" s="12"/>
      <c r="D130" s="12"/>
      <c r="E130" s="12"/>
      <c r="F130" s="12">
        <f>SUM(C130:E130)</f>
        <v>0</v>
      </c>
      <c r="H130" s="2">
        <f t="shared" si="14"/>
        <v>0</v>
      </c>
      <c r="I130" s="21"/>
    </row>
    <row r="131" spans="1:9" x14ac:dyDescent="0.2">
      <c r="A131" s="6" t="s">
        <v>138</v>
      </c>
      <c r="B131" s="5" t="s">
        <v>271</v>
      </c>
      <c r="C131" s="12"/>
      <c r="D131" s="12">
        <v>9644</v>
      </c>
      <c r="E131" s="12">
        <v>9204</v>
      </c>
      <c r="F131" s="12">
        <f t="shared" ref="F131:F133" si="24">SUM(C131:E131)</f>
        <v>18848</v>
      </c>
      <c r="H131" s="2">
        <f t="shared" si="14"/>
        <v>18848</v>
      </c>
      <c r="I131" s="21"/>
    </row>
    <row r="132" spans="1:9" x14ac:dyDescent="0.2">
      <c r="A132" s="6" t="s">
        <v>139</v>
      </c>
      <c r="B132" s="5" t="s">
        <v>272</v>
      </c>
      <c r="C132" s="12"/>
      <c r="D132" s="12">
        <v>77651.240000000005</v>
      </c>
      <c r="E132" s="12">
        <v>23100.01</v>
      </c>
      <c r="F132" s="12">
        <f t="shared" si="24"/>
        <v>100751.25</v>
      </c>
      <c r="H132" s="2">
        <f t="shared" si="14"/>
        <v>100751.25</v>
      </c>
      <c r="I132" s="21"/>
    </row>
    <row r="133" spans="1:9" x14ac:dyDescent="0.2">
      <c r="A133" s="6" t="s">
        <v>140</v>
      </c>
      <c r="B133" s="5" t="s">
        <v>273</v>
      </c>
      <c r="C133" s="12"/>
      <c r="D133" s="12">
        <v>2334.69</v>
      </c>
      <c r="E133" s="12">
        <v>2334.69</v>
      </c>
      <c r="F133" s="12">
        <f t="shared" si="24"/>
        <v>4669.38</v>
      </c>
      <c r="H133" s="2">
        <f t="shared" si="14"/>
        <v>4669.38</v>
      </c>
      <c r="I133" s="21"/>
    </row>
    <row r="134" spans="1:9" x14ac:dyDescent="0.2">
      <c r="A134" s="6" t="s">
        <v>141</v>
      </c>
      <c r="B134" s="5" t="s">
        <v>274</v>
      </c>
      <c r="C134" s="12"/>
      <c r="D134" s="12">
        <v>119381.47</v>
      </c>
      <c r="E134" s="12">
        <v>19889.509999999998</v>
      </c>
      <c r="F134" s="12">
        <f>SUM(C134:E134)</f>
        <v>139270.98000000001</v>
      </c>
      <c r="H134" s="2">
        <f t="shared" si="14"/>
        <v>139270.98000000001</v>
      </c>
      <c r="I134" s="21"/>
    </row>
    <row r="135" spans="1:9" x14ac:dyDescent="0.2">
      <c r="A135" s="13"/>
      <c r="B135" s="5"/>
      <c r="C135" s="12"/>
      <c r="D135" s="12"/>
      <c r="E135" s="12"/>
      <c r="F135" s="12">
        <f t="shared" si="17"/>
        <v>0</v>
      </c>
      <c r="H135" s="2">
        <f t="shared" si="14"/>
        <v>0</v>
      </c>
      <c r="I135" s="21"/>
    </row>
    <row r="136" spans="1:9" ht="16.5" x14ac:dyDescent="0.3">
      <c r="A136" s="14" t="s">
        <v>142</v>
      </c>
      <c r="B136" s="1" t="s">
        <v>275</v>
      </c>
      <c r="C136" s="15">
        <f>SUM(C137:C148)</f>
        <v>0</v>
      </c>
      <c r="D136" s="15">
        <f>SUM(D137:D147)</f>
        <v>270052.98</v>
      </c>
      <c r="E136" s="15">
        <f>SUM(E137:E147)</f>
        <v>14093.95</v>
      </c>
      <c r="F136" s="15">
        <f t="shared" ref="F136" si="25">SUM(F137:F147)</f>
        <v>284146.93</v>
      </c>
      <c r="H136" s="2">
        <f t="shared" si="14"/>
        <v>284146.93</v>
      </c>
      <c r="I136" s="21"/>
    </row>
    <row r="137" spans="1:9" x14ac:dyDescent="0.2">
      <c r="A137" s="6" t="s">
        <v>143</v>
      </c>
      <c r="B137" s="5" t="s">
        <v>148</v>
      </c>
      <c r="C137" s="12"/>
      <c r="D137" s="12">
        <v>16151.25</v>
      </c>
      <c r="E137" s="12"/>
      <c r="F137" s="12">
        <f>SUM(C137:E137)</f>
        <v>16151.25</v>
      </c>
      <c r="H137" s="2">
        <f t="shared" si="14"/>
        <v>16151.25</v>
      </c>
      <c r="I137" s="21"/>
    </row>
    <row r="138" spans="1:9" x14ac:dyDescent="0.2">
      <c r="A138" s="6" t="s">
        <v>295</v>
      </c>
      <c r="B138" s="5" t="s">
        <v>149</v>
      </c>
      <c r="C138" s="12"/>
      <c r="D138" s="12"/>
      <c r="E138" s="12"/>
      <c r="F138" s="12">
        <f t="shared" ref="F138:F143" si="26">SUM(C138:E138)</f>
        <v>0</v>
      </c>
      <c r="H138" s="2">
        <f t="shared" si="14"/>
        <v>0</v>
      </c>
      <c r="I138" s="21"/>
    </row>
    <row r="139" spans="1:9" x14ac:dyDescent="0.2">
      <c r="A139" s="6" t="s">
        <v>144</v>
      </c>
      <c r="B139" s="5" t="s">
        <v>150</v>
      </c>
      <c r="C139" s="12"/>
      <c r="D139" s="12"/>
      <c r="E139" s="12"/>
      <c r="F139" s="12">
        <f t="shared" si="26"/>
        <v>0</v>
      </c>
      <c r="H139" s="2">
        <f t="shared" si="14"/>
        <v>0</v>
      </c>
      <c r="I139" s="21"/>
    </row>
    <row r="140" spans="1:9" x14ac:dyDescent="0.2">
      <c r="A140" s="6" t="s">
        <v>145</v>
      </c>
      <c r="B140" s="5" t="s">
        <v>151</v>
      </c>
      <c r="C140" s="12"/>
      <c r="D140" s="12">
        <v>525.01</v>
      </c>
      <c r="E140" s="12"/>
      <c r="F140" s="12">
        <f t="shared" si="26"/>
        <v>525.01</v>
      </c>
      <c r="H140" s="2">
        <f t="shared" si="14"/>
        <v>525.01</v>
      </c>
      <c r="I140" s="21"/>
    </row>
    <row r="141" spans="1:9" x14ac:dyDescent="0.2">
      <c r="A141" s="6" t="s">
        <v>146</v>
      </c>
      <c r="B141" s="5" t="s">
        <v>152</v>
      </c>
      <c r="C141" s="12"/>
      <c r="D141" s="12">
        <v>8745</v>
      </c>
      <c r="E141" s="12"/>
      <c r="F141" s="12">
        <f t="shared" si="26"/>
        <v>8745</v>
      </c>
      <c r="H141" s="2">
        <f t="shared" si="14"/>
        <v>8745</v>
      </c>
      <c r="I141" s="21"/>
    </row>
    <row r="142" spans="1:9" x14ac:dyDescent="0.2">
      <c r="A142" s="6" t="s">
        <v>147</v>
      </c>
      <c r="B142" s="5" t="s">
        <v>153</v>
      </c>
      <c r="C142" s="12"/>
      <c r="D142" s="12"/>
      <c r="E142" s="12"/>
      <c r="F142" s="12">
        <f t="shared" si="26"/>
        <v>0</v>
      </c>
      <c r="H142" s="2">
        <f t="shared" si="14"/>
        <v>0</v>
      </c>
      <c r="I142" s="21"/>
    </row>
    <row r="143" spans="1:9" x14ac:dyDescent="0.2">
      <c r="A143" s="6" t="s">
        <v>154</v>
      </c>
      <c r="B143" s="5" t="s">
        <v>159</v>
      </c>
      <c r="C143" s="12"/>
      <c r="D143" s="12">
        <v>24505.95</v>
      </c>
      <c r="E143" s="12">
        <v>14093.95</v>
      </c>
      <c r="F143" s="12">
        <f t="shared" si="26"/>
        <v>38599.9</v>
      </c>
      <c r="H143" s="2">
        <f t="shared" si="14"/>
        <v>38599.9</v>
      </c>
      <c r="I143" s="21"/>
    </row>
    <row r="144" spans="1:9" x14ac:dyDescent="0.2">
      <c r="A144" s="6" t="s">
        <v>155</v>
      </c>
      <c r="B144" s="5" t="s">
        <v>160</v>
      </c>
      <c r="C144" s="12"/>
      <c r="D144" s="12">
        <v>220125.77</v>
      </c>
      <c r="E144" s="12"/>
      <c r="F144" s="12">
        <f>SUM(C144:E144)</f>
        <v>220125.77</v>
      </c>
      <c r="H144" s="2">
        <f t="shared" si="14"/>
        <v>220125.77</v>
      </c>
      <c r="I144" s="21"/>
    </row>
    <row r="145" spans="1:9" x14ac:dyDescent="0.2">
      <c r="A145" s="6" t="s">
        <v>156</v>
      </c>
      <c r="B145" s="5" t="s">
        <v>276</v>
      </c>
      <c r="C145" s="12"/>
      <c r="D145" s="12"/>
      <c r="E145" s="12"/>
      <c r="F145" s="12">
        <f t="shared" ref="F145:F147" si="27">SUM(C145:E145)</f>
        <v>0</v>
      </c>
      <c r="H145" s="2">
        <f t="shared" si="14"/>
        <v>0</v>
      </c>
      <c r="I145" s="21"/>
    </row>
    <row r="146" spans="1:9" x14ac:dyDescent="0.2">
      <c r="A146" s="6" t="s">
        <v>157</v>
      </c>
      <c r="B146" s="5" t="s">
        <v>161</v>
      </c>
      <c r="C146" s="12"/>
      <c r="D146" s="12"/>
      <c r="E146" s="12"/>
      <c r="F146" s="12">
        <f t="shared" si="27"/>
        <v>0</v>
      </c>
      <c r="H146" s="2">
        <f t="shared" si="14"/>
        <v>0</v>
      </c>
      <c r="I146" s="21"/>
    </row>
    <row r="147" spans="1:9" x14ac:dyDescent="0.2">
      <c r="A147" s="6" t="s">
        <v>158</v>
      </c>
      <c r="B147" s="5" t="s">
        <v>162</v>
      </c>
      <c r="C147" s="12"/>
      <c r="D147" s="12"/>
      <c r="E147" s="12"/>
      <c r="F147" s="12">
        <f t="shared" si="27"/>
        <v>0</v>
      </c>
      <c r="H147" s="2">
        <f t="shared" si="14"/>
        <v>0</v>
      </c>
      <c r="I147" s="21"/>
    </row>
    <row r="148" spans="1:9" x14ac:dyDescent="0.2">
      <c r="A148" s="13"/>
      <c r="B148" s="5"/>
      <c r="C148" s="12"/>
      <c r="D148" s="12"/>
      <c r="E148" s="12"/>
      <c r="F148" s="12">
        <f t="shared" si="17"/>
        <v>0</v>
      </c>
      <c r="H148" s="2">
        <f t="shared" si="14"/>
        <v>0</v>
      </c>
      <c r="I148" s="21"/>
    </row>
    <row r="149" spans="1:9" ht="16.5" x14ac:dyDescent="0.3">
      <c r="A149" s="14" t="s">
        <v>163</v>
      </c>
      <c r="B149" s="1" t="s">
        <v>202</v>
      </c>
      <c r="C149" s="15">
        <f>SUM(C150:C157)</f>
        <v>580000</v>
      </c>
      <c r="D149" s="15">
        <f>SUM(D150:D157)</f>
        <v>6177322.6000000006</v>
      </c>
      <c r="E149" s="15">
        <f>SUM(E150:E157)</f>
        <v>466579.47000000003</v>
      </c>
      <c r="F149" s="15">
        <f>SUM(C149:E149)</f>
        <v>7223902.0700000003</v>
      </c>
      <c r="H149" s="2">
        <f t="shared" si="14"/>
        <v>7223902.0700000003</v>
      </c>
      <c r="I149" s="21"/>
    </row>
    <row r="150" spans="1:9" x14ac:dyDescent="0.2">
      <c r="A150" s="6" t="s">
        <v>166</v>
      </c>
      <c r="B150" s="5" t="s">
        <v>168</v>
      </c>
      <c r="C150" s="12"/>
      <c r="D150" s="12">
        <v>2611673.9500000002</v>
      </c>
      <c r="E150" s="12"/>
      <c r="F150" s="12">
        <f>SUM(C150:E150)</f>
        <v>2611673.9500000002</v>
      </c>
      <c r="H150" s="2">
        <f t="shared" si="14"/>
        <v>2611673.9500000002</v>
      </c>
      <c r="I150" s="21"/>
    </row>
    <row r="151" spans="1:9" x14ac:dyDescent="0.2">
      <c r="A151" s="6" t="s">
        <v>165</v>
      </c>
      <c r="B151" s="5" t="s">
        <v>277</v>
      </c>
      <c r="C151" s="12">
        <v>580000</v>
      </c>
      <c r="D151" s="12">
        <v>3052741.75</v>
      </c>
      <c r="E151" s="12">
        <v>140819.57</v>
      </c>
      <c r="F151" s="12">
        <f>SUM(C151:E151)</f>
        <v>3773561.32</v>
      </c>
      <c r="H151" s="2">
        <f t="shared" si="14"/>
        <v>3773561.32</v>
      </c>
      <c r="I151" s="21"/>
    </row>
    <row r="152" spans="1:9" x14ac:dyDescent="0.2">
      <c r="A152" s="6" t="s">
        <v>330</v>
      </c>
      <c r="B152" s="5" t="s">
        <v>331</v>
      </c>
      <c r="C152" s="12"/>
      <c r="D152" s="12">
        <v>4050.5</v>
      </c>
      <c r="E152" s="12">
        <v>325759.90000000002</v>
      </c>
      <c r="F152" s="12">
        <f>SUM(C152:E152)</f>
        <v>329810.40000000002</v>
      </c>
      <c r="H152" s="2">
        <f t="shared" ref="H152:H204" si="28">+C152+D152+E152</f>
        <v>329810.40000000002</v>
      </c>
      <c r="I152" s="21"/>
    </row>
    <row r="153" spans="1:9" x14ac:dyDescent="0.2">
      <c r="A153" s="6" t="s">
        <v>164</v>
      </c>
      <c r="B153" s="5" t="s">
        <v>169</v>
      </c>
      <c r="C153" s="12"/>
      <c r="D153" s="12">
        <v>600</v>
      </c>
      <c r="E153" s="12"/>
      <c r="F153" s="12">
        <f t="shared" ref="F153:F154" si="29">SUM(C153:E153)</f>
        <v>600</v>
      </c>
      <c r="H153" s="2">
        <f t="shared" si="28"/>
        <v>600</v>
      </c>
      <c r="I153" s="21"/>
    </row>
    <row r="154" spans="1:9" x14ac:dyDescent="0.2">
      <c r="A154" s="6" t="s">
        <v>167</v>
      </c>
      <c r="B154" s="5" t="s">
        <v>170</v>
      </c>
      <c r="C154" s="12"/>
      <c r="D154" s="12">
        <v>277.3</v>
      </c>
      <c r="E154" s="12"/>
      <c r="F154" s="12">
        <f t="shared" si="29"/>
        <v>277.3</v>
      </c>
      <c r="H154" s="2">
        <f t="shared" si="28"/>
        <v>277.3</v>
      </c>
      <c r="I154" s="21"/>
    </row>
    <row r="155" spans="1:9" x14ac:dyDescent="0.2">
      <c r="A155" s="6" t="s">
        <v>301</v>
      </c>
      <c r="B155" s="5" t="s">
        <v>302</v>
      </c>
      <c r="C155" s="12"/>
      <c r="D155" s="12">
        <v>329633.2</v>
      </c>
      <c r="E155" s="12"/>
      <c r="F155" s="12">
        <f>SUM(C155:E155)</f>
        <v>329633.2</v>
      </c>
      <c r="H155" s="2">
        <f t="shared" si="28"/>
        <v>329633.2</v>
      </c>
      <c r="I155" s="21"/>
    </row>
    <row r="156" spans="1:9" x14ac:dyDescent="0.2">
      <c r="A156" s="6" t="s">
        <v>303</v>
      </c>
      <c r="B156" s="5" t="s">
        <v>304</v>
      </c>
      <c r="C156" s="12"/>
      <c r="D156" s="12">
        <v>178345.9</v>
      </c>
      <c r="E156" s="12"/>
      <c r="F156" s="12">
        <f>SUM(C156:E156)</f>
        <v>178345.9</v>
      </c>
      <c r="H156" s="2">
        <f t="shared" si="28"/>
        <v>178345.9</v>
      </c>
      <c r="I156" s="21"/>
    </row>
    <row r="157" spans="1:9" x14ac:dyDescent="0.2">
      <c r="A157" s="6"/>
      <c r="B157" s="5"/>
      <c r="C157" s="12"/>
      <c r="D157" s="12"/>
      <c r="E157" s="12"/>
      <c r="F157" s="12">
        <f t="shared" si="17"/>
        <v>0</v>
      </c>
      <c r="H157" s="2">
        <f t="shared" si="28"/>
        <v>0</v>
      </c>
      <c r="I157" s="21"/>
    </row>
    <row r="158" spans="1:9" ht="16.5" x14ac:dyDescent="0.3">
      <c r="A158" s="14" t="s">
        <v>171</v>
      </c>
      <c r="B158" s="1" t="s">
        <v>278</v>
      </c>
      <c r="C158" s="15">
        <f>SUM(C159:C166)</f>
        <v>0</v>
      </c>
      <c r="D158" s="15">
        <f>SUM(D159:D166)</f>
        <v>1118934.78</v>
      </c>
      <c r="E158" s="15">
        <f>SUM(E159:E166)</f>
        <v>74927.829999999987</v>
      </c>
      <c r="F158" s="15">
        <f>SUM(C158:E158)</f>
        <v>1193862.6100000001</v>
      </c>
      <c r="H158" s="2">
        <f t="shared" si="28"/>
        <v>1193862.6100000001</v>
      </c>
      <c r="I158" s="21"/>
    </row>
    <row r="159" spans="1:9" x14ac:dyDescent="0.2">
      <c r="A159" s="6" t="s">
        <v>172</v>
      </c>
      <c r="B159" s="5" t="s">
        <v>178</v>
      </c>
      <c r="C159" s="12"/>
      <c r="D159" s="12">
        <v>117000.91</v>
      </c>
      <c r="E159" s="12"/>
      <c r="F159" s="12">
        <f>+E159+D159</f>
        <v>117000.91</v>
      </c>
      <c r="H159" s="2">
        <f t="shared" si="28"/>
        <v>117000.91</v>
      </c>
      <c r="I159" s="21"/>
    </row>
    <row r="160" spans="1:9" x14ac:dyDescent="0.2">
      <c r="A160" s="6" t="s">
        <v>173</v>
      </c>
      <c r="B160" s="5" t="s">
        <v>279</v>
      </c>
      <c r="C160" s="12"/>
      <c r="D160" s="12">
        <v>50667.77</v>
      </c>
      <c r="E160" s="12">
        <v>29604.81</v>
      </c>
      <c r="F160" s="12">
        <f>SUM(C160:E160)</f>
        <v>80272.58</v>
      </c>
      <c r="H160" s="2">
        <f t="shared" si="28"/>
        <v>80272.58</v>
      </c>
      <c r="I160" s="21"/>
    </row>
    <row r="161" spans="1:9" x14ac:dyDescent="0.2">
      <c r="A161" s="6" t="s">
        <v>174</v>
      </c>
      <c r="B161" s="5" t="s">
        <v>280</v>
      </c>
      <c r="C161" s="12"/>
      <c r="D161" s="12">
        <v>85435.92</v>
      </c>
      <c r="E161" s="12"/>
      <c r="F161" s="12">
        <f t="shared" ref="F161:F166" si="30">SUM(C161:E161)</f>
        <v>85435.92</v>
      </c>
      <c r="H161" s="2"/>
      <c r="I161" s="21"/>
    </row>
    <row r="162" spans="1:9" x14ac:dyDescent="0.2">
      <c r="A162" s="6" t="s">
        <v>226</v>
      </c>
      <c r="B162" s="5" t="s">
        <v>281</v>
      </c>
      <c r="C162" s="12"/>
      <c r="D162" s="12"/>
      <c r="E162" s="12"/>
      <c r="F162" s="12">
        <f t="shared" si="30"/>
        <v>0</v>
      </c>
      <c r="H162" s="2">
        <f t="shared" si="28"/>
        <v>0</v>
      </c>
      <c r="I162" s="21"/>
    </row>
    <row r="163" spans="1:9" x14ac:dyDescent="0.2">
      <c r="A163" s="6" t="s">
        <v>175</v>
      </c>
      <c r="B163" s="5" t="s">
        <v>282</v>
      </c>
      <c r="C163" s="12"/>
      <c r="D163" s="12">
        <v>660</v>
      </c>
      <c r="E163" s="12"/>
      <c r="F163" s="12">
        <f t="shared" si="30"/>
        <v>660</v>
      </c>
      <c r="H163" s="2">
        <f t="shared" si="28"/>
        <v>660</v>
      </c>
      <c r="I163" s="21"/>
    </row>
    <row r="164" spans="1:9" x14ac:dyDescent="0.2">
      <c r="A164" s="6" t="s">
        <v>176</v>
      </c>
      <c r="B164" s="5" t="s">
        <v>283</v>
      </c>
      <c r="C164" s="12"/>
      <c r="D164" s="12">
        <v>742361.76</v>
      </c>
      <c r="E164" s="12">
        <v>34396.589999999997</v>
      </c>
      <c r="F164" s="12">
        <f t="shared" si="30"/>
        <v>776758.35</v>
      </c>
      <c r="H164" s="2">
        <f t="shared" si="28"/>
        <v>776758.35</v>
      </c>
      <c r="I164" s="21"/>
    </row>
    <row r="165" spans="1:9" x14ac:dyDescent="0.2">
      <c r="A165" s="6" t="s">
        <v>232</v>
      </c>
      <c r="B165" s="5" t="s">
        <v>284</v>
      </c>
      <c r="C165" s="12"/>
      <c r="D165" s="12"/>
      <c r="E165" s="12"/>
      <c r="F165" s="12">
        <f t="shared" si="30"/>
        <v>0</v>
      </c>
      <c r="H165" s="2"/>
      <c r="I165" s="21"/>
    </row>
    <row r="166" spans="1:9" x14ac:dyDescent="0.2">
      <c r="A166" s="6" t="s">
        <v>177</v>
      </c>
      <c r="B166" s="5" t="s">
        <v>285</v>
      </c>
      <c r="C166" s="12"/>
      <c r="D166" s="12">
        <v>122808.42</v>
      </c>
      <c r="E166" s="12">
        <v>10926.43</v>
      </c>
      <c r="F166" s="12">
        <f t="shared" si="30"/>
        <v>133734.85</v>
      </c>
      <c r="H166" s="2">
        <f t="shared" si="28"/>
        <v>133734.85</v>
      </c>
      <c r="I166" s="21"/>
    </row>
    <row r="167" spans="1:9" ht="13.5" thickBot="1" x14ac:dyDescent="0.25">
      <c r="A167" s="6"/>
      <c r="B167" s="5"/>
      <c r="C167" s="12"/>
      <c r="D167" s="12"/>
      <c r="E167" s="12"/>
      <c r="F167" s="12"/>
      <c r="H167" s="2">
        <f t="shared" si="28"/>
        <v>0</v>
      </c>
      <c r="I167" s="21"/>
    </row>
    <row r="168" spans="1:9" ht="16.5" thickBot="1" x14ac:dyDescent="0.3">
      <c r="A168" s="27">
        <v>2.4</v>
      </c>
      <c r="B168" s="28" t="s">
        <v>195</v>
      </c>
      <c r="C168" s="29">
        <f>C172</f>
        <v>0</v>
      </c>
      <c r="D168" s="29">
        <f>+D169+D172</f>
        <v>17845951.129999999</v>
      </c>
      <c r="E168" s="29">
        <f>E172+E169</f>
        <v>4642903.53</v>
      </c>
      <c r="F168" s="29">
        <f>SUM(C168:E168)</f>
        <v>22488854.66</v>
      </c>
      <c r="H168" s="2">
        <f t="shared" si="28"/>
        <v>22488854.66</v>
      </c>
      <c r="I168" s="21"/>
    </row>
    <row r="169" spans="1:9" ht="16.5" x14ac:dyDescent="0.3">
      <c r="A169" s="14" t="s">
        <v>218</v>
      </c>
      <c r="B169" s="1" t="s">
        <v>220</v>
      </c>
      <c r="C169" s="15">
        <f>SUM(C171:C173)</f>
        <v>0</v>
      </c>
      <c r="D169" s="15">
        <f>SUM(D170:D171)</f>
        <v>0</v>
      </c>
      <c r="E169" s="15">
        <f>SUM(E170:E171)</f>
        <v>0</v>
      </c>
      <c r="F169" s="15">
        <f>SUM(C169:E169)</f>
        <v>0</v>
      </c>
      <c r="H169" s="2">
        <f t="shared" si="28"/>
        <v>0</v>
      </c>
      <c r="I169" s="21"/>
    </row>
    <row r="170" spans="1:9" x14ac:dyDescent="0.2">
      <c r="A170" s="6" t="s">
        <v>240</v>
      </c>
      <c r="B170" s="5" t="s">
        <v>241</v>
      </c>
      <c r="C170" s="12"/>
      <c r="D170" s="12"/>
      <c r="E170" s="12"/>
      <c r="F170" s="12">
        <f>SUM(C170:E170)</f>
        <v>0</v>
      </c>
      <c r="H170" s="2">
        <f t="shared" si="28"/>
        <v>0</v>
      </c>
      <c r="I170" s="21"/>
    </row>
    <row r="171" spans="1:9" x14ac:dyDescent="0.2">
      <c r="A171" s="6" t="s">
        <v>219</v>
      </c>
      <c r="B171" s="5" t="s">
        <v>286</v>
      </c>
      <c r="C171" s="12"/>
      <c r="D171" s="12"/>
      <c r="E171" s="12"/>
      <c r="F171" s="12">
        <f t="shared" ref="F171" si="31">+C171+D171+E171</f>
        <v>0</v>
      </c>
      <c r="H171" s="2"/>
      <c r="I171" s="21"/>
    </row>
    <row r="172" spans="1:9" ht="16.5" x14ac:dyDescent="0.3">
      <c r="A172" s="14" t="s">
        <v>196</v>
      </c>
      <c r="B172" s="1" t="s">
        <v>287</v>
      </c>
      <c r="C172" s="15">
        <f>SUM(C173:C175)</f>
        <v>0</v>
      </c>
      <c r="D172" s="15">
        <f>SUM(D173:D175)</f>
        <v>17845951.129999999</v>
      </c>
      <c r="E172" s="15">
        <f>SUM(E173:E175)</f>
        <v>4642903.53</v>
      </c>
      <c r="F172" s="15">
        <f>SUM(C172:E172)</f>
        <v>22488854.66</v>
      </c>
      <c r="H172" s="2">
        <f t="shared" si="28"/>
        <v>22488854.66</v>
      </c>
      <c r="I172" s="21"/>
    </row>
    <row r="173" spans="1:9" x14ac:dyDescent="0.2">
      <c r="A173" s="6" t="s">
        <v>197</v>
      </c>
      <c r="B173" s="5" t="s">
        <v>198</v>
      </c>
      <c r="C173" s="12">
        <v>0</v>
      </c>
      <c r="D173" s="12">
        <v>17780899</v>
      </c>
      <c r="E173" s="12">
        <v>4642903.53</v>
      </c>
      <c r="F173" s="12">
        <f>SUM(C173:E173)</f>
        <v>22423802.530000001</v>
      </c>
      <c r="H173" s="2">
        <f t="shared" si="28"/>
        <v>22423802.530000001</v>
      </c>
      <c r="I173" s="21"/>
    </row>
    <row r="174" spans="1:9" x14ac:dyDescent="0.2">
      <c r="A174" s="6" t="s">
        <v>310</v>
      </c>
      <c r="B174" s="5" t="s">
        <v>311</v>
      </c>
      <c r="C174" s="12"/>
      <c r="D174" s="12">
        <v>65052.13</v>
      </c>
      <c r="E174" s="12"/>
      <c r="F174" s="12">
        <f t="shared" ref="F174:F220" si="32">+C174+D174+E174</f>
        <v>65052.13</v>
      </c>
      <c r="H174" s="2">
        <f>+C174+D174+E174</f>
        <v>65052.13</v>
      </c>
      <c r="I174" s="21"/>
    </row>
    <row r="175" spans="1:9" ht="13.5" thickBot="1" x14ac:dyDescent="0.25">
      <c r="A175" s="13"/>
      <c r="B175" s="5"/>
      <c r="C175" s="12"/>
      <c r="D175" s="12"/>
      <c r="E175" s="12"/>
      <c r="F175" s="12">
        <f t="shared" si="32"/>
        <v>0</v>
      </c>
      <c r="H175" s="2">
        <f t="shared" si="28"/>
        <v>0</v>
      </c>
      <c r="I175" s="21"/>
    </row>
    <row r="176" spans="1:9" ht="16.5" thickBot="1" x14ac:dyDescent="0.3">
      <c r="A176" s="27">
        <v>2.6</v>
      </c>
      <c r="B176" s="28" t="s">
        <v>179</v>
      </c>
      <c r="C176" s="29">
        <f t="shared" ref="C176" si="33">+C177+C185+C189+C193+C199+C203</f>
        <v>0</v>
      </c>
      <c r="D176" s="29">
        <f>+D177+D185+D189+D193+D199+D203</f>
        <v>3800180.7399999998</v>
      </c>
      <c r="E176" s="29">
        <f t="shared" ref="E176" si="34">+E177+E185+E189+E193+E199+E203</f>
        <v>142770.88</v>
      </c>
      <c r="F176" s="29">
        <f>SUM(C176:E176)</f>
        <v>3942951.6199999996</v>
      </c>
      <c r="H176" s="2">
        <f t="shared" si="28"/>
        <v>3942951.6199999996</v>
      </c>
      <c r="I176" s="21"/>
    </row>
    <row r="177" spans="1:9" ht="16.5" x14ac:dyDescent="0.3">
      <c r="A177" s="10" t="s">
        <v>180</v>
      </c>
      <c r="B177" s="8" t="s">
        <v>31</v>
      </c>
      <c r="C177" s="11">
        <f>SUM(C178:C217)</f>
        <v>0</v>
      </c>
      <c r="D177" s="11">
        <f>SUM(D178:D183)</f>
        <v>2824543.8499999996</v>
      </c>
      <c r="E177" s="11">
        <f>SUM(E178:E183)</f>
        <v>40433.879999999997</v>
      </c>
      <c r="F177" s="11">
        <f>+E177+D177+C177</f>
        <v>2864977.7299999995</v>
      </c>
      <c r="H177" s="2">
        <f t="shared" si="28"/>
        <v>2864977.7299999995</v>
      </c>
      <c r="I177" s="21"/>
    </row>
    <row r="178" spans="1:9" x14ac:dyDescent="0.2">
      <c r="A178" s="6" t="s">
        <v>181</v>
      </c>
      <c r="B178" s="5" t="s">
        <v>288</v>
      </c>
      <c r="C178" s="12"/>
      <c r="D178" s="12">
        <v>330705.46000000002</v>
      </c>
      <c r="E178" s="12">
        <v>26904</v>
      </c>
      <c r="F178" s="12">
        <f>SUM(C178:E178)</f>
        <v>357609.46</v>
      </c>
      <c r="H178" s="2">
        <f t="shared" si="28"/>
        <v>357609.46</v>
      </c>
      <c r="I178" s="21"/>
    </row>
    <row r="179" spans="1:9" x14ac:dyDescent="0.2">
      <c r="A179" s="6" t="s">
        <v>305</v>
      </c>
      <c r="B179" s="5" t="s">
        <v>289</v>
      </c>
      <c r="C179" s="12"/>
      <c r="D179" s="12"/>
      <c r="E179" s="12"/>
      <c r="F179" s="12"/>
      <c r="H179" s="2">
        <f t="shared" si="28"/>
        <v>0</v>
      </c>
      <c r="I179" s="21"/>
    </row>
    <row r="180" spans="1:9" x14ac:dyDescent="0.2">
      <c r="A180" s="6" t="s">
        <v>182</v>
      </c>
      <c r="B180" s="5" t="s">
        <v>306</v>
      </c>
      <c r="C180" s="12"/>
      <c r="D180" s="12">
        <v>2315486.11</v>
      </c>
      <c r="E180" s="12"/>
      <c r="F180" s="12">
        <f>SUM(C180:E180)</f>
        <v>2315486.11</v>
      </c>
      <c r="H180" s="2">
        <f t="shared" si="28"/>
        <v>2315486.11</v>
      </c>
      <c r="I180" s="21"/>
    </row>
    <row r="181" spans="1:9" x14ac:dyDescent="0.2">
      <c r="A181" s="6" t="s">
        <v>192</v>
      </c>
      <c r="B181" s="5" t="s">
        <v>307</v>
      </c>
      <c r="C181" s="12"/>
      <c r="D181" s="12"/>
      <c r="E181" s="12"/>
      <c r="F181" s="12">
        <f t="shared" ref="F181:F183" si="35">SUM(C181:E181)</f>
        <v>0</v>
      </c>
      <c r="H181" s="2">
        <f t="shared" si="28"/>
        <v>0</v>
      </c>
      <c r="I181" s="21"/>
    </row>
    <row r="182" spans="1:9" x14ac:dyDescent="0.2">
      <c r="A182" s="6" t="s">
        <v>242</v>
      </c>
      <c r="B182" s="5" t="s">
        <v>290</v>
      </c>
      <c r="C182" s="12"/>
      <c r="D182" s="12">
        <v>178352.28</v>
      </c>
      <c r="E182" s="12"/>
      <c r="F182" s="12">
        <f t="shared" si="35"/>
        <v>178352.28</v>
      </c>
      <c r="H182" s="2">
        <f t="shared" si="28"/>
        <v>178352.28</v>
      </c>
      <c r="I182" s="21"/>
    </row>
    <row r="183" spans="1:9" x14ac:dyDescent="0.2">
      <c r="A183" s="6" t="s">
        <v>203</v>
      </c>
      <c r="B183" s="5" t="s">
        <v>204</v>
      </c>
      <c r="C183" s="12"/>
      <c r="D183" s="12"/>
      <c r="E183" s="12">
        <v>13529.88</v>
      </c>
      <c r="F183" s="12">
        <f t="shared" si="35"/>
        <v>13529.88</v>
      </c>
      <c r="H183" s="2">
        <f t="shared" si="28"/>
        <v>13529.88</v>
      </c>
      <c r="I183" s="21"/>
    </row>
    <row r="184" spans="1:9" ht="13.5" thickBot="1" x14ac:dyDescent="0.25">
      <c r="A184" s="6"/>
      <c r="B184" s="5"/>
      <c r="C184" s="12"/>
      <c r="D184" s="12"/>
      <c r="E184" s="12"/>
      <c r="F184" s="12"/>
      <c r="H184" s="2">
        <f t="shared" si="28"/>
        <v>0</v>
      </c>
      <c r="I184" s="21"/>
    </row>
    <row r="185" spans="1:9" ht="16.5" x14ac:dyDescent="0.3">
      <c r="A185" s="14" t="s">
        <v>205</v>
      </c>
      <c r="B185" s="1" t="s">
        <v>206</v>
      </c>
      <c r="C185" s="15"/>
      <c r="D185" s="15">
        <f>+D186+D187+D188</f>
        <v>12929.99</v>
      </c>
      <c r="E185" s="15">
        <f>+E186+E187</f>
        <v>0</v>
      </c>
      <c r="F185" s="11">
        <f>+E185+D185+C185</f>
        <v>12929.99</v>
      </c>
      <c r="H185" s="2">
        <f t="shared" si="28"/>
        <v>12929.99</v>
      </c>
      <c r="I185" s="21"/>
    </row>
    <row r="186" spans="1:9" x14ac:dyDescent="0.2">
      <c r="A186" s="6" t="s">
        <v>207</v>
      </c>
      <c r="B186" s="5" t="s">
        <v>208</v>
      </c>
      <c r="C186" s="12"/>
      <c r="D186" s="12">
        <v>12929.99</v>
      </c>
      <c r="E186" s="12"/>
      <c r="F186" s="12">
        <f>+E186+D186+C186</f>
        <v>12929.99</v>
      </c>
      <c r="H186" s="2">
        <f t="shared" si="28"/>
        <v>12929.99</v>
      </c>
      <c r="I186" s="21"/>
    </row>
    <row r="187" spans="1:9" x14ac:dyDescent="0.2">
      <c r="A187" s="6" t="s">
        <v>308</v>
      </c>
      <c r="B187" s="5" t="s">
        <v>309</v>
      </c>
      <c r="C187" s="12"/>
      <c r="D187" s="12"/>
      <c r="E187" s="12"/>
      <c r="F187" s="12">
        <f>+E187+D187+C187</f>
        <v>0</v>
      </c>
      <c r="H187" s="2">
        <f t="shared" si="28"/>
        <v>0</v>
      </c>
      <c r="I187" s="21"/>
    </row>
    <row r="188" spans="1:9" x14ac:dyDescent="0.2">
      <c r="A188" s="6" t="s">
        <v>314</v>
      </c>
      <c r="B188" s="5" t="s">
        <v>315</v>
      </c>
      <c r="C188" s="12"/>
      <c r="D188" s="12"/>
      <c r="E188" s="12"/>
      <c r="F188" s="12">
        <f>+E188+D188+C188</f>
        <v>0</v>
      </c>
      <c r="H188" s="2">
        <f t="shared" si="28"/>
        <v>0</v>
      </c>
      <c r="I188" s="21"/>
    </row>
    <row r="189" spans="1:9" ht="16.5" x14ac:dyDescent="0.3">
      <c r="A189" s="14" t="s">
        <v>183</v>
      </c>
      <c r="B189" s="1" t="s">
        <v>291</v>
      </c>
      <c r="C189" s="15">
        <v>0</v>
      </c>
      <c r="D189" s="15">
        <f>+D190+D191</f>
        <v>0</v>
      </c>
      <c r="E189" s="15"/>
      <c r="F189" s="15">
        <f>+F191</f>
        <v>0</v>
      </c>
      <c r="H189" s="2">
        <f t="shared" si="28"/>
        <v>0</v>
      </c>
      <c r="I189" s="21"/>
    </row>
    <row r="190" spans="1:9" x14ac:dyDescent="0.2">
      <c r="A190" s="6" t="s">
        <v>184</v>
      </c>
      <c r="B190" s="5" t="s">
        <v>292</v>
      </c>
      <c r="C190" s="12"/>
      <c r="D190" s="12"/>
      <c r="E190" s="12"/>
      <c r="F190" s="12"/>
      <c r="H190" s="2">
        <f t="shared" si="28"/>
        <v>0</v>
      </c>
      <c r="I190" s="21"/>
    </row>
    <row r="191" spans="1:9" x14ac:dyDescent="0.2">
      <c r="A191" s="6" t="s">
        <v>221</v>
      </c>
      <c r="B191" s="5" t="s">
        <v>222</v>
      </c>
      <c r="C191" s="12"/>
      <c r="D191" s="12"/>
      <c r="E191" s="12"/>
      <c r="F191" s="12">
        <f>SUM(C191:E191)</f>
        <v>0</v>
      </c>
      <c r="H191" s="2"/>
      <c r="I191" s="21"/>
    </row>
    <row r="192" spans="1:9" x14ac:dyDescent="0.2">
      <c r="A192" s="6"/>
      <c r="B192" s="5"/>
      <c r="C192" s="12"/>
      <c r="D192" s="12"/>
      <c r="E192" s="12"/>
      <c r="F192" s="12"/>
      <c r="H192" s="2"/>
      <c r="I192" s="21"/>
    </row>
    <row r="193" spans="1:12" ht="16.5" x14ac:dyDescent="0.3">
      <c r="A193" s="14" t="s">
        <v>185</v>
      </c>
      <c r="B193" s="1" t="s">
        <v>209</v>
      </c>
      <c r="C193" s="15"/>
      <c r="D193" s="15">
        <f>SUM(D194:D197)</f>
        <v>962706.9</v>
      </c>
      <c r="E193" s="15">
        <f>SUM(E194:E197)</f>
        <v>102337</v>
      </c>
      <c r="F193" s="15">
        <f>SUM(C193:E193)</f>
        <v>1065043.8999999999</v>
      </c>
      <c r="H193" s="2"/>
      <c r="I193" s="21"/>
    </row>
    <row r="194" spans="1:12" ht="16.5" customHeight="1" x14ac:dyDescent="0.2">
      <c r="A194" s="6" t="s">
        <v>210</v>
      </c>
      <c r="B194" s="5" t="s">
        <v>211</v>
      </c>
      <c r="C194" s="12"/>
      <c r="D194" s="12">
        <v>29500</v>
      </c>
      <c r="E194" s="12"/>
      <c r="F194" s="12">
        <f>+C194+D194+E194</f>
        <v>29500</v>
      </c>
      <c r="H194" s="2"/>
      <c r="I194" s="21"/>
    </row>
    <row r="195" spans="1:12" x14ac:dyDescent="0.2">
      <c r="A195" s="6" t="s">
        <v>223</v>
      </c>
      <c r="B195" s="5" t="s">
        <v>224</v>
      </c>
      <c r="C195" s="12"/>
      <c r="D195" s="12">
        <v>380</v>
      </c>
      <c r="E195" s="12"/>
      <c r="F195" s="12">
        <f t="shared" ref="F195:F197" si="36">+C195+D195+E195</f>
        <v>380</v>
      </c>
      <c r="H195" s="2">
        <f t="shared" si="28"/>
        <v>380</v>
      </c>
      <c r="I195" s="21"/>
      <c r="J195" s="30"/>
      <c r="K195" s="30"/>
      <c r="L195" s="30"/>
    </row>
    <row r="196" spans="1:12" x14ac:dyDescent="0.2">
      <c r="A196" s="6" t="s">
        <v>212</v>
      </c>
      <c r="B196" s="5" t="s">
        <v>293</v>
      </c>
      <c r="C196" s="12"/>
      <c r="D196" s="12">
        <v>908518.9</v>
      </c>
      <c r="E196" s="12">
        <v>78029</v>
      </c>
      <c r="F196" s="12">
        <f t="shared" si="36"/>
        <v>986547.9</v>
      </c>
      <c r="H196" s="2">
        <f t="shared" si="28"/>
        <v>986547.9</v>
      </c>
      <c r="I196" s="21"/>
      <c r="J196" s="30"/>
      <c r="K196" s="30"/>
      <c r="L196" s="30"/>
    </row>
    <row r="197" spans="1:12" x14ac:dyDescent="0.2">
      <c r="A197" s="6" t="s">
        <v>233</v>
      </c>
      <c r="B197" s="5" t="s">
        <v>356</v>
      </c>
      <c r="C197" s="12"/>
      <c r="D197" s="12">
        <v>24308</v>
      </c>
      <c r="E197" s="12">
        <v>24308</v>
      </c>
      <c r="F197" s="12">
        <f t="shared" si="36"/>
        <v>48616</v>
      </c>
      <c r="H197" s="2"/>
      <c r="I197" s="21"/>
      <c r="J197" s="30"/>
      <c r="K197" s="31">
        <f>+J197+I197+H197</f>
        <v>0</v>
      </c>
      <c r="L197" s="30"/>
    </row>
    <row r="198" spans="1:12" x14ac:dyDescent="0.2">
      <c r="A198" s="13"/>
      <c r="B198" s="5"/>
      <c r="C198" s="12"/>
      <c r="D198" s="12"/>
      <c r="E198" s="12"/>
      <c r="F198" s="12"/>
      <c r="H198" s="2">
        <f t="shared" si="28"/>
        <v>0</v>
      </c>
      <c r="I198" s="21"/>
      <c r="J198" s="30"/>
      <c r="K198" s="30"/>
      <c r="L198" s="30"/>
    </row>
    <row r="199" spans="1:12" ht="16.5" x14ac:dyDescent="0.3">
      <c r="A199" s="14" t="s">
        <v>234</v>
      </c>
      <c r="B199" s="1" t="s">
        <v>235</v>
      </c>
      <c r="C199" s="15"/>
      <c r="D199" s="15">
        <f>SUM(D200:D201)</f>
        <v>0</v>
      </c>
      <c r="E199" s="15">
        <f>+E200</f>
        <v>0</v>
      </c>
      <c r="F199" s="15">
        <f>+E199+D199+C199</f>
        <v>0</v>
      </c>
      <c r="H199" s="2">
        <f t="shared" si="28"/>
        <v>0</v>
      </c>
      <c r="I199" s="21"/>
      <c r="J199" s="30"/>
      <c r="K199" s="30"/>
      <c r="L199" s="30"/>
    </row>
    <row r="200" spans="1:12" x14ac:dyDescent="0.2">
      <c r="A200" s="6" t="s">
        <v>236</v>
      </c>
      <c r="B200" s="5" t="s">
        <v>238</v>
      </c>
      <c r="C200" s="12"/>
      <c r="D200" s="12"/>
      <c r="E200" s="12"/>
      <c r="F200" s="12">
        <f>+E200+D200+C200</f>
        <v>0</v>
      </c>
      <c r="H200" s="2">
        <f t="shared" si="28"/>
        <v>0</v>
      </c>
      <c r="I200" s="21"/>
      <c r="J200" s="30"/>
      <c r="K200" s="30"/>
      <c r="L200" s="30"/>
    </row>
    <row r="201" spans="1:12" x14ac:dyDescent="0.2">
      <c r="A201" s="6" t="s">
        <v>237</v>
      </c>
      <c r="B201" s="5" t="s">
        <v>239</v>
      </c>
      <c r="C201" s="12"/>
      <c r="D201" s="12"/>
      <c r="E201" s="12"/>
      <c r="F201" s="12">
        <f>SUM(C201:E201)</f>
        <v>0</v>
      </c>
      <c r="H201" s="2">
        <f t="shared" si="28"/>
        <v>0</v>
      </c>
      <c r="I201" s="21"/>
      <c r="J201" s="30"/>
      <c r="K201" s="30"/>
      <c r="L201" s="30"/>
    </row>
    <row r="202" spans="1:12" x14ac:dyDescent="0.2">
      <c r="A202" s="13"/>
      <c r="B202" s="5"/>
      <c r="C202" s="12"/>
      <c r="D202" s="12"/>
      <c r="E202" s="12"/>
      <c r="F202" s="12"/>
      <c r="H202" s="2">
        <f t="shared" si="28"/>
        <v>0</v>
      </c>
      <c r="I202" s="21"/>
      <c r="J202" s="30"/>
      <c r="K202" s="30"/>
      <c r="L202" s="30"/>
    </row>
    <row r="203" spans="1:12" ht="16.5" x14ac:dyDescent="0.3">
      <c r="A203" s="14" t="s">
        <v>186</v>
      </c>
      <c r="B203" s="1" t="s">
        <v>187</v>
      </c>
      <c r="C203" s="15"/>
      <c r="D203" s="15">
        <f>+D204+D205+D206+D215</f>
        <v>0</v>
      </c>
      <c r="E203" s="15"/>
      <c r="F203" s="15">
        <f>+E203+D203+C203</f>
        <v>0</v>
      </c>
      <c r="H203" s="2">
        <f t="shared" si="28"/>
        <v>0</v>
      </c>
      <c r="I203" s="21"/>
      <c r="J203" s="30"/>
      <c r="K203" s="30"/>
      <c r="L203" s="30"/>
    </row>
    <row r="204" spans="1:12" x14ac:dyDescent="0.2">
      <c r="A204" s="6" t="s">
        <v>188</v>
      </c>
      <c r="B204" s="5" t="s">
        <v>32</v>
      </c>
      <c r="C204" s="12"/>
      <c r="D204" s="12"/>
      <c r="E204" s="12"/>
      <c r="F204" s="20">
        <f t="shared" ref="F204:F214" si="37">SUM(C204:E204)</f>
        <v>0</v>
      </c>
      <c r="H204" s="2">
        <f t="shared" si="28"/>
        <v>0</v>
      </c>
      <c r="I204" s="21"/>
      <c r="J204" s="30"/>
      <c r="K204" s="30"/>
      <c r="L204" s="30"/>
    </row>
    <row r="205" spans="1:12" ht="16.5" customHeight="1" x14ac:dyDescent="0.2">
      <c r="A205" s="6" t="s">
        <v>248</v>
      </c>
      <c r="B205" s="5" t="s">
        <v>294</v>
      </c>
      <c r="C205" s="12"/>
      <c r="D205" s="12"/>
      <c r="E205" s="12"/>
      <c r="F205" s="20">
        <f t="shared" si="37"/>
        <v>0</v>
      </c>
    </row>
    <row r="206" spans="1:12" x14ac:dyDescent="0.2">
      <c r="A206" s="6" t="s">
        <v>225</v>
      </c>
      <c r="B206" s="5" t="s">
        <v>189</v>
      </c>
      <c r="C206" s="12"/>
      <c r="D206" s="12"/>
      <c r="E206" s="12"/>
      <c r="F206" s="20">
        <f t="shared" si="37"/>
        <v>0</v>
      </c>
    </row>
    <row r="207" spans="1:12" x14ac:dyDescent="0.2">
      <c r="A207" s="6"/>
      <c r="B207" s="5"/>
      <c r="C207" s="12"/>
      <c r="D207" s="12"/>
      <c r="E207" s="12"/>
      <c r="F207" s="20">
        <f t="shared" si="37"/>
        <v>0</v>
      </c>
    </row>
    <row r="208" spans="1:12" ht="16.5" x14ac:dyDescent="0.3">
      <c r="A208" s="37" t="s">
        <v>185</v>
      </c>
      <c r="B208" s="1" t="s">
        <v>357</v>
      </c>
      <c r="C208" s="15"/>
      <c r="D208" s="15"/>
      <c r="E208" s="15"/>
      <c r="F208" s="15">
        <f t="shared" si="37"/>
        <v>0</v>
      </c>
    </row>
    <row r="209" spans="1:9" x14ac:dyDescent="0.2">
      <c r="A209" s="6" t="s">
        <v>358</v>
      </c>
      <c r="B209" s="5" t="s">
        <v>359</v>
      </c>
      <c r="C209" s="12"/>
      <c r="D209" s="12"/>
      <c r="E209" s="12"/>
      <c r="F209" s="20">
        <f t="shared" si="37"/>
        <v>0</v>
      </c>
    </row>
    <row r="210" spans="1:9" x14ac:dyDescent="0.2">
      <c r="A210" s="13"/>
      <c r="B210" s="5"/>
      <c r="C210" s="12"/>
      <c r="D210" s="12"/>
      <c r="E210" s="12"/>
      <c r="F210" s="20">
        <f t="shared" si="37"/>
        <v>0</v>
      </c>
    </row>
    <row r="211" spans="1:9" ht="16.5" x14ac:dyDescent="0.3">
      <c r="A211" s="37" t="s">
        <v>186</v>
      </c>
      <c r="B211" s="1" t="s">
        <v>187</v>
      </c>
      <c r="C211" s="15"/>
      <c r="D211" s="15"/>
      <c r="E211" s="15"/>
      <c r="F211" s="15">
        <f t="shared" si="37"/>
        <v>0</v>
      </c>
    </row>
    <row r="212" spans="1:9" x14ac:dyDescent="0.2">
      <c r="A212" s="6" t="s">
        <v>188</v>
      </c>
      <c r="B212" s="5" t="s">
        <v>32</v>
      </c>
      <c r="C212" s="12"/>
      <c r="D212" s="12"/>
      <c r="E212" s="12"/>
      <c r="F212" s="20">
        <f t="shared" si="37"/>
        <v>0</v>
      </c>
    </row>
    <row r="213" spans="1:9" x14ac:dyDescent="0.2">
      <c r="A213" s="6" t="s">
        <v>360</v>
      </c>
      <c r="B213" s="5" t="s">
        <v>189</v>
      </c>
      <c r="C213" s="12"/>
      <c r="D213" s="12"/>
      <c r="E213" s="12"/>
      <c r="F213" s="20">
        <f t="shared" si="37"/>
        <v>0</v>
      </c>
    </row>
    <row r="214" spans="1:9" x14ac:dyDescent="0.2">
      <c r="A214" s="6"/>
      <c r="B214" s="5"/>
      <c r="C214" s="12"/>
      <c r="D214" s="12"/>
      <c r="E214" s="12"/>
      <c r="F214" s="20">
        <f t="shared" si="37"/>
        <v>0</v>
      </c>
    </row>
    <row r="215" spans="1:9" ht="13.5" thickBot="1" x14ac:dyDescent="0.25">
      <c r="A215" s="38" t="s">
        <v>361</v>
      </c>
      <c r="B215" s="39" t="s">
        <v>362</v>
      </c>
      <c r="C215" s="20"/>
      <c r="D215" s="20"/>
      <c r="E215" s="20"/>
      <c r="F215" s="20">
        <f>SUM(C215:E215)</f>
        <v>0</v>
      </c>
    </row>
    <row r="216" spans="1:9" ht="16.5" thickBot="1" x14ac:dyDescent="0.3">
      <c r="A216" s="27">
        <v>2.7</v>
      </c>
      <c r="B216" s="28" t="s">
        <v>366</v>
      </c>
      <c r="C216" s="29">
        <f>C217</f>
        <v>0</v>
      </c>
      <c r="D216" s="29">
        <f>+D217+D225+D229+D233+D239+D243+D259</f>
        <v>7159007.8300000001</v>
      </c>
      <c r="E216" s="29">
        <f>+E217+E225+E229+E233+E239+E243+E259</f>
        <v>5102419.18</v>
      </c>
      <c r="F216" s="29">
        <f>SUM(C216:E216)</f>
        <v>12261427.01</v>
      </c>
    </row>
    <row r="217" spans="1:9" ht="16.5" x14ac:dyDescent="0.3">
      <c r="A217" s="14" t="s">
        <v>365</v>
      </c>
      <c r="B217" s="1" t="s">
        <v>367</v>
      </c>
      <c r="C217" s="15"/>
      <c r="D217" s="15">
        <f>SUM(D218:D218)</f>
        <v>7159007.8300000001</v>
      </c>
      <c r="E217" s="15">
        <f>SUM(E218:E218)</f>
        <v>5102419.18</v>
      </c>
      <c r="F217" s="15">
        <f>+E217+D217+C217</f>
        <v>12261427.01</v>
      </c>
    </row>
    <row r="218" spans="1:9" ht="13.5" thickBot="1" x14ac:dyDescent="0.25">
      <c r="A218" s="16" t="s">
        <v>363</v>
      </c>
      <c r="B218" s="7" t="s">
        <v>364</v>
      </c>
      <c r="C218" s="17"/>
      <c r="D218" s="17">
        <v>7159007.8300000001</v>
      </c>
      <c r="E218" s="17">
        <v>5102419.18</v>
      </c>
      <c r="F218" s="12">
        <f>+C218+D218+E218</f>
        <v>12261427.01</v>
      </c>
    </row>
    <row r="219" spans="1:9" x14ac:dyDescent="0.2">
      <c r="A219" s="12"/>
      <c r="B219" s="12"/>
      <c r="C219" s="12"/>
      <c r="D219" s="12"/>
      <c r="E219" s="12"/>
      <c r="F219" s="12">
        <f t="shared" si="32"/>
        <v>0</v>
      </c>
    </row>
    <row r="220" spans="1:9" ht="13.5" thickBot="1" x14ac:dyDescent="0.25">
      <c r="A220" s="12"/>
      <c r="B220" s="12"/>
      <c r="C220" s="12"/>
      <c r="D220" s="12"/>
      <c r="E220" s="12"/>
      <c r="F220" s="12">
        <f t="shared" si="32"/>
        <v>0</v>
      </c>
    </row>
    <row r="221" spans="1:9" ht="18.75" thickBot="1" x14ac:dyDescent="0.3">
      <c r="A221" s="40"/>
      <c r="B221" s="41" t="s">
        <v>33</v>
      </c>
      <c r="C221" s="42">
        <f>C176+C168+C105+C41+C10+C216</f>
        <v>32391835.82</v>
      </c>
      <c r="D221" s="42">
        <f t="shared" ref="D221:F221" si="38">D176+D168+D105+D41+D10+D216</f>
        <v>105355862.61</v>
      </c>
      <c r="E221" s="42">
        <f t="shared" si="38"/>
        <v>17364989.149999999</v>
      </c>
      <c r="F221" s="42">
        <f t="shared" si="38"/>
        <v>155112687.57999998</v>
      </c>
      <c r="I221" s="2"/>
    </row>
    <row r="222" spans="1:9" ht="14.25" thickTop="1" thickBot="1" x14ac:dyDescent="0.25"/>
    <row r="223" spans="1:9" ht="18.75" thickBot="1" x14ac:dyDescent="0.3">
      <c r="B223" s="45" t="s">
        <v>368</v>
      </c>
      <c r="C223" s="46">
        <f>+C9-C221</f>
        <v>248053591.88999999</v>
      </c>
      <c r="D223" s="46">
        <f t="shared" ref="D223:F223" si="39">+D9-D221</f>
        <v>249048590.47999996</v>
      </c>
      <c r="E223" s="46">
        <f t="shared" si="39"/>
        <v>132126094.57999998</v>
      </c>
      <c r="F223" s="47">
        <f t="shared" si="39"/>
        <v>629228276.95000005</v>
      </c>
    </row>
    <row r="228" spans="3:6" x14ac:dyDescent="0.2">
      <c r="C228" s="2"/>
      <c r="D228" s="2"/>
      <c r="E228" s="2"/>
      <c r="F228" s="2"/>
    </row>
  </sheetData>
  <mergeCells count="7">
    <mergeCell ref="C7:E7"/>
    <mergeCell ref="A2:F2"/>
    <mergeCell ref="A1:F1"/>
    <mergeCell ref="A3:F3"/>
    <mergeCell ref="A4:F4"/>
    <mergeCell ref="A6:F6"/>
    <mergeCell ref="A5:F5"/>
  </mergeCells>
  <printOptions horizontalCentered="1"/>
  <pageMargins left="0" right="0" top="0.51181102362204722" bottom="0" header="0" footer="0"/>
  <pageSetup scale="59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2015-06-09T21:01:01Z</cp:lastPrinted>
  <dcterms:created xsi:type="dcterms:W3CDTF">2013-08-07T15:42:38Z</dcterms:created>
  <dcterms:modified xsi:type="dcterms:W3CDTF">2019-03-29T14:26:28Z</dcterms:modified>
</cp:coreProperties>
</file>