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345" windowHeight="4515"/>
  </bookViews>
  <sheets>
    <sheet name="AGOSTO 2015" sheetId="7" r:id="rId1"/>
    <sheet name="Hoja1" sheetId="5" r:id="rId2"/>
  </sheets>
  <externalReferences>
    <externalReference r:id="rId3"/>
  </externalReferences>
  <definedNames>
    <definedName name="_xlnm._FilterDatabase" localSheetId="0" hidden="1">'AGOSTO 2015'!$A$9:$F$231</definedName>
    <definedName name="_xlnm.Print_Titles" localSheetId="0">'AGOSTO 2015'!$1:$8</definedName>
  </definedNames>
  <calcPr calcId="145621"/>
</workbook>
</file>

<file path=xl/calcChain.xml><?xml version="1.0" encoding="utf-8"?>
<calcChain xmlns="http://schemas.openxmlformats.org/spreadsheetml/2006/main">
  <c r="E6" i="7" l="1"/>
  <c r="D6" i="7"/>
  <c r="F6" i="7" s="1"/>
  <c r="C6" i="7"/>
  <c r="F137" i="7" l="1"/>
  <c r="F130" i="7"/>
  <c r="F12" i="7" l="1"/>
  <c r="F11" i="7"/>
  <c r="E71" i="7"/>
  <c r="C111" i="7"/>
  <c r="D111" i="7"/>
  <c r="E111" i="7"/>
  <c r="F112" i="7"/>
  <c r="F115" i="7"/>
  <c r="F116" i="7"/>
  <c r="F117" i="7"/>
  <c r="F113" i="7"/>
  <c r="F114" i="7"/>
  <c r="E184" i="7"/>
  <c r="E231" i="7"/>
  <c r="E228" i="7" s="1"/>
  <c r="F233" i="7"/>
  <c r="D231" i="7"/>
  <c r="E216" i="7"/>
  <c r="E210" i="7"/>
  <c r="E201" i="7"/>
  <c r="D201" i="7"/>
  <c r="E193" i="7"/>
  <c r="E177" i="7"/>
  <c r="E166" i="7"/>
  <c r="E156" i="7"/>
  <c r="E142" i="7"/>
  <c r="E132" i="7"/>
  <c r="E125" i="7"/>
  <c r="E119" i="7"/>
  <c r="E76" i="7"/>
  <c r="E64" i="7"/>
  <c r="E59" i="7"/>
  <c r="E56" i="7"/>
  <c r="E52" i="7"/>
  <c r="E42" i="7"/>
  <c r="E25" i="7"/>
  <c r="E13" i="7"/>
  <c r="E10" i="7"/>
  <c r="D216" i="7"/>
  <c r="D210" i="7"/>
  <c r="D193" i="7"/>
  <c r="D184" i="7"/>
  <c r="D177" i="7"/>
  <c r="D166" i="7"/>
  <c r="D156" i="7"/>
  <c r="D142" i="7"/>
  <c r="D135" i="7"/>
  <c r="D132" i="7"/>
  <c r="D125" i="7"/>
  <c r="D119" i="7"/>
  <c r="D105" i="7"/>
  <c r="D92" i="7"/>
  <c r="D76" i="7"/>
  <c r="D71" i="7"/>
  <c r="D64" i="7"/>
  <c r="D59" i="7"/>
  <c r="D56" i="7"/>
  <c r="D52" i="7"/>
  <c r="D42" i="7"/>
  <c r="D36" i="7"/>
  <c r="D25" i="7"/>
  <c r="D21" i="7"/>
  <c r="D13" i="7"/>
  <c r="D10" i="7"/>
  <c r="F234" i="7"/>
  <c r="F235" i="7"/>
  <c r="F232" i="7"/>
  <c r="F218" i="7"/>
  <c r="F219" i="7"/>
  <c r="F212" i="7"/>
  <c r="F213" i="7"/>
  <c r="F214" i="7"/>
  <c r="F215" i="7"/>
  <c r="F203" i="7"/>
  <c r="F204" i="7"/>
  <c r="F205" i="7"/>
  <c r="F195" i="7"/>
  <c r="F196" i="7"/>
  <c r="F197" i="7"/>
  <c r="F198" i="7"/>
  <c r="F199" i="7"/>
  <c r="F186" i="7"/>
  <c r="F187" i="7"/>
  <c r="F188" i="7"/>
  <c r="F189" i="7"/>
  <c r="F190" i="7"/>
  <c r="F179" i="7"/>
  <c r="F180" i="7"/>
  <c r="F181" i="7"/>
  <c r="F182" i="7"/>
  <c r="F168" i="7"/>
  <c r="F169" i="7"/>
  <c r="F170" i="7"/>
  <c r="F171" i="7"/>
  <c r="F172" i="7"/>
  <c r="F173" i="7"/>
  <c r="F174" i="7"/>
  <c r="F175" i="7"/>
  <c r="F158" i="7"/>
  <c r="F159" i="7"/>
  <c r="F160" i="7"/>
  <c r="F161" i="7"/>
  <c r="F162" i="7"/>
  <c r="F163" i="7"/>
  <c r="F164" i="7"/>
  <c r="F144" i="7"/>
  <c r="F145" i="7"/>
  <c r="F146" i="7"/>
  <c r="F147" i="7"/>
  <c r="F148" i="7"/>
  <c r="F149" i="7"/>
  <c r="F150" i="7"/>
  <c r="F151" i="7"/>
  <c r="F152" i="7"/>
  <c r="F153" i="7"/>
  <c r="F154" i="7"/>
  <c r="F138" i="7"/>
  <c r="F139" i="7"/>
  <c r="F140" i="7"/>
  <c r="F134" i="7"/>
  <c r="F127" i="7"/>
  <c r="F128" i="7"/>
  <c r="F129" i="7"/>
  <c r="F131" i="7"/>
  <c r="F121" i="7"/>
  <c r="F122" i="7"/>
  <c r="F123" i="7"/>
  <c r="F124" i="7"/>
  <c r="F107" i="7"/>
  <c r="F108" i="7"/>
  <c r="F109" i="7"/>
  <c r="F94" i="7"/>
  <c r="F95" i="7"/>
  <c r="F96" i="7"/>
  <c r="F97" i="7"/>
  <c r="F98" i="7"/>
  <c r="F99" i="7"/>
  <c r="F100" i="7"/>
  <c r="F101" i="7"/>
  <c r="F102" i="7"/>
  <c r="F103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73" i="7"/>
  <c r="F74" i="7"/>
  <c r="F75" i="7"/>
  <c r="F66" i="7"/>
  <c r="F67" i="7"/>
  <c r="F68" i="7"/>
  <c r="F69" i="7"/>
  <c r="F61" i="7"/>
  <c r="F62" i="7"/>
  <c r="F58" i="7"/>
  <c r="F54" i="7"/>
  <c r="F55" i="7"/>
  <c r="F44" i="7"/>
  <c r="F45" i="7"/>
  <c r="F46" i="7"/>
  <c r="F47" i="7"/>
  <c r="F48" i="7"/>
  <c r="F49" i="7"/>
  <c r="F50" i="7"/>
  <c r="F51" i="7"/>
  <c r="F38" i="7"/>
  <c r="F39" i="7"/>
  <c r="F40" i="7"/>
  <c r="F26" i="7"/>
  <c r="F27" i="7"/>
  <c r="F28" i="7"/>
  <c r="F29" i="7"/>
  <c r="F30" i="7"/>
  <c r="F31" i="7"/>
  <c r="F23" i="7"/>
  <c r="F24" i="7"/>
  <c r="F15" i="7"/>
  <c r="F16" i="7"/>
  <c r="F17" i="7"/>
  <c r="C231" i="7"/>
  <c r="C228" i="7" s="1"/>
  <c r="D228" i="7"/>
  <c r="F225" i="7"/>
  <c r="E224" i="7"/>
  <c r="D224" i="7"/>
  <c r="F222" i="7"/>
  <c r="F221" i="7"/>
  <c r="F220" i="7"/>
  <c r="F217" i="7"/>
  <c r="F211" i="7"/>
  <c r="F208" i="7"/>
  <c r="F206" i="7" s="1"/>
  <c r="D206" i="7"/>
  <c r="F202" i="7"/>
  <c r="F194" i="7"/>
  <c r="C193" i="7"/>
  <c r="C192" i="7" s="1"/>
  <c r="F185" i="7"/>
  <c r="C184" i="7"/>
  <c r="C176" i="7" s="1"/>
  <c r="F178" i="7"/>
  <c r="C177" i="7"/>
  <c r="F167" i="7"/>
  <c r="C166" i="7"/>
  <c r="F165" i="7" s="1"/>
  <c r="F157" i="7"/>
  <c r="C156" i="7"/>
  <c r="F143" i="7"/>
  <c r="C142" i="7"/>
  <c r="F141" i="7" s="1"/>
  <c r="F136" i="7"/>
  <c r="E135" i="7"/>
  <c r="C135" i="7"/>
  <c r="F133" i="7"/>
  <c r="C132" i="7"/>
  <c r="F126" i="7"/>
  <c r="C125" i="7"/>
  <c r="F120" i="7"/>
  <c r="C119" i="7"/>
  <c r="F106" i="7"/>
  <c r="E105" i="7"/>
  <c r="C105" i="7"/>
  <c r="F93" i="7"/>
  <c r="E92" i="7"/>
  <c r="C92" i="7"/>
  <c r="F77" i="7"/>
  <c r="C76" i="7"/>
  <c r="F72" i="7"/>
  <c r="C71" i="7"/>
  <c r="F70" i="7"/>
  <c r="F65" i="7"/>
  <c r="C64" i="7"/>
  <c r="F60" i="7"/>
  <c r="C59" i="7"/>
  <c r="F57" i="7"/>
  <c r="C56" i="7"/>
  <c r="F53" i="7"/>
  <c r="C52" i="7"/>
  <c r="F43" i="7"/>
  <c r="C42" i="7"/>
  <c r="F37" i="7"/>
  <c r="E36" i="7"/>
  <c r="C36" i="7"/>
  <c r="F34" i="7"/>
  <c r="E33" i="7"/>
  <c r="D33" i="7"/>
  <c r="C33" i="7"/>
  <c r="F32" i="7"/>
  <c r="C25" i="7"/>
  <c r="F22" i="7"/>
  <c r="E21" i="7"/>
  <c r="C21" i="7"/>
  <c r="F20" i="7"/>
  <c r="F19" i="7"/>
  <c r="E18" i="7"/>
  <c r="D18" i="7"/>
  <c r="C18" i="7"/>
  <c r="F14" i="7"/>
  <c r="C13" i="7"/>
  <c r="C10" i="7"/>
  <c r="F200" i="7" l="1"/>
  <c r="F193" i="7" s="1"/>
  <c r="F223" i="7"/>
  <c r="F104" i="7"/>
  <c r="F92" i="7" s="1"/>
  <c r="F183" i="7"/>
  <c r="F177" i="7" s="1"/>
  <c r="F63" i="7"/>
  <c r="F155" i="7"/>
  <c r="F118" i="7"/>
  <c r="D176" i="7"/>
  <c r="E176" i="7"/>
  <c r="E9" i="7"/>
  <c r="C9" i="7"/>
  <c r="F224" i="7"/>
  <c r="E192" i="7"/>
  <c r="F52" i="7"/>
  <c r="E110" i="7"/>
  <c r="F231" i="7"/>
  <c r="F210" i="7"/>
  <c r="F156" i="7"/>
  <c r="F71" i="7"/>
  <c r="F36" i="7"/>
  <c r="F21" i="7"/>
  <c r="F10" i="7"/>
  <c r="F105" i="7"/>
  <c r="D9" i="7"/>
  <c r="F18" i="7"/>
  <c r="F33" i="7"/>
  <c r="F56" i="7"/>
  <c r="F135" i="7"/>
  <c r="F42" i="7"/>
  <c r="F125" i="7"/>
  <c r="F216" i="7"/>
  <c r="F201" i="7"/>
  <c r="F166" i="7"/>
  <c r="F142" i="7"/>
  <c r="F76" i="7"/>
  <c r="F64" i="7"/>
  <c r="F59" i="7"/>
  <c r="F25" i="7"/>
  <c r="F13" i="7"/>
  <c r="F111" i="7"/>
  <c r="F119" i="7"/>
  <c r="F132" i="7"/>
  <c r="E41" i="7"/>
  <c r="D110" i="7"/>
  <c r="D41" i="7"/>
  <c r="C41" i="7"/>
  <c r="C110" i="7"/>
  <c r="D192" i="7"/>
  <c r="F191" i="7" l="1"/>
  <c r="F184" i="7" s="1"/>
  <c r="F176" i="7" s="1"/>
  <c r="F41" i="7"/>
  <c r="E236" i="7"/>
  <c r="E237" i="7" s="1"/>
  <c r="F110" i="7"/>
  <c r="F192" i="7"/>
  <c r="F228" i="7"/>
  <c r="F9" i="7"/>
  <c r="D236" i="7"/>
  <c r="D237" i="7" s="1"/>
  <c r="C236" i="7"/>
  <c r="C237" i="7" s="1"/>
  <c r="F236" i="7" l="1"/>
  <c r="F237" i="7" s="1"/>
</calcChain>
</file>

<file path=xl/sharedStrings.xml><?xml version="1.0" encoding="utf-8"?>
<sst xmlns="http://schemas.openxmlformats.org/spreadsheetml/2006/main" count="405" uniqueCount="404">
  <si>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</si>
  <si>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</si>
  <si>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</si>
  <si>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</si>
  <si>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</si>
  <si>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</si>
  <si>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</si>
  <si>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</si>
  <si>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</si>
  <si>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</si>
  <si>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</si>
  <si>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</si>
  <si>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</si>
  <si>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</si>
  <si>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</si>
  <si>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</si>
  <si>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</si>
  <si>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</si>
  <si>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</si>
  <si>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</si>
  <si>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</si>
  <si>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</si>
  <si>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</si>
  <si>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</si>
  <si>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</si>
  <si>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</si>
  <si>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</si>
  <si>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</si>
  <si>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Texto de Enseñanza</t>
  </si>
  <si>
    <t xml:space="preserve">Cueros y Pieles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</si>
  <si>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</si>
  <si>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</si>
  <si>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</si>
  <si>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</si>
  <si>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</si>
  <si>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</si>
  <si>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</si>
  <si>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>2.1.1.2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</si>
  <si>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</si>
  <si>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</si>
  <si>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</si>
  <si>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</si>
  <si>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2.1.1.4.01</t>
  </si>
  <si>
    <t xml:space="preserve">Regalía Pascual </t>
  </si>
  <si>
    <t>2.1.1.5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</si>
  <si>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</si>
  <si>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</si>
  <si>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</si>
  <si>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</si>
  <si>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</si>
  <si>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</si>
  <si>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</si>
  <si>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</si>
  <si>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</si>
  <si>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</si>
  <si>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</si>
  <si>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</si>
  <si>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</si>
  <si>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</si>
  <si>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</si>
  <si>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</si>
  <si>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</si>
  <si>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</si>
  <si>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</si>
  <si>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</si>
  <si>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</si>
  <si>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</si>
  <si>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</si>
  <si>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</si>
  <si>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</si>
  <si>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</si>
  <si>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</si>
  <si>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</si>
  <si>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</si>
  <si>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 xml:space="preserve">Telefax y Correos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</si>
  <si>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</si>
  <si>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</si>
  <si>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</si>
  <si>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</si>
  <si>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</si>
  <si>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</si>
  <si>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</si>
  <si>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</si>
  <si>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</si>
  <si>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</si>
  <si>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</si>
  <si>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</si>
  <si>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</si>
  <si>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</si>
  <si>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</si>
  <si>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2.2.5.4</t>
  </si>
  <si>
    <t>2.2.5.8</t>
  </si>
  <si>
    <t xml:space="preserve">Alquileres y rentas de edificios y Locales 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</si>
  <si>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</si>
  <si>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</si>
  <si>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</si>
  <si>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</si>
  <si>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</si>
  <si>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</si>
  <si>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</si>
  <si>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</si>
  <si>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</si>
  <si>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</si>
  <si>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</si>
  <si>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</si>
  <si>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</si>
  <si>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</si>
  <si>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</si>
  <si>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</si>
  <si>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</si>
  <si>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</si>
  <si>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</si>
  <si>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</si>
  <si>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</si>
  <si>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</si>
  <si>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</si>
  <si>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</si>
  <si>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</si>
  <si>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</si>
  <si>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</si>
  <si>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</si>
  <si>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</si>
  <si>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</si>
  <si>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2.3.1.4</t>
  </si>
  <si>
    <t>2.3.2</t>
  </si>
  <si>
    <t>2.3.2.3</t>
  </si>
  <si>
    <t>2.3.3</t>
  </si>
  <si>
    <t>2.3.3.3</t>
  </si>
  <si>
    <t>2.3.3.4</t>
  </si>
  <si>
    <t>2.3.3.5</t>
  </si>
  <si>
    <t>2.3.4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</si>
  <si>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</si>
  <si>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</si>
  <si>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</si>
  <si>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</si>
  <si>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</si>
  <si>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</si>
  <si>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</si>
  <si>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</si>
  <si>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</si>
  <si>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</si>
  <si>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</si>
  <si>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</si>
  <si>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</si>
  <si>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</si>
  <si>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</si>
  <si>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</si>
  <si>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</si>
  <si>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</si>
  <si>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</si>
  <si>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</si>
  <si>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</si>
  <si>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</si>
  <si>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</si>
  <si>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</si>
  <si>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</si>
  <si>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</si>
  <si>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</si>
  <si>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</si>
  <si>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</si>
  <si>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</si>
  <si>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</si>
  <si>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</si>
  <si>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</si>
  <si>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</si>
  <si>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</si>
  <si>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</si>
  <si>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</si>
  <si>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</si>
  <si>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</si>
  <si>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</si>
  <si>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</si>
  <si>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</si>
  <si>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</si>
  <si>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</si>
  <si>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</si>
  <si>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>2.6.1</t>
  </si>
  <si>
    <t>2.6.1.1</t>
  </si>
  <si>
    <t>2.6.1.3</t>
  </si>
  <si>
    <t>2.6.4</t>
  </si>
  <si>
    <t>2.6.4.1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</si>
  <si>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</si>
  <si>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</si>
  <si>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</si>
  <si>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</si>
  <si>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</si>
  <si>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</si>
  <si>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</si>
  <si>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</si>
  <si>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>2.1.2.2.06</t>
  </si>
  <si>
    <t xml:space="preserve">Compensación por Resultados </t>
  </si>
  <si>
    <t>Transferencias Corrientes</t>
  </si>
  <si>
    <t>2.4.4.</t>
  </si>
  <si>
    <t>2.4.4.1</t>
  </si>
  <si>
    <t xml:space="preserve">Transferencias corrientes a empresas publicas no financieras nacionales para servicios personales </t>
  </si>
  <si>
    <t>2.2.1.6.08</t>
  </si>
  <si>
    <t>Combustibles, Lubricantes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</si>
  <si>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</si>
  <si>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</si>
  <si>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</si>
  <si>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</si>
  <si>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</si>
  <si>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</si>
  <si>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</si>
  <si>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</si>
  <si>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</si>
  <si>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</si>
  <si>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SOLIDARIDAD </t>
  </si>
  <si>
    <t xml:space="preserve">PROGRESANDO </t>
  </si>
  <si>
    <t>CTC</t>
  </si>
  <si>
    <t xml:space="preserve">CONSOLIDADO </t>
  </si>
  <si>
    <t>2.2.8.3.1</t>
  </si>
  <si>
    <t>2.4.1</t>
  </si>
  <si>
    <t>2.4.1.3</t>
  </si>
  <si>
    <t xml:space="preserve">Transferencias Corrientes al Sector Privado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</si>
  <si>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</si>
  <si>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</si>
  <si>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</si>
  <si>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</si>
  <si>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</si>
  <si>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</si>
  <si>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>Dietas y Gastos de Representación</t>
  </si>
  <si>
    <t>2.1.3</t>
  </si>
  <si>
    <t>2.1.3.1.1</t>
  </si>
  <si>
    <t>2.3.1.2</t>
  </si>
  <si>
    <t xml:space="preserve">Madera, Corcho y sus Manufacturas </t>
  </si>
  <si>
    <t>2.3.9.8</t>
  </si>
  <si>
    <t>2.6.5.7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</si>
  <si>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</si>
  <si>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</si>
  <si>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</si>
  <si>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</si>
  <si>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</si>
  <si>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</si>
  <si>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 xml:space="preserve">Ayuda  y donaciones  a personas </t>
  </si>
  <si>
    <t>2.6.1.5</t>
  </si>
  <si>
    <t>2.1.1.1.5</t>
  </si>
  <si>
    <t>2.2.1.1.0</t>
  </si>
  <si>
    <t>2.2.1.2.1</t>
  </si>
  <si>
    <t>2.2.3.2.1</t>
  </si>
  <si>
    <t>2.2.5.2.1</t>
  </si>
  <si>
    <t>2.6.8.1</t>
  </si>
  <si>
    <t>Equipos de Seguridad</t>
  </si>
  <si>
    <t>2.6.9.2</t>
  </si>
  <si>
    <t>2.2.8.6.4</t>
  </si>
  <si>
    <t xml:space="preserve">Remuneración al personal fijo </t>
  </si>
  <si>
    <t>incentivos y Escalón</t>
  </si>
  <si>
    <t xml:space="preserve">Remuneraciones al personal con carácter transitorio </t>
  </si>
  <si>
    <t>Sueldo Anual Nº 13</t>
  </si>
  <si>
    <t>Prestaciones Económicas</t>
  </si>
  <si>
    <t xml:space="preserve">Dietas en el país </t>
  </si>
  <si>
    <t>Radiocomunicación</t>
  </si>
  <si>
    <t>Teléfonos a Larga Distancia</t>
  </si>
  <si>
    <t xml:space="preserve">Teléfono  Local </t>
  </si>
  <si>
    <t xml:space="preserve">Servicios de Internet y  Televisión por cable </t>
  </si>
  <si>
    <t xml:space="preserve">Viáticos </t>
  </si>
  <si>
    <t>Viáticos dentro del país</t>
  </si>
  <si>
    <t>Viatico fuera del país</t>
  </si>
  <si>
    <t>Alquiler de equipo de producción</t>
  </si>
  <si>
    <t>Alquileres de Equipos de Transporte , Tracción y Eleva</t>
  </si>
  <si>
    <t xml:space="preserve">Servicios Médicos sanitarios </t>
  </si>
  <si>
    <t xml:space="preserve">Fumigación </t>
  </si>
  <si>
    <t>Actuaciones Artísticas</t>
  </si>
  <si>
    <t>Libros,  Revistas y Periódicos</t>
  </si>
  <si>
    <t xml:space="preserve">Productos Farmacéuticos  </t>
  </si>
  <si>
    <t>Productos de Cuero, Caucho y Plásticos</t>
  </si>
  <si>
    <t xml:space="preserve">Artículos de Cuero </t>
  </si>
  <si>
    <t>Llantas y Neumáticos</t>
  </si>
  <si>
    <t>Artículos de Caucho</t>
  </si>
  <si>
    <t>Artículos de Plástico</t>
  </si>
  <si>
    <t xml:space="preserve">Productos de Minerales Metálicos y No Metálicos </t>
  </si>
  <si>
    <t xml:space="preserve">Minerales metalíferos </t>
  </si>
  <si>
    <t>Gas-oíl</t>
  </si>
  <si>
    <t xml:space="preserve">Productos químicos y Conexos </t>
  </si>
  <si>
    <t xml:space="preserve">Útiles de escritorio, oficina, informática y de enseñanza </t>
  </si>
  <si>
    <t xml:space="preserve">Útiles menores médicos quirúrgicos </t>
  </si>
  <si>
    <t xml:space="preserve">Útiles destinados a actividades recreativas y deportivas </t>
  </si>
  <si>
    <t xml:space="preserve">Útiles de cocina y comedor </t>
  </si>
  <si>
    <t xml:space="preserve">Productos Eléctricos y Afines </t>
  </si>
  <si>
    <t xml:space="preserve">Otros respuestas y accesorios menores </t>
  </si>
  <si>
    <t>Productos y Útiles varios  N. I . P.</t>
  </si>
  <si>
    <t xml:space="preserve">Premios literarios, deportivos y artísticos </t>
  </si>
  <si>
    <t xml:space="preserve">Transferencias Corrientes  a Empresas  Publicas No Financieras </t>
  </si>
  <si>
    <t xml:space="preserve">Muebles de Oficina y Estantería </t>
  </si>
  <si>
    <t xml:space="preserve">Muebles de alojamiento, excepto de oficina y estantería </t>
  </si>
  <si>
    <t>Electrodomésticos</t>
  </si>
  <si>
    <t xml:space="preserve">Vehículos  y Equipo  de Transporte, Tracción y Elevación </t>
  </si>
  <si>
    <t>Automóviles y Camiones</t>
  </si>
  <si>
    <t xml:space="preserve">Equipo de generación eléctrica, aparatos y Accesorios eléctricos </t>
  </si>
  <si>
    <t>Investigación y desarrollo</t>
  </si>
  <si>
    <t>2.3.6.1.02</t>
  </si>
  <si>
    <t>2.2.1.6.01</t>
  </si>
  <si>
    <t>2.2.1.7.01</t>
  </si>
  <si>
    <t>Mantenimiento y  reparacion de equipo de oficina y muebles</t>
  </si>
  <si>
    <t>2.2.8.7.6</t>
  </si>
  <si>
    <t>Otro servicios tecnicos profecionales</t>
  </si>
  <si>
    <t>2.3.7.2.03</t>
  </si>
  <si>
    <t>Productos químicos de uso personal</t>
  </si>
  <si>
    <t>2.3.7.2.05</t>
  </si>
  <si>
    <t>insecticidads, fumigantes y otros</t>
  </si>
  <si>
    <t>2.6.1.2</t>
  </si>
  <si>
    <t>Equipo computacional</t>
  </si>
  <si>
    <t>Metales y piedras preciosas</t>
  </si>
  <si>
    <t>2.6.3.1</t>
  </si>
  <si>
    <t>Equipos medicos y de laboratorio</t>
  </si>
  <si>
    <t>Obras para edificaciones no residenciales</t>
  </si>
  <si>
    <t>2.4.1.6.01</t>
  </si>
  <si>
    <t>Transferencias corrientes a Asociaciones sin fines de lucro</t>
  </si>
  <si>
    <t xml:space="preserve">SUB-PROGRAMAS </t>
  </si>
  <si>
    <t>2.6.2.4</t>
  </si>
  <si>
    <t>Equipos Recreativos</t>
  </si>
  <si>
    <t>(Expresados  en RD$)</t>
  </si>
  <si>
    <t>Gratificaciones por aniversario de institución</t>
  </si>
  <si>
    <t>2.1.4.2.03</t>
  </si>
  <si>
    <t>Recolección de residuos sólidos</t>
  </si>
  <si>
    <t>2.2.1.8.01</t>
  </si>
  <si>
    <t>Instalaciones eléctricas</t>
  </si>
  <si>
    <t>Servicios de pintura y derivados con fin de higiene y embellecimiento</t>
  </si>
  <si>
    <t>Servicios especiales de mantenimiento y reparacion</t>
  </si>
  <si>
    <t>Reparaciones de Maquinarias y Equipos para computacion</t>
  </si>
  <si>
    <t>Mantenimiento y  reparacion de equipo sanitarios y de laboratorio</t>
  </si>
  <si>
    <t>Mantenimiento y  reparacion de equipos de transporte, traccion y elevacion</t>
  </si>
  <si>
    <t>Instalaciones temporales</t>
  </si>
  <si>
    <t>2.2.8.5.2</t>
  </si>
  <si>
    <t>Lavanderia</t>
  </si>
  <si>
    <t>2.2.8.7.5</t>
  </si>
  <si>
    <t>Servicios de informatica  y sistema computarizados</t>
  </si>
  <si>
    <t>Productos Pecuarios</t>
  </si>
  <si>
    <t>2.3.1.3.1</t>
  </si>
  <si>
    <t>2.3.1.3.3</t>
  </si>
  <si>
    <t>Productos forestales</t>
  </si>
  <si>
    <t>2.3.2.1.1</t>
  </si>
  <si>
    <t>2.3.2.2.1</t>
  </si>
  <si>
    <t>2.3.3.1.1</t>
  </si>
  <si>
    <t>2.3.3.2.1</t>
  </si>
  <si>
    <t>2.3.7.1.4</t>
  </si>
  <si>
    <t>Gas GLP</t>
  </si>
  <si>
    <t>Herramientas y maquinaria</t>
  </si>
  <si>
    <t xml:space="preserve">Mantenimiento y reparacion de equipos de produccion </t>
  </si>
  <si>
    <t>Servicios de mantenimiento, reparacion, desmonte e intalacion</t>
  </si>
  <si>
    <t>CONSOLIDADO MENSUAL DE AGOSTO 2015</t>
  </si>
  <si>
    <t>2.3.2.4.01</t>
  </si>
  <si>
    <t xml:space="preserve">Calzados </t>
  </si>
  <si>
    <t>Mantenimiento y reparación de equipo de comunicación</t>
  </si>
  <si>
    <t>2.1.2.2.01</t>
  </si>
  <si>
    <t>Compensación por gastos de alimentación</t>
  </si>
  <si>
    <t>2.2.8.7.04</t>
  </si>
  <si>
    <t>Servicios de capacitación</t>
  </si>
  <si>
    <t>2.3.1.3.02</t>
  </si>
  <si>
    <t xml:space="preserve">Poductos Agricolas </t>
  </si>
  <si>
    <t>2.3.7.2.02</t>
  </si>
  <si>
    <t>Productos Fotoquímicos</t>
  </si>
  <si>
    <t>pensiones</t>
  </si>
  <si>
    <t>2.4.1.1.3</t>
  </si>
  <si>
    <t>2.4.1.1.1</t>
  </si>
  <si>
    <t>Indemnización laboral</t>
  </si>
  <si>
    <t>2.4.1.2.2</t>
  </si>
  <si>
    <t>2.4.1.2.1</t>
  </si>
  <si>
    <t>Ayuda  y donaciones  ocasionales a hogares</t>
  </si>
  <si>
    <t>2.4.1.4.1</t>
  </si>
  <si>
    <t>Becas Nacionales</t>
  </si>
  <si>
    <t>2.4.2.2.01</t>
  </si>
  <si>
    <t>Transferencias corrientes a Instituciones Descentralizadas y Autónomas no Empresariales y no</t>
  </si>
  <si>
    <t>Financieras para Servicios Personales</t>
  </si>
  <si>
    <t>2.4..4.1.2</t>
  </si>
  <si>
    <t>Otras transferencias corrientes a Empresas publica</t>
  </si>
  <si>
    <t>2.4.5.2.2</t>
  </si>
  <si>
    <t>Otras transferencias corrientes a institucioenes publica financiera</t>
  </si>
  <si>
    <t>2.4.9.1.1</t>
  </si>
  <si>
    <t>Transferencias corrientes a otras instituciones publica</t>
  </si>
  <si>
    <t>2.6.2.3.1</t>
  </si>
  <si>
    <t>Camara fotograficas y de video</t>
  </si>
  <si>
    <t>2.6.9</t>
  </si>
  <si>
    <t>2.7.1</t>
  </si>
  <si>
    <t>OBRAS</t>
  </si>
  <si>
    <t>Obras de Edificaciones</t>
  </si>
  <si>
    <t>2.7.1.2.1</t>
  </si>
  <si>
    <t>2.3.6.3.04</t>
  </si>
  <si>
    <t>Herramientas menores</t>
  </si>
  <si>
    <t>2.2.5.3.4</t>
  </si>
  <si>
    <t>Alquiler de equipo de oficina y mueble</t>
  </si>
  <si>
    <t>2.2.7.1.2</t>
  </si>
  <si>
    <t>2.2.7.1.4</t>
  </si>
  <si>
    <t xml:space="preserve">2.2.7.1.6 </t>
  </si>
  <si>
    <t xml:space="preserve">2.2.7.1.7 </t>
  </si>
  <si>
    <t>2.2.7.2.2</t>
  </si>
  <si>
    <t>2.2.7.2.3</t>
  </si>
  <si>
    <t>2.2.7.2.4</t>
  </si>
  <si>
    <t>2.2.7.2.5</t>
  </si>
  <si>
    <t>2.2.7.2.6</t>
  </si>
  <si>
    <t>2.2.7.2.7</t>
  </si>
  <si>
    <t>2.2.7.2.8</t>
  </si>
  <si>
    <t>2.2.7.3.1</t>
  </si>
  <si>
    <t>Mantenimiento y reparación de obras civiles en instalaciones varias</t>
  </si>
  <si>
    <t>2.2.7.2.1</t>
  </si>
  <si>
    <t>Mantenimiento y reparación de equipo educacional</t>
  </si>
  <si>
    <t>2.4.7.2.1</t>
  </si>
  <si>
    <t>Transferencias corrientes a Organizaciones internacionales</t>
  </si>
  <si>
    <t>2.2.7.1.3</t>
  </si>
  <si>
    <t>Limpieza, desmalezamiento de tierras y terrenos</t>
  </si>
  <si>
    <t>PROSOLI</t>
  </si>
  <si>
    <t>EJECUCION PRESUPUESTARIA DEL PROGRAMA  PROGRESANDO CON SOLIDARIDAD</t>
  </si>
  <si>
    <t>SALDO FINAL JULIO 2015</t>
  </si>
  <si>
    <t>SALDO FINAL AGOSTO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</si>
</sst>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indexed="8"/>
      <name val="Arial Narrow"/>
      <family val="2"/>
    </font>
    <font>
      <b/>
      <sz val="14"/>
      <name val="Arial Narrow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3" xfId="0" applyFont="1" applyFill="1" applyBorder="1"/>
    <xf numFmtId="43" fontId="0" fillId="0" borderId="0" xfId="0" applyNumberFormat="1"/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7" fillId="2" borderId="7" xfId="0" applyFont="1" applyFill="1" applyBorder="1"/>
    <xf numFmtId="0" fontId="2" fillId="2" borderId="4" xfId="0" applyFont="1" applyFill="1" applyBorder="1"/>
    <xf numFmtId="49" fontId="3" fillId="0" borderId="5" xfId="0" applyNumberFormat="1" applyFont="1" applyBorder="1" applyAlignment="1">
      <alignment horizontal="center"/>
    </xf>
    <xf numFmtId="0" fontId="8" fillId="2" borderId="4" xfId="0" applyNumberFormat="1" applyFont="1" applyFill="1" applyBorder="1" applyAlignment="1">
      <alignment horizontal="center"/>
    </xf>
    <xf numFmtId="43" fontId="10" fillId="2" borderId="4" xfId="1" applyFont="1" applyFill="1" applyBorder="1"/>
    <xf numFmtId="43" fontId="9" fillId="0" borderId="3" xfId="1" applyFont="1" applyBorder="1"/>
    <xf numFmtId="0" fontId="9" fillId="0" borderId="3" xfId="0" applyNumberFormat="1" applyFont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43" fontId="10" fillId="2" borderId="3" xfId="1" applyFont="1" applyFill="1" applyBorder="1"/>
    <xf numFmtId="0" fontId="9" fillId="0" borderId="5" xfId="0" applyNumberFormat="1" applyFont="1" applyBorder="1" applyAlignment="1">
      <alignment horizontal="center"/>
    </xf>
    <xf numFmtId="43" fontId="9" fillId="0" borderId="5" xfId="1" applyFont="1" applyBorder="1"/>
    <xf numFmtId="43" fontId="9" fillId="0" borderId="3" xfId="1" applyFont="1" applyBorder="1" applyAlignment="1">
      <alignment horizontal="right"/>
    </xf>
    <xf numFmtId="0" fontId="7" fillId="2" borderId="7" xfId="0" applyNumberFormat="1" applyFont="1" applyFill="1" applyBorder="1" applyAlignment="1">
      <alignment horizontal="center"/>
    </xf>
    <xf numFmtId="43" fontId="11" fillId="2" borderId="7" xfId="1" applyFont="1" applyFill="1" applyBorder="1"/>
    <xf numFmtId="43" fontId="10" fillId="2" borderId="4" xfId="0" applyNumberFormat="1" applyFont="1" applyFill="1" applyBorder="1"/>
    <xf numFmtId="0" fontId="3" fillId="0" borderId="14" xfId="0" applyFont="1" applyBorder="1"/>
    <xf numFmtId="43" fontId="9" fillId="0" borderId="14" xfId="1" applyFont="1" applyBorder="1"/>
    <xf numFmtId="0" fontId="10" fillId="0" borderId="6" xfId="0" applyFont="1" applyBorder="1" applyAlignment="1">
      <alignment horizontal="center" vertical="center" wrapText="1"/>
    </xf>
    <xf numFmtId="0" fontId="14" fillId="0" borderId="15" xfId="0" applyNumberFormat="1" applyFont="1" applyFill="1" applyBorder="1" applyAlignment="1">
      <alignment horizontal="center"/>
    </xf>
    <xf numFmtId="0" fontId="3" fillId="0" borderId="15" xfId="0" applyFont="1" applyFill="1" applyBorder="1"/>
    <xf numFmtId="43" fontId="9" fillId="0" borderId="15" xfId="1" applyFont="1" applyFill="1" applyBorder="1"/>
    <xf numFmtId="0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/>
    <xf numFmtId="43" fontId="10" fillId="3" borderId="6" xfId="0" applyNumberFormat="1" applyFont="1" applyFill="1" applyBorder="1"/>
    <xf numFmtId="0" fontId="0" fillId="0" borderId="0" xfId="0" applyBorder="1"/>
    <xf numFmtId="0" fontId="15" fillId="0" borderId="16" xfId="0" applyFont="1" applyBorder="1" applyAlignment="1">
      <alignment horizontal="center" vertical="center" wrapText="1"/>
    </xf>
    <xf numFmtId="43" fontId="10" fillId="0" borderId="3" xfId="1" applyFont="1" applyFill="1" applyBorder="1"/>
    <xf numFmtId="0" fontId="14" fillId="0" borderId="3" xfId="0" applyNumberFormat="1" applyFont="1" applyFill="1" applyBorder="1" applyAlignment="1">
      <alignment horizontal="center"/>
    </xf>
    <xf numFmtId="0" fontId="3" fillId="0" borderId="3" xfId="0" applyFont="1" applyFill="1" applyBorder="1"/>
    <xf numFmtId="43" fontId="9" fillId="0" borderId="3" xfId="1" applyFont="1" applyFill="1" applyBorder="1"/>
    <xf numFmtId="0" fontId="9" fillId="0" borderId="14" xfId="0" applyNumberFormat="1" applyFont="1" applyBorder="1" applyAlignment="1">
      <alignment horizontal="center"/>
    </xf>
    <xf numFmtId="43" fontId="9" fillId="0" borderId="5" xfId="1" applyFont="1" applyFill="1" applyBorder="1"/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/>
      <protection locked="0"/>
    </xf>
    <xf numFmtId="43" fontId="9" fillId="0" borderId="17" xfId="1" applyFont="1" applyFill="1" applyBorder="1"/>
    <xf numFmtId="0" fontId="16" fillId="4" borderId="18" xfId="0" applyFont="1" applyFill="1" applyBorder="1" applyAlignment="1">
      <alignment horizontal="right"/>
    </xf>
    <xf numFmtId="43" fontId="16" fillId="4" borderId="19" xfId="0" applyNumberFormat="1" applyFont="1" applyFill="1" applyBorder="1"/>
    <xf numFmtId="43" fontId="16" fillId="4" borderId="20" xfId="0" applyNumberFormat="1" applyFont="1" applyFill="1" applyBorder="1"/>
    <xf numFmtId="0" fontId="9" fillId="0" borderId="13" xfId="0" applyFont="1" applyBorder="1" applyAlignment="1"/>
    <xf numFmtId="0" fontId="15" fillId="0" borderId="21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.cardoza.SOLIDARIDAD/Desktop/DEPTO%20DE%20CONTABILIDAD/ESTADOS%20FINANCIEROS/ESTADOS%20PARA%20LIBRE%20ACCESO/ESTADOS%202015/07-ESTADOS%20JULIO%202015/07-EJECUCION%20PRESUPUESTARIA%20JULIO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ado"/>
    </sheetNames>
    <sheetDataSet>
      <sheetData sheetId="0">
        <row r="223">
          <cell r="C223">
            <v>248053591.88999999</v>
          </cell>
          <cell r="D223">
            <v>249048590.47999996</v>
          </cell>
          <cell r="E223">
            <v>132126094.57999998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243"/>
  <sheetViews>
    <sheetView tabSelected="1" view="pageBreakPreview" topLeftCell="A10" zoomScale="110" zoomScaleSheetLayoutView="110" workbookViewId="0">
      <selection activeCell="A185" sqref="A185"/>
    </sheetView>
  </sheetViews>
  <sheetFormatPr baseColWidth="10" defaultRowHeight="12.75" x14ac:dyDescent="0.2"/>
  <cols>
    <col min="1" max="1" width="17.7109375" customWidth="1"/>
    <col min="2" max="2" width="75" bestFit="1" customWidth="1"/>
    <col min="3" max="4" width="22.7109375" bestFit="1" customWidth="1"/>
    <col min="5" max="5" width="22.140625" customWidth="1"/>
    <col min="6" max="6" width="22.7109375" bestFit="1" customWidth="1"/>
    <col min="7" max="7" width="14.85546875" hidden="1" customWidth="1"/>
  </cols>
  <sheetData>
    <row r="1" spans="1:6" ht="26.25" thickTop="1" x14ac:dyDescent="0.35">
      <c r="A1" s="49" t="s">
        <v>33</v>
      </c>
      <c r="B1" s="50"/>
      <c r="C1" s="50"/>
      <c r="D1" s="50"/>
      <c r="E1" s="50"/>
      <c r="F1" s="51"/>
    </row>
    <row r="2" spans="1:6" ht="23.25" x14ac:dyDescent="0.35">
      <c r="A2" s="52" t="s">
        <v>34</v>
      </c>
      <c r="B2" s="53"/>
      <c r="C2" s="53"/>
      <c r="D2" s="53"/>
      <c r="E2" s="53"/>
      <c r="F2" s="54"/>
    </row>
    <row r="3" spans="1:6" ht="23.25" x14ac:dyDescent="0.35">
      <c r="A3" s="52" t="s">
        <v>401</v>
      </c>
      <c r="B3" s="53"/>
      <c r="C3" s="53"/>
      <c r="D3" s="53"/>
      <c r="E3" s="53"/>
      <c r="F3" s="54"/>
    </row>
    <row r="4" spans="1:6" ht="20.25" x14ac:dyDescent="0.3">
      <c r="A4" s="55" t="s">
        <v>340</v>
      </c>
      <c r="B4" s="56"/>
      <c r="C4" s="56"/>
      <c r="D4" s="56"/>
      <c r="E4" s="56"/>
      <c r="F4" s="57"/>
    </row>
    <row r="5" spans="1:6" ht="21" thickBot="1" x14ac:dyDescent="0.35">
      <c r="A5" s="55" t="s">
        <v>311</v>
      </c>
      <c r="B5" s="56"/>
      <c r="C5" s="56"/>
      <c r="D5" s="56"/>
      <c r="E5" s="56"/>
      <c r="F5" s="57"/>
    </row>
    <row r="6" spans="1:6" ht="18.75" thickBot="1" x14ac:dyDescent="0.3">
      <c r="A6" s="43"/>
      <c r="B6" s="43" t="s">
        <v>402</v>
      </c>
      <c r="C6" s="44">
        <f>+[1]Detallado!$C$223</f>
        <v>248053591.88999999</v>
      </c>
      <c r="D6" s="44">
        <f>+[1]Detallado!$D$223</f>
        <v>249048590.47999996</v>
      </c>
      <c r="E6" s="44">
        <f>+[1]Detallado!$E$223</f>
        <v>132126094.57999998</v>
      </c>
      <c r="F6" s="45">
        <f>+C6+D6+E6</f>
        <v>629228276.94999993</v>
      </c>
    </row>
    <row r="7" spans="1:6" ht="37.5" thickTop="1" thickBot="1" x14ac:dyDescent="0.25">
      <c r="A7" s="39" t="s">
        <v>35</v>
      </c>
      <c r="B7" s="41"/>
      <c r="C7" s="58" t="s">
        <v>308</v>
      </c>
      <c r="D7" s="59"/>
      <c r="E7" s="60"/>
      <c r="F7" s="32" t="s">
        <v>400</v>
      </c>
    </row>
    <row r="8" spans="1:6" ht="28.5" customHeight="1" thickTop="1" thickBot="1" x14ac:dyDescent="0.25">
      <c r="A8" s="40"/>
      <c r="B8" s="46"/>
      <c r="C8" s="24" t="s">
        <v>207</v>
      </c>
      <c r="D8" s="24" t="s">
        <v>208</v>
      </c>
      <c r="E8" s="47" t="s">
        <v>209</v>
      </c>
      <c r="F8" s="24" t="s">
        <v>210</v>
      </c>
    </row>
    <row r="9" spans="1:6" ht="13.5" customHeight="1" thickBot="1" x14ac:dyDescent="0.3">
      <c r="A9" s="28">
        <v>2.1</v>
      </c>
      <c r="B9" s="29" t="s">
        <v>0</v>
      </c>
      <c r="C9" s="30">
        <f>+C10+C13+C25+C36+C21</f>
        <v>22852284.100000001</v>
      </c>
      <c r="D9" s="30">
        <f>+D10+D13+D18+D21+D25+D33+D36</f>
        <v>35698802.549999997</v>
      </c>
      <c r="E9" s="30">
        <f>+E10+E13+E18+E21+E25+E33+E36</f>
        <v>2473333.27</v>
      </c>
      <c r="F9" s="30">
        <f>+F10+F13+F18+F21+F25+F33+F36</f>
        <v>61024419.920000002</v>
      </c>
    </row>
    <row r="10" spans="1:6" ht="16.5" x14ac:dyDescent="0.3">
      <c r="A10" s="10" t="s">
        <v>36</v>
      </c>
      <c r="B10" s="8" t="s">
        <v>245</v>
      </c>
      <c r="C10" s="21">
        <f>C11+C12</f>
        <v>19723384.010000002</v>
      </c>
      <c r="D10" s="21">
        <f>SUM(D11:D12)</f>
        <v>20072484</v>
      </c>
      <c r="E10" s="21">
        <f>SUM(E11:E12)</f>
        <v>2407364</v>
      </c>
      <c r="F10" s="21">
        <f>+F11+F12</f>
        <v>42203232.010000005</v>
      </c>
    </row>
    <row r="11" spans="1:6" x14ac:dyDescent="0.2">
      <c r="A11" s="3" t="s">
        <v>48</v>
      </c>
      <c r="B11" s="4" t="s">
        <v>1</v>
      </c>
      <c r="C11" s="12">
        <v>19723384.010000002</v>
      </c>
      <c r="D11" s="36">
        <v>19904484</v>
      </c>
      <c r="E11" s="12">
        <v>2407364</v>
      </c>
      <c r="F11" s="12">
        <f>+C11+D11+E11</f>
        <v>42035232.010000005</v>
      </c>
    </row>
    <row r="12" spans="1:6" x14ac:dyDescent="0.2">
      <c r="A12" s="13" t="s">
        <v>236</v>
      </c>
      <c r="B12" s="4" t="s">
        <v>246</v>
      </c>
      <c r="C12" s="12"/>
      <c r="D12" s="36">
        <v>168000</v>
      </c>
      <c r="E12" s="12"/>
      <c r="F12" s="12">
        <f>+C12+D12+E12</f>
        <v>168000</v>
      </c>
    </row>
    <row r="13" spans="1:6" ht="16.5" x14ac:dyDescent="0.3">
      <c r="A13" s="14" t="s">
        <v>37</v>
      </c>
      <c r="B13" s="1" t="s">
        <v>247</v>
      </c>
      <c r="C13" s="15">
        <f>SUM(C14:C16)</f>
        <v>59200</v>
      </c>
      <c r="D13" s="15">
        <f>SUM(D14:D16)</f>
        <v>6852213.5599999996</v>
      </c>
      <c r="E13" s="15">
        <f>SUM(E14:E16)</f>
        <v>65000.19</v>
      </c>
      <c r="F13" s="15">
        <f>SUM(F14:F16)</f>
        <v>6976413.75</v>
      </c>
    </row>
    <row r="14" spans="1:6" x14ac:dyDescent="0.2">
      <c r="A14" s="3" t="s">
        <v>45</v>
      </c>
      <c r="B14" s="4" t="s">
        <v>38</v>
      </c>
      <c r="C14" s="12">
        <v>59200</v>
      </c>
      <c r="D14" s="36">
        <v>6781380.0099999998</v>
      </c>
      <c r="E14" s="12"/>
      <c r="F14" s="12">
        <f>+C14+D14+E14</f>
        <v>6840580.0099999998</v>
      </c>
    </row>
    <row r="15" spans="1:6" x14ac:dyDescent="0.2">
      <c r="A15" s="3" t="s">
        <v>46</v>
      </c>
      <c r="B15" s="4" t="s">
        <v>39</v>
      </c>
      <c r="C15" s="12"/>
      <c r="D15" s="36">
        <v>70833.55</v>
      </c>
      <c r="E15" s="12">
        <v>65000.19</v>
      </c>
      <c r="F15" s="12">
        <f>+C15+D15+E15</f>
        <v>135833.74</v>
      </c>
    </row>
    <row r="16" spans="1:6" x14ac:dyDescent="0.2">
      <c r="A16" s="3" t="s">
        <v>47</v>
      </c>
      <c r="B16" s="4" t="s">
        <v>40</v>
      </c>
      <c r="C16" s="12"/>
      <c r="D16" s="12"/>
      <c r="E16" s="12"/>
      <c r="F16" s="12">
        <f>+C16+D16+E16</f>
        <v>0</v>
      </c>
    </row>
    <row r="17" spans="1:6" x14ac:dyDescent="0.2">
      <c r="A17" s="3"/>
      <c r="B17" s="4"/>
      <c r="C17" s="12"/>
      <c r="D17" s="12"/>
      <c r="E17" s="12"/>
      <c r="F17" s="12">
        <f>+C17+D17+E17</f>
        <v>0</v>
      </c>
    </row>
    <row r="18" spans="1:6" ht="16.5" x14ac:dyDescent="0.3">
      <c r="A18" s="14" t="s">
        <v>41</v>
      </c>
      <c r="B18" s="1" t="s">
        <v>248</v>
      </c>
      <c r="C18" s="15">
        <f>SUM(C19:C20)</f>
        <v>0</v>
      </c>
      <c r="D18" s="15">
        <f t="shared" ref="D18:F18" si="0">SUM(D19:D20)</f>
        <v>0</v>
      </c>
      <c r="E18" s="15">
        <f t="shared" si="0"/>
        <v>0</v>
      </c>
      <c r="F18" s="15">
        <f t="shared" si="0"/>
        <v>0</v>
      </c>
    </row>
    <row r="19" spans="1:6" x14ac:dyDescent="0.2">
      <c r="A19" s="3" t="s">
        <v>42</v>
      </c>
      <c r="B19" s="4" t="s">
        <v>43</v>
      </c>
      <c r="C19" s="12"/>
      <c r="D19" s="12"/>
      <c r="E19" s="12"/>
      <c r="F19" s="12">
        <f>+C19+D19+E19</f>
        <v>0</v>
      </c>
    </row>
    <row r="20" spans="1:6" x14ac:dyDescent="0.2">
      <c r="A20" s="3"/>
      <c r="B20" s="4"/>
      <c r="C20" s="12"/>
      <c r="D20" s="12"/>
      <c r="E20" s="12"/>
      <c r="F20" s="12">
        <f>+C20+D20+E20</f>
        <v>0</v>
      </c>
    </row>
    <row r="21" spans="1:6" ht="16.5" x14ac:dyDescent="0.3">
      <c r="A21" s="14" t="s">
        <v>44</v>
      </c>
      <c r="B21" s="1" t="s">
        <v>249</v>
      </c>
      <c r="C21" s="15">
        <f>SUM(C22:C24)</f>
        <v>38399.86</v>
      </c>
      <c r="D21" s="15">
        <f>SUM(D22:D24)</f>
        <v>384167.52</v>
      </c>
      <c r="E21" s="15">
        <f t="shared" ref="E21" si="1">SUM(E22:E24)</f>
        <v>0</v>
      </c>
      <c r="F21" s="15">
        <f>SUM(F22:F24)</f>
        <v>422567.38</v>
      </c>
    </row>
    <row r="22" spans="1:6" x14ac:dyDescent="0.2">
      <c r="A22" s="3" t="s">
        <v>49</v>
      </c>
      <c r="B22" s="4" t="s">
        <v>50</v>
      </c>
      <c r="C22" s="12">
        <v>38399.86</v>
      </c>
      <c r="D22" s="36">
        <v>248000</v>
      </c>
      <c r="E22" s="12"/>
      <c r="F22" s="12">
        <f>+C22+D22+E22</f>
        <v>286399.86</v>
      </c>
    </row>
    <row r="23" spans="1:6" x14ac:dyDescent="0.2">
      <c r="A23" s="3" t="s">
        <v>51</v>
      </c>
      <c r="B23" s="4" t="s">
        <v>52</v>
      </c>
      <c r="C23" s="12"/>
      <c r="D23" s="36">
        <v>136167.51999999999</v>
      </c>
      <c r="E23" s="12"/>
      <c r="F23" s="12">
        <f>+C23+D23+E23</f>
        <v>136167.51999999999</v>
      </c>
    </row>
    <row r="24" spans="1:6" x14ac:dyDescent="0.2">
      <c r="A24" s="13"/>
      <c r="B24" s="4"/>
      <c r="C24" s="12"/>
      <c r="D24" s="12"/>
      <c r="E24" s="12"/>
      <c r="F24" s="12">
        <f>+C24+D24+E24</f>
        <v>0</v>
      </c>
    </row>
    <row r="25" spans="1:6" ht="16.5" x14ac:dyDescent="0.3">
      <c r="A25" s="14" t="s">
        <v>53</v>
      </c>
      <c r="B25" s="1" t="s">
        <v>54</v>
      </c>
      <c r="C25" s="15">
        <f>SUM(C27:C32)</f>
        <v>41500</v>
      </c>
      <c r="D25" s="15">
        <f>SUM(D26:D32)</f>
        <v>2398621.15</v>
      </c>
      <c r="E25" s="15">
        <f>SUM(E26:E32)</f>
        <v>969.08</v>
      </c>
      <c r="F25" s="15">
        <f>SUM(F26:F32)</f>
        <v>2441090.23</v>
      </c>
    </row>
    <row r="26" spans="1:6" ht="16.5" x14ac:dyDescent="0.3">
      <c r="A26" s="34" t="s">
        <v>344</v>
      </c>
      <c r="B26" s="35" t="s">
        <v>345</v>
      </c>
      <c r="C26" s="33"/>
      <c r="D26" s="36">
        <v>244640</v>
      </c>
      <c r="E26" s="33"/>
      <c r="F26" s="12">
        <f t="shared" ref="F26:F32" si="2">+C26+D26+E26</f>
        <v>244640</v>
      </c>
    </row>
    <row r="27" spans="1:6" x14ac:dyDescent="0.2">
      <c r="A27" s="3" t="s">
        <v>55</v>
      </c>
      <c r="B27" s="4" t="s">
        <v>57</v>
      </c>
      <c r="C27" s="12"/>
      <c r="D27" s="36">
        <v>483081.01</v>
      </c>
      <c r="E27" s="12"/>
      <c r="F27" s="12">
        <f t="shared" si="2"/>
        <v>483081.01</v>
      </c>
    </row>
    <row r="28" spans="1:6" x14ac:dyDescent="0.2">
      <c r="A28" s="3" t="s">
        <v>56</v>
      </c>
      <c r="B28" s="4" t="s">
        <v>58</v>
      </c>
      <c r="C28" s="12"/>
      <c r="D28" s="36">
        <v>93300.14</v>
      </c>
      <c r="E28" s="12">
        <v>969.08</v>
      </c>
      <c r="F28" s="12">
        <f t="shared" si="2"/>
        <v>94269.22</v>
      </c>
    </row>
    <row r="29" spans="1:6" x14ac:dyDescent="0.2">
      <c r="A29" s="3" t="s">
        <v>61</v>
      </c>
      <c r="B29" s="4" t="s">
        <v>62</v>
      </c>
      <c r="C29" s="12">
        <v>41500</v>
      </c>
      <c r="D29" s="36">
        <v>1577600</v>
      </c>
      <c r="E29" s="12"/>
      <c r="F29" s="12">
        <f t="shared" si="2"/>
        <v>1619100</v>
      </c>
    </row>
    <row r="30" spans="1:6" x14ac:dyDescent="0.2">
      <c r="A30" s="3" t="s">
        <v>189</v>
      </c>
      <c r="B30" s="4" t="s">
        <v>190</v>
      </c>
      <c r="C30" s="12"/>
      <c r="D30" s="12"/>
      <c r="E30" s="12"/>
      <c r="F30" s="12">
        <f t="shared" si="2"/>
        <v>0</v>
      </c>
    </row>
    <row r="31" spans="1:6" x14ac:dyDescent="0.2">
      <c r="A31" s="3" t="s">
        <v>59</v>
      </c>
      <c r="B31" s="4" t="s">
        <v>60</v>
      </c>
      <c r="C31" s="12"/>
      <c r="D31" s="12"/>
      <c r="E31" s="12"/>
      <c r="F31" s="12">
        <f t="shared" si="2"/>
        <v>0</v>
      </c>
    </row>
    <row r="32" spans="1:6" x14ac:dyDescent="0.2">
      <c r="A32" s="13"/>
      <c r="B32" s="4"/>
      <c r="C32" s="12"/>
      <c r="D32" s="12"/>
      <c r="E32" s="12"/>
      <c r="F32" s="12">
        <f t="shared" si="2"/>
        <v>0</v>
      </c>
    </row>
    <row r="33" spans="1:6" ht="16.5" x14ac:dyDescent="0.3">
      <c r="A33" s="14" t="s">
        <v>222</v>
      </c>
      <c r="B33" s="1" t="s">
        <v>221</v>
      </c>
      <c r="C33" s="15">
        <f>SUM(C34:C34)</f>
        <v>0</v>
      </c>
      <c r="D33" s="15">
        <f>SUM(D34:D35)</f>
        <v>0</v>
      </c>
      <c r="E33" s="15">
        <f>SUM(E34:E34)</f>
        <v>0</v>
      </c>
      <c r="F33" s="15">
        <f>SUM(C34:E34)</f>
        <v>0</v>
      </c>
    </row>
    <row r="34" spans="1:6" x14ac:dyDescent="0.2">
      <c r="A34" s="3" t="s">
        <v>223</v>
      </c>
      <c r="B34" s="4" t="s">
        <v>250</v>
      </c>
      <c r="C34" s="12"/>
      <c r="D34" s="12"/>
      <c r="E34" s="12"/>
      <c r="F34" s="12">
        <f>+C34+D34+E34</f>
        <v>0</v>
      </c>
    </row>
    <row r="35" spans="1:6" x14ac:dyDescent="0.2">
      <c r="A35" s="13" t="s">
        <v>313</v>
      </c>
      <c r="B35" s="4" t="s">
        <v>312</v>
      </c>
      <c r="C35" s="12"/>
      <c r="D35" s="12"/>
      <c r="E35" s="12"/>
      <c r="F35" s="12"/>
    </row>
    <row r="36" spans="1:6" ht="16.5" x14ac:dyDescent="0.3">
      <c r="A36" s="14" t="s">
        <v>63</v>
      </c>
      <c r="B36" s="1" t="s">
        <v>68</v>
      </c>
      <c r="C36" s="15">
        <f>SUM(C37:C40)</f>
        <v>2989800.23</v>
      </c>
      <c r="D36" s="15">
        <f>SUM(D37:D39)</f>
        <v>5991316.3200000003</v>
      </c>
      <c r="E36" s="15">
        <f>SUM(E37:E40)</f>
        <v>0</v>
      </c>
      <c r="F36" s="15">
        <f>SUM(F37:F40)</f>
        <v>8981116.5500000007</v>
      </c>
    </row>
    <row r="37" spans="1:6" x14ac:dyDescent="0.2">
      <c r="A37" s="13" t="s">
        <v>64</v>
      </c>
      <c r="B37" s="4" t="s">
        <v>65</v>
      </c>
      <c r="C37" s="12">
        <v>1388967.53</v>
      </c>
      <c r="D37" s="36">
        <v>2782510.3</v>
      </c>
      <c r="E37" s="12"/>
      <c r="F37" s="12">
        <f>+C37+D37+E37</f>
        <v>4171477.83</v>
      </c>
    </row>
    <row r="38" spans="1:6" x14ac:dyDescent="0.2">
      <c r="A38" s="13" t="s">
        <v>66</v>
      </c>
      <c r="B38" s="4" t="s">
        <v>2</v>
      </c>
      <c r="C38" s="12">
        <v>1397319.41</v>
      </c>
      <c r="D38" s="36">
        <v>2816304.5</v>
      </c>
      <c r="E38" s="12"/>
      <c r="F38" s="12">
        <f>+C38+D38+E38</f>
        <v>4213623.91</v>
      </c>
    </row>
    <row r="39" spans="1:6" x14ac:dyDescent="0.2">
      <c r="A39" s="13" t="s">
        <v>67</v>
      </c>
      <c r="B39" s="4" t="s">
        <v>3</v>
      </c>
      <c r="C39" s="12">
        <v>203513.29</v>
      </c>
      <c r="D39" s="36">
        <v>392501.52</v>
      </c>
      <c r="E39" s="12"/>
      <c r="F39" s="12">
        <f>+C39+D39+E39</f>
        <v>596014.81000000006</v>
      </c>
    </row>
    <row r="40" spans="1:6" ht="13.5" thickBot="1" x14ac:dyDescent="0.25">
      <c r="A40" s="16"/>
      <c r="B40" s="6"/>
      <c r="C40" s="17"/>
      <c r="D40" s="17"/>
      <c r="E40" s="17"/>
      <c r="F40" s="12">
        <f>+C40+D40+E40</f>
        <v>0</v>
      </c>
    </row>
    <row r="41" spans="1:6" ht="16.5" thickBot="1" x14ac:dyDescent="0.3">
      <c r="A41" s="28">
        <v>2.2000000000000002</v>
      </c>
      <c r="B41" s="29" t="s">
        <v>4</v>
      </c>
      <c r="C41" s="30">
        <f>+C42+C52+C56+C59+C64+C71+C76+C92+C105</f>
        <v>5639036.4199999999</v>
      </c>
      <c r="D41" s="30">
        <f>+D42+D52+D56+D59+D64+D71+D76+D92+D105</f>
        <v>39542777.640000001</v>
      </c>
      <c r="E41" s="30">
        <f>+E42+E52+E56+E59+E64+E71+E76+E92+E105</f>
        <v>3140874.5000000005</v>
      </c>
      <c r="F41" s="30">
        <f>+F42+F52+F56+F59+F64+F71+F76+F92+F105</f>
        <v>28256990.360000003</v>
      </c>
    </row>
    <row r="42" spans="1:6" ht="16.5" x14ac:dyDescent="0.3">
      <c r="A42" s="10" t="s">
        <v>69</v>
      </c>
      <c r="B42" s="8" t="s">
        <v>70</v>
      </c>
      <c r="C42" s="11">
        <f>SUM(C45:C50)</f>
        <v>0</v>
      </c>
      <c r="D42" s="11">
        <f>SUM(D43:D51)</f>
        <v>4254510.1100000003</v>
      </c>
      <c r="E42" s="11">
        <f>SUM(E43:E51)</f>
        <v>787382.12</v>
      </c>
      <c r="F42" s="11">
        <f>SUM(F43:F51)</f>
        <v>5041892.2300000004</v>
      </c>
    </row>
    <row r="43" spans="1:6" ht="16.5" x14ac:dyDescent="0.3">
      <c r="A43" s="25" t="s">
        <v>237</v>
      </c>
      <c r="B43" s="26" t="s">
        <v>251</v>
      </c>
      <c r="C43" s="27"/>
      <c r="D43" s="27"/>
      <c r="E43" s="27"/>
      <c r="F43" s="12">
        <f t="shared" ref="F43:F51" si="3">+C43+D43+E43</f>
        <v>0</v>
      </c>
    </row>
    <row r="44" spans="1:6" ht="16.5" x14ac:dyDescent="0.3">
      <c r="A44" s="25" t="s">
        <v>238</v>
      </c>
      <c r="B44" s="26" t="s">
        <v>252</v>
      </c>
      <c r="C44" s="27"/>
      <c r="D44" s="27"/>
      <c r="E44" s="27"/>
      <c r="F44" s="12">
        <f t="shared" si="3"/>
        <v>0</v>
      </c>
    </row>
    <row r="45" spans="1:6" x14ac:dyDescent="0.2">
      <c r="A45" s="13" t="s">
        <v>71</v>
      </c>
      <c r="B45" s="4" t="s">
        <v>253</v>
      </c>
      <c r="C45" s="12"/>
      <c r="D45" s="36">
        <v>521700.06</v>
      </c>
      <c r="E45" s="12">
        <v>1444.24</v>
      </c>
      <c r="F45" s="12">
        <f t="shared" si="3"/>
        <v>523144.3</v>
      </c>
    </row>
    <row r="46" spans="1:6" x14ac:dyDescent="0.2">
      <c r="A46" s="13" t="s">
        <v>72</v>
      </c>
      <c r="B46" s="4" t="s">
        <v>74</v>
      </c>
      <c r="C46" s="12"/>
      <c r="D46" s="36">
        <v>3150</v>
      </c>
      <c r="E46" s="12"/>
      <c r="F46" s="12">
        <f t="shared" si="3"/>
        <v>3150</v>
      </c>
    </row>
    <row r="47" spans="1:6" x14ac:dyDescent="0.2">
      <c r="A47" s="13" t="s">
        <v>73</v>
      </c>
      <c r="B47" s="4" t="s">
        <v>254</v>
      </c>
      <c r="C47" s="18"/>
      <c r="D47" s="36">
        <v>1147376.6399999999</v>
      </c>
      <c r="E47" s="12"/>
      <c r="F47" s="12">
        <f t="shared" si="3"/>
        <v>1147376.6399999999</v>
      </c>
    </row>
    <row r="48" spans="1:6" x14ac:dyDescent="0.2">
      <c r="A48" s="13" t="s">
        <v>291</v>
      </c>
      <c r="B48" s="4" t="s">
        <v>75</v>
      </c>
      <c r="C48" s="12"/>
      <c r="D48" s="36">
        <v>2544967.41</v>
      </c>
      <c r="E48" s="12">
        <v>780647.63</v>
      </c>
      <c r="F48" s="12">
        <f t="shared" si="3"/>
        <v>3325615.04</v>
      </c>
    </row>
    <row r="49" spans="1:6" x14ac:dyDescent="0.2">
      <c r="A49" s="13" t="s">
        <v>292</v>
      </c>
      <c r="B49" s="4" t="s">
        <v>186</v>
      </c>
      <c r="C49" s="12"/>
      <c r="D49" s="36">
        <v>36576</v>
      </c>
      <c r="E49" s="12">
        <v>5290.25</v>
      </c>
      <c r="F49" s="12">
        <f t="shared" si="3"/>
        <v>41866.25</v>
      </c>
    </row>
    <row r="50" spans="1:6" x14ac:dyDescent="0.2">
      <c r="A50" s="13" t="s">
        <v>195</v>
      </c>
      <c r="B50" s="4" t="s">
        <v>187</v>
      </c>
      <c r="C50" s="12"/>
      <c r="D50" s="36"/>
      <c r="E50" s="12"/>
      <c r="F50" s="12">
        <f t="shared" si="3"/>
        <v>0</v>
      </c>
    </row>
    <row r="51" spans="1:6" x14ac:dyDescent="0.2">
      <c r="A51" s="13" t="s">
        <v>315</v>
      </c>
      <c r="B51" s="4" t="s">
        <v>314</v>
      </c>
      <c r="C51" s="12"/>
      <c r="D51" s="36">
        <v>740</v>
      </c>
      <c r="E51" s="12"/>
      <c r="F51" s="12">
        <f t="shared" si="3"/>
        <v>740</v>
      </c>
    </row>
    <row r="52" spans="1:6" ht="16.5" x14ac:dyDescent="0.3">
      <c r="A52" s="14" t="s">
        <v>76</v>
      </c>
      <c r="B52" s="1" t="s">
        <v>5</v>
      </c>
      <c r="C52" s="15">
        <f>SUM(C53:C55)</f>
        <v>0</v>
      </c>
      <c r="D52" s="15">
        <f>SUM(D53:D55)</f>
        <v>1463582.8599999999</v>
      </c>
      <c r="E52" s="15">
        <f>SUM(E53:E55)</f>
        <v>169011.41</v>
      </c>
      <c r="F52" s="15">
        <f>SUM(F53:F55)</f>
        <v>1632594.27</v>
      </c>
    </row>
    <row r="53" spans="1:6" x14ac:dyDescent="0.2">
      <c r="A53" s="5" t="s">
        <v>79</v>
      </c>
      <c r="B53" s="4" t="s">
        <v>77</v>
      </c>
      <c r="C53" s="12"/>
      <c r="D53" s="36">
        <v>835552.28</v>
      </c>
      <c r="E53" s="12"/>
      <c r="F53" s="12">
        <f>+C53+D53+E53</f>
        <v>835552.28</v>
      </c>
    </row>
    <row r="54" spans="1:6" x14ac:dyDescent="0.2">
      <c r="A54" s="5" t="s">
        <v>78</v>
      </c>
      <c r="B54" s="4" t="s">
        <v>6</v>
      </c>
      <c r="C54" s="12"/>
      <c r="D54" s="36">
        <v>628030.57999999996</v>
      </c>
      <c r="E54" s="12">
        <v>169011.41</v>
      </c>
      <c r="F54" s="12">
        <f>+C54+D54+E54</f>
        <v>797041.99</v>
      </c>
    </row>
    <row r="55" spans="1:6" x14ac:dyDescent="0.2">
      <c r="A55" s="13"/>
      <c r="B55" s="4"/>
      <c r="C55" s="12"/>
      <c r="D55" s="12"/>
      <c r="E55" s="12"/>
      <c r="F55" s="12">
        <f>+C55+D55+E55</f>
        <v>0</v>
      </c>
    </row>
    <row r="56" spans="1:6" ht="16.5" x14ac:dyDescent="0.3">
      <c r="A56" s="14" t="s">
        <v>80</v>
      </c>
      <c r="B56" s="1" t="s">
        <v>255</v>
      </c>
      <c r="C56" s="15">
        <f>SUM(C57:C58)</f>
        <v>0</v>
      </c>
      <c r="D56" s="15">
        <f>SUM(D57:D58)</f>
        <v>1957294.69</v>
      </c>
      <c r="E56" s="15">
        <f>SUM(E57:E58)</f>
        <v>226389.28</v>
      </c>
      <c r="F56" s="15">
        <f>SUM(F57:F58)</f>
        <v>2183683.9699999997</v>
      </c>
    </row>
    <row r="57" spans="1:6" x14ac:dyDescent="0.2">
      <c r="A57" s="13" t="s">
        <v>81</v>
      </c>
      <c r="B57" s="4" t="s">
        <v>256</v>
      </c>
      <c r="C57" s="12"/>
      <c r="D57" s="36">
        <v>1957294.69</v>
      </c>
      <c r="E57" s="36">
        <v>226389.28</v>
      </c>
      <c r="F57" s="12">
        <f>+C57+D57+E57</f>
        <v>2183683.9699999997</v>
      </c>
    </row>
    <row r="58" spans="1:6" x14ac:dyDescent="0.2">
      <c r="A58" s="13" t="s">
        <v>239</v>
      </c>
      <c r="B58" s="4" t="s">
        <v>257</v>
      </c>
      <c r="C58" s="12"/>
      <c r="D58" s="12"/>
      <c r="E58" s="12"/>
      <c r="F58" s="12">
        <f>+C58+D58+E58</f>
        <v>0</v>
      </c>
    </row>
    <row r="59" spans="1:6" ht="16.5" x14ac:dyDescent="0.3">
      <c r="A59" s="14" t="s">
        <v>82</v>
      </c>
      <c r="B59" s="1" t="s">
        <v>7</v>
      </c>
      <c r="C59" s="15">
        <f>SUM(C60:C62)</f>
        <v>0</v>
      </c>
      <c r="D59" s="15">
        <f>SUM(D60:D62)</f>
        <v>19453930.539999999</v>
      </c>
      <c r="E59" s="15">
        <f>SUM(E60:E62)</f>
        <v>109598</v>
      </c>
      <c r="F59" s="15">
        <f>SUM(F60:F62)</f>
        <v>36654</v>
      </c>
    </row>
    <row r="60" spans="1:6" x14ac:dyDescent="0.2">
      <c r="A60" s="5" t="s">
        <v>83</v>
      </c>
      <c r="B60" s="4" t="s">
        <v>84</v>
      </c>
      <c r="C60" s="12"/>
      <c r="D60" s="36">
        <v>19419109.539999999</v>
      </c>
      <c r="E60" s="36">
        <v>107765</v>
      </c>
      <c r="F60" s="12">
        <f>SUM(C61:E61)</f>
        <v>1750</v>
      </c>
    </row>
    <row r="61" spans="1:6" x14ac:dyDescent="0.2">
      <c r="A61" s="5" t="s">
        <v>85</v>
      </c>
      <c r="B61" s="4" t="s">
        <v>8</v>
      </c>
      <c r="C61" s="12"/>
      <c r="D61" s="36">
        <v>1550</v>
      </c>
      <c r="E61" s="12">
        <v>200</v>
      </c>
      <c r="F61" s="12">
        <f t="shared" ref="F61:F63" si="4">SUM(C62:E62)</f>
        <v>34904</v>
      </c>
    </row>
    <row r="62" spans="1:6" x14ac:dyDescent="0.2">
      <c r="A62" s="5" t="s">
        <v>86</v>
      </c>
      <c r="B62" s="4" t="s">
        <v>9</v>
      </c>
      <c r="C62" s="12"/>
      <c r="D62" s="36">
        <v>33271</v>
      </c>
      <c r="E62" s="12">
        <v>1633</v>
      </c>
      <c r="F62" s="12">
        <f t="shared" si="4"/>
        <v>0</v>
      </c>
    </row>
    <row r="63" spans="1:6" x14ac:dyDescent="0.2">
      <c r="A63" s="13"/>
      <c r="B63" s="4"/>
      <c r="C63" s="12"/>
      <c r="D63" s="12"/>
      <c r="E63" s="12"/>
      <c r="F63" s="12">
        <f t="shared" si="4"/>
        <v>3306260.61</v>
      </c>
    </row>
    <row r="64" spans="1:6" ht="16.5" x14ac:dyDescent="0.3">
      <c r="A64" s="14" t="s">
        <v>87</v>
      </c>
      <c r="B64" s="1" t="s">
        <v>88</v>
      </c>
      <c r="C64" s="15">
        <f>SUM(C65:C69)</f>
        <v>305703.42</v>
      </c>
      <c r="D64" s="15">
        <f>SUM(D65:D69)</f>
        <v>2900453.07</v>
      </c>
      <c r="E64" s="15">
        <f>SUM(E65:E69)</f>
        <v>100104.12</v>
      </c>
      <c r="F64" s="15">
        <f>SUM(F65:F69)</f>
        <v>2761199.15</v>
      </c>
    </row>
    <row r="65" spans="1:6" x14ac:dyDescent="0.2">
      <c r="A65" s="5" t="s">
        <v>89</v>
      </c>
      <c r="B65" s="4" t="s">
        <v>92</v>
      </c>
      <c r="C65" s="12">
        <v>305703.42</v>
      </c>
      <c r="D65" s="36">
        <v>239358.04</v>
      </c>
      <c r="E65" s="12"/>
      <c r="F65" s="12">
        <f>SUM(C66:E66)</f>
        <v>15340</v>
      </c>
    </row>
    <row r="66" spans="1:6" x14ac:dyDescent="0.2">
      <c r="A66" s="5" t="s">
        <v>240</v>
      </c>
      <c r="B66" s="4" t="s">
        <v>258</v>
      </c>
      <c r="C66" s="12"/>
      <c r="D66" s="36">
        <v>15340</v>
      </c>
      <c r="E66" s="12"/>
      <c r="F66" s="12">
        <f t="shared" ref="F66:F69" si="5">SUM(C67:E67)</f>
        <v>38299.06</v>
      </c>
    </row>
    <row r="67" spans="1:6" x14ac:dyDescent="0.2">
      <c r="A67" s="5" t="s">
        <v>379</v>
      </c>
      <c r="B67" s="4" t="s">
        <v>380</v>
      </c>
      <c r="C67" s="12"/>
      <c r="D67" s="36">
        <v>38299.06</v>
      </c>
      <c r="E67" s="12"/>
      <c r="F67" s="12">
        <f t="shared" si="5"/>
        <v>642322.52</v>
      </c>
    </row>
    <row r="68" spans="1:6" x14ac:dyDescent="0.2">
      <c r="A68" s="5" t="s">
        <v>90</v>
      </c>
      <c r="B68" s="4" t="s">
        <v>259</v>
      </c>
      <c r="C68" s="12"/>
      <c r="D68" s="36">
        <v>642322.52</v>
      </c>
      <c r="E68" s="12"/>
      <c r="F68" s="12">
        <f t="shared" si="5"/>
        <v>2065237.5699999998</v>
      </c>
    </row>
    <row r="69" spans="1:6" x14ac:dyDescent="0.2">
      <c r="A69" s="5" t="s">
        <v>91</v>
      </c>
      <c r="B69" s="4" t="s">
        <v>10</v>
      </c>
      <c r="C69" s="12"/>
      <c r="D69" s="36">
        <v>1965133.45</v>
      </c>
      <c r="E69" s="36">
        <v>100104.12</v>
      </c>
      <c r="F69" s="12">
        <f t="shared" si="5"/>
        <v>0</v>
      </c>
    </row>
    <row r="70" spans="1:6" x14ac:dyDescent="0.2">
      <c r="A70" s="13"/>
      <c r="B70" s="4"/>
      <c r="C70" s="12"/>
      <c r="D70" s="12"/>
      <c r="E70" s="12"/>
      <c r="F70" s="12">
        <f>+C70+D70+E70</f>
        <v>0</v>
      </c>
    </row>
    <row r="71" spans="1:6" ht="16.5" x14ac:dyDescent="0.3">
      <c r="A71" s="14" t="s">
        <v>93</v>
      </c>
      <c r="B71" s="1" t="s">
        <v>11</v>
      </c>
      <c r="C71" s="15">
        <f>SUM(C72:C75)</f>
        <v>0</v>
      </c>
      <c r="D71" s="15">
        <f>SUM(D72:D75)</f>
        <v>964771.85</v>
      </c>
      <c r="E71" s="15">
        <f>SUM(E72:E75)</f>
        <v>0</v>
      </c>
      <c r="F71" s="15">
        <f>SUM(F72:F75)</f>
        <v>964771.85</v>
      </c>
    </row>
    <row r="72" spans="1:6" x14ac:dyDescent="0.2">
      <c r="A72" s="5" t="s">
        <v>94</v>
      </c>
      <c r="B72" s="4" t="s">
        <v>95</v>
      </c>
      <c r="C72" s="12"/>
      <c r="D72" s="12"/>
      <c r="E72" s="12"/>
      <c r="F72" s="12">
        <f>+C72+D72+E72</f>
        <v>0</v>
      </c>
    </row>
    <row r="73" spans="1:6" x14ac:dyDescent="0.2">
      <c r="A73" s="5" t="s">
        <v>96</v>
      </c>
      <c r="B73" s="4" t="s">
        <v>97</v>
      </c>
      <c r="C73" s="12"/>
      <c r="D73" s="36">
        <v>964771.85</v>
      </c>
      <c r="E73" s="12"/>
      <c r="F73" s="12">
        <f>+C73+D73+E73</f>
        <v>964771.85</v>
      </c>
    </row>
    <row r="74" spans="1:6" x14ac:dyDescent="0.2">
      <c r="A74" s="5" t="s">
        <v>98</v>
      </c>
      <c r="B74" s="4" t="s">
        <v>12</v>
      </c>
      <c r="C74" s="12"/>
      <c r="D74" s="12"/>
      <c r="E74" s="12"/>
      <c r="F74" s="12">
        <f>+C74+D74+E74</f>
        <v>0</v>
      </c>
    </row>
    <row r="75" spans="1:6" x14ac:dyDescent="0.2">
      <c r="A75" s="13"/>
      <c r="B75" s="4"/>
      <c r="C75" s="12"/>
      <c r="D75" s="12"/>
      <c r="E75" s="12"/>
      <c r="F75" s="12">
        <f>+C75+D75+E75</f>
        <v>0</v>
      </c>
    </row>
    <row r="76" spans="1:6" ht="16.5" x14ac:dyDescent="0.3">
      <c r="A76" s="14" t="s">
        <v>99</v>
      </c>
      <c r="B76" s="1" t="s">
        <v>100</v>
      </c>
      <c r="C76" s="15">
        <f>SUM(C77:C86)</f>
        <v>0</v>
      </c>
      <c r="D76" s="15">
        <f>SUM(D77:D91)</f>
        <v>5468529.9799999995</v>
      </c>
      <c r="E76" s="15">
        <f>SUM(E77:E91)</f>
        <v>1748389.5700000003</v>
      </c>
      <c r="F76" s="15">
        <f>SUM(F77:F91)</f>
        <v>7216919.5499999998</v>
      </c>
    </row>
    <row r="77" spans="1:6" x14ac:dyDescent="0.2">
      <c r="A77" s="5" t="s">
        <v>101</v>
      </c>
      <c r="B77" s="4" t="s">
        <v>102</v>
      </c>
      <c r="C77" s="12"/>
      <c r="D77" s="12"/>
      <c r="E77" s="12"/>
      <c r="F77" s="12">
        <f t="shared" ref="F77:F91" si="6">+C77+D77+E77</f>
        <v>0</v>
      </c>
    </row>
    <row r="78" spans="1:6" x14ac:dyDescent="0.2">
      <c r="A78" s="5" t="s">
        <v>381</v>
      </c>
      <c r="B78" s="4" t="s">
        <v>318</v>
      </c>
      <c r="C78" s="12"/>
      <c r="D78" s="36">
        <v>2081371.23</v>
      </c>
      <c r="E78" s="12">
        <v>1281886.1000000001</v>
      </c>
      <c r="F78" s="12">
        <f t="shared" si="6"/>
        <v>3363257.33</v>
      </c>
    </row>
    <row r="79" spans="1:6" x14ac:dyDescent="0.2">
      <c r="A79" s="5" t="s">
        <v>398</v>
      </c>
      <c r="B79" s="4" t="s">
        <v>399</v>
      </c>
      <c r="C79" s="12"/>
      <c r="D79" s="36">
        <v>1600</v>
      </c>
      <c r="E79" s="12"/>
      <c r="F79" s="12">
        <f t="shared" si="6"/>
        <v>1600</v>
      </c>
    </row>
    <row r="80" spans="1:6" x14ac:dyDescent="0.2">
      <c r="A80" s="5" t="s">
        <v>382</v>
      </c>
      <c r="B80" s="4" t="s">
        <v>393</v>
      </c>
      <c r="C80" s="12"/>
      <c r="D80" s="36">
        <v>154331.68</v>
      </c>
      <c r="E80" s="12"/>
      <c r="F80" s="12">
        <f t="shared" si="6"/>
        <v>154331.68</v>
      </c>
    </row>
    <row r="81" spans="1:6" x14ac:dyDescent="0.2">
      <c r="A81" s="5" t="s">
        <v>383</v>
      </c>
      <c r="B81" s="4" t="s">
        <v>316</v>
      </c>
      <c r="C81" s="12"/>
      <c r="D81" s="36">
        <v>88216.8</v>
      </c>
      <c r="E81" s="12"/>
      <c r="F81" s="12">
        <f t="shared" si="6"/>
        <v>88216.8</v>
      </c>
    </row>
    <row r="82" spans="1:6" x14ac:dyDescent="0.2">
      <c r="A82" s="5" t="s">
        <v>384</v>
      </c>
      <c r="B82" s="4" t="s">
        <v>317</v>
      </c>
      <c r="C82" s="12"/>
      <c r="D82" s="36">
        <v>73868</v>
      </c>
      <c r="E82" s="12"/>
      <c r="F82" s="12">
        <f t="shared" si="6"/>
        <v>73868</v>
      </c>
    </row>
    <row r="83" spans="1:6" x14ac:dyDescent="0.2">
      <c r="A83" s="5" t="s">
        <v>394</v>
      </c>
      <c r="B83" s="4" t="s">
        <v>395</v>
      </c>
      <c r="C83" s="12"/>
      <c r="D83" s="36">
        <v>24597.1</v>
      </c>
      <c r="E83" s="12"/>
      <c r="F83" s="12">
        <f t="shared" si="6"/>
        <v>24597.1</v>
      </c>
    </row>
    <row r="84" spans="1:6" x14ac:dyDescent="0.2">
      <c r="A84" s="5" t="s">
        <v>385</v>
      </c>
      <c r="B84" s="4" t="s">
        <v>319</v>
      </c>
      <c r="C84" s="12"/>
      <c r="D84" s="36">
        <v>295540.44</v>
      </c>
      <c r="E84" s="12"/>
      <c r="F84" s="12">
        <f t="shared" si="6"/>
        <v>295540.44</v>
      </c>
    </row>
    <row r="85" spans="1:6" x14ac:dyDescent="0.2">
      <c r="A85" s="5" t="s">
        <v>386</v>
      </c>
      <c r="B85" s="4" t="s">
        <v>343</v>
      </c>
      <c r="C85" s="12"/>
      <c r="D85" s="36">
        <v>10030</v>
      </c>
      <c r="E85" s="12"/>
      <c r="F85" s="12">
        <f t="shared" si="6"/>
        <v>10030</v>
      </c>
    </row>
    <row r="86" spans="1:6" x14ac:dyDescent="0.2">
      <c r="A86" s="5" t="s">
        <v>387</v>
      </c>
      <c r="B86" s="4" t="s">
        <v>293</v>
      </c>
      <c r="C86" s="12"/>
      <c r="D86" s="36">
        <v>131323.9</v>
      </c>
      <c r="E86" s="12">
        <v>227593.08</v>
      </c>
      <c r="F86" s="12">
        <f t="shared" si="6"/>
        <v>358916.98</v>
      </c>
    </row>
    <row r="87" spans="1:6" x14ac:dyDescent="0.2">
      <c r="A87" s="5" t="s">
        <v>388</v>
      </c>
      <c r="B87" s="4" t="s">
        <v>320</v>
      </c>
      <c r="C87" s="12"/>
      <c r="D87" s="36">
        <v>94872</v>
      </c>
      <c r="E87" s="12"/>
      <c r="F87" s="12">
        <f t="shared" si="6"/>
        <v>94872</v>
      </c>
    </row>
    <row r="88" spans="1:6" x14ac:dyDescent="0.2">
      <c r="A88" s="5" t="s">
        <v>389</v>
      </c>
      <c r="B88" s="4" t="s">
        <v>321</v>
      </c>
      <c r="C88" s="12"/>
      <c r="D88" s="36">
        <v>1510400.85</v>
      </c>
      <c r="E88" s="12">
        <v>238910.39</v>
      </c>
      <c r="F88" s="12">
        <f t="shared" si="6"/>
        <v>1749311.2400000002</v>
      </c>
    </row>
    <row r="89" spans="1:6" x14ac:dyDescent="0.2">
      <c r="A89" s="5" t="s">
        <v>390</v>
      </c>
      <c r="B89" s="4" t="s">
        <v>338</v>
      </c>
      <c r="C89" s="12"/>
      <c r="D89" s="36">
        <v>512666.88</v>
      </c>
      <c r="E89" s="12"/>
      <c r="F89" s="12">
        <f t="shared" si="6"/>
        <v>512666.88</v>
      </c>
    </row>
    <row r="90" spans="1:6" x14ac:dyDescent="0.2">
      <c r="A90" s="5" t="s">
        <v>391</v>
      </c>
      <c r="B90" s="4" t="s">
        <v>339</v>
      </c>
      <c r="C90" s="12"/>
      <c r="D90" s="36">
        <v>489711.1</v>
      </c>
      <c r="E90" s="12"/>
      <c r="F90" s="12">
        <f t="shared" si="6"/>
        <v>489711.1</v>
      </c>
    </row>
    <row r="91" spans="1:6" x14ac:dyDescent="0.2">
      <c r="A91" s="5" t="s">
        <v>392</v>
      </c>
      <c r="B91" s="4" t="s">
        <v>322</v>
      </c>
      <c r="C91" s="12"/>
      <c r="D91" s="12"/>
      <c r="E91" s="12"/>
      <c r="F91" s="12">
        <f t="shared" si="6"/>
        <v>0</v>
      </c>
    </row>
    <row r="92" spans="1:6" ht="16.5" x14ac:dyDescent="0.3">
      <c r="A92" s="14" t="s">
        <v>103</v>
      </c>
      <c r="B92" s="1" t="s">
        <v>13</v>
      </c>
      <c r="C92" s="15">
        <f>SUM(C93:C104)</f>
        <v>5333333</v>
      </c>
      <c r="D92" s="15">
        <f>SUM(D93:D104)</f>
        <v>3073466.74</v>
      </c>
      <c r="E92" s="15">
        <f>SUM(E93:E104)</f>
        <v>0</v>
      </c>
      <c r="F92" s="15">
        <f>SUM(F93:F104)</f>
        <v>8413037.540000001</v>
      </c>
    </row>
    <row r="93" spans="1:6" x14ac:dyDescent="0.2">
      <c r="A93" s="5" t="s">
        <v>104</v>
      </c>
      <c r="B93" s="4" t="s">
        <v>14</v>
      </c>
      <c r="C93" s="12"/>
      <c r="D93" s="12"/>
      <c r="E93" s="12"/>
      <c r="F93" s="12">
        <f>SUM(C94:E94)</f>
        <v>0</v>
      </c>
    </row>
    <row r="94" spans="1:6" x14ac:dyDescent="0.2">
      <c r="A94" s="5" t="s">
        <v>211</v>
      </c>
      <c r="B94" s="4" t="s">
        <v>260</v>
      </c>
      <c r="C94" s="12"/>
      <c r="D94" s="12"/>
      <c r="E94" s="12"/>
      <c r="F94" s="12">
        <f t="shared" ref="F94:F104" si="7">SUM(C95:E95)</f>
        <v>0</v>
      </c>
    </row>
    <row r="95" spans="1:6" x14ac:dyDescent="0.2">
      <c r="A95" s="5" t="s">
        <v>105</v>
      </c>
      <c r="B95" s="4" t="s">
        <v>261</v>
      </c>
      <c r="C95" s="12"/>
      <c r="D95" s="12"/>
      <c r="E95" s="12"/>
      <c r="F95" s="12">
        <f t="shared" si="7"/>
        <v>2900</v>
      </c>
    </row>
    <row r="96" spans="1:6" x14ac:dyDescent="0.2">
      <c r="A96" s="5" t="s">
        <v>323</v>
      </c>
      <c r="B96" s="4" t="s">
        <v>324</v>
      </c>
      <c r="C96" s="12"/>
      <c r="D96" s="36">
        <v>2900</v>
      </c>
      <c r="E96" s="12"/>
      <c r="F96" s="12">
        <f t="shared" si="7"/>
        <v>16300</v>
      </c>
    </row>
    <row r="97" spans="1:6" x14ac:dyDescent="0.2">
      <c r="A97" s="5" t="s">
        <v>106</v>
      </c>
      <c r="B97" s="4" t="s">
        <v>110</v>
      </c>
      <c r="C97" s="12"/>
      <c r="D97" s="36">
        <v>16300</v>
      </c>
      <c r="E97" s="12"/>
      <c r="F97" s="12">
        <f t="shared" si="7"/>
        <v>366515.6</v>
      </c>
    </row>
    <row r="98" spans="1:6" x14ac:dyDescent="0.2">
      <c r="A98" s="5" t="s">
        <v>107</v>
      </c>
      <c r="B98" s="4" t="s">
        <v>111</v>
      </c>
      <c r="C98" s="12"/>
      <c r="D98" s="36">
        <v>366515.6</v>
      </c>
      <c r="E98" s="12"/>
      <c r="F98" s="12">
        <f t="shared" si="7"/>
        <v>0</v>
      </c>
    </row>
    <row r="99" spans="1:6" x14ac:dyDescent="0.2">
      <c r="A99" s="5" t="s">
        <v>108</v>
      </c>
      <c r="B99" s="4" t="s">
        <v>109</v>
      </c>
      <c r="C99" s="12"/>
      <c r="D99" s="36"/>
      <c r="E99" s="12"/>
      <c r="F99" s="12">
        <f t="shared" si="7"/>
        <v>295000</v>
      </c>
    </row>
    <row r="100" spans="1:6" x14ac:dyDescent="0.2">
      <c r="A100" s="5" t="s">
        <v>244</v>
      </c>
      <c r="B100" s="4" t="s">
        <v>262</v>
      </c>
      <c r="C100" s="12"/>
      <c r="D100" s="36">
        <v>295000</v>
      </c>
      <c r="E100" s="12"/>
      <c r="F100" s="12">
        <f t="shared" si="7"/>
        <v>38940</v>
      </c>
    </row>
    <row r="101" spans="1:6" x14ac:dyDescent="0.2">
      <c r="A101" s="5" t="s">
        <v>112</v>
      </c>
      <c r="B101" s="4" t="s">
        <v>15</v>
      </c>
      <c r="C101" s="12"/>
      <c r="D101" s="36">
        <v>38940</v>
      </c>
      <c r="E101" s="12"/>
      <c r="F101" s="12">
        <f t="shared" si="7"/>
        <v>901655.57</v>
      </c>
    </row>
    <row r="102" spans="1:6" x14ac:dyDescent="0.2">
      <c r="A102" s="5" t="s">
        <v>346</v>
      </c>
      <c r="B102" s="4" t="s">
        <v>347</v>
      </c>
      <c r="C102" s="12"/>
      <c r="D102" s="36">
        <v>901655.57</v>
      </c>
      <c r="E102" s="12"/>
      <c r="F102" s="12">
        <f t="shared" si="7"/>
        <v>139989.29999999999</v>
      </c>
    </row>
    <row r="103" spans="1:6" x14ac:dyDescent="0.2">
      <c r="A103" s="5" t="s">
        <v>325</v>
      </c>
      <c r="B103" s="4" t="s">
        <v>326</v>
      </c>
      <c r="C103" s="12"/>
      <c r="D103" s="36">
        <v>139989.29999999999</v>
      </c>
      <c r="E103" s="12"/>
      <c r="F103" s="12">
        <f t="shared" si="7"/>
        <v>6645499.2699999996</v>
      </c>
    </row>
    <row r="104" spans="1:6" x14ac:dyDescent="0.2">
      <c r="A104" s="5" t="s">
        <v>294</v>
      </c>
      <c r="B104" s="4" t="s">
        <v>295</v>
      </c>
      <c r="C104" s="12">
        <v>5333333</v>
      </c>
      <c r="D104" s="36">
        <v>1312166.27</v>
      </c>
      <c r="E104" s="12"/>
      <c r="F104" s="12">
        <f t="shared" si="7"/>
        <v>6237.8</v>
      </c>
    </row>
    <row r="105" spans="1:6" ht="16.5" x14ac:dyDescent="0.3">
      <c r="A105" s="14" t="s">
        <v>115</v>
      </c>
      <c r="B105" s="1" t="s">
        <v>116</v>
      </c>
      <c r="C105" s="15">
        <f>SUM(C106:C109)</f>
        <v>0</v>
      </c>
      <c r="D105" s="15">
        <f>SUM(D106:D109)</f>
        <v>6237.8</v>
      </c>
      <c r="E105" s="15">
        <f t="shared" ref="E105" si="8">SUM(E106:E109)</f>
        <v>0</v>
      </c>
      <c r="F105" s="15">
        <f>SUM(F106:F109)</f>
        <v>6237.8</v>
      </c>
    </row>
    <row r="106" spans="1:6" x14ac:dyDescent="0.2">
      <c r="A106" s="5" t="s">
        <v>113</v>
      </c>
      <c r="B106" s="4" t="s">
        <v>118</v>
      </c>
      <c r="C106" s="12"/>
      <c r="D106" s="36">
        <v>4895.8</v>
      </c>
      <c r="E106" s="12"/>
      <c r="F106" s="12">
        <f>+C106+D106+E106</f>
        <v>4895.8</v>
      </c>
    </row>
    <row r="107" spans="1:6" x14ac:dyDescent="0.2">
      <c r="A107" s="5" t="s">
        <v>114</v>
      </c>
      <c r="B107" s="4" t="s">
        <v>119</v>
      </c>
      <c r="C107" s="12"/>
      <c r="D107" s="36">
        <v>1342</v>
      </c>
      <c r="E107" s="12"/>
      <c r="F107" s="12">
        <f>+C107+D107+E107</f>
        <v>1342</v>
      </c>
    </row>
    <row r="108" spans="1:6" x14ac:dyDescent="0.2">
      <c r="A108" s="5" t="s">
        <v>117</v>
      </c>
      <c r="B108" s="4" t="s">
        <v>120</v>
      </c>
      <c r="C108" s="12"/>
      <c r="D108" s="12"/>
      <c r="E108" s="12"/>
      <c r="F108" s="12">
        <f>+C108+D108+E108</f>
        <v>0</v>
      </c>
    </row>
    <row r="109" spans="1:6" ht="13.5" thickBot="1" x14ac:dyDescent="0.25">
      <c r="A109" s="9"/>
      <c r="B109" s="6"/>
      <c r="C109" s="17"/>
      <c r="D109" s="17"/>
      <c r="E109" s="17"/>
      <c r="F109" s="12">
        <f>+C109+D109+E109</f>
        <v>0</v>
      </c>
    </row>
    <row r="110" spans="1:6" ht="16.5" thickBot="1" x14ac:dyDescent="0.3">
      <c r="A110" s="28">
        <v>2.2999999999999998</v>
      </c>
      <c r="B110" s="29" t="s">
        <v>16</v>
      </c>
      <c r="C110" s="30">
        <f>C111+C156</f>
        <v>721603.6</v>
      </c>
      <c r="D110" s="30">
        <f>D111+D119+D125+D132+D135+D142+D156+D166</f>
        <v>10455784.16</v>
      </c>
      <c r="E110" s="30">
        <f>+E111+E119+E125+E132+E135+E142+E156+E166</f>
        <v>1259775.27</v>
      </c>
      <c r="F110" s="30">
        <f>+F111+F119+F125+F132+F135+F142+F156+F166</f>
        <v>10226580.59</v>
      </c>
    </row>
    <row r="111" spans="1:6" ht="16.5" x14ac:dyDescent="0.3">
      <c r="A111" s="14" t="s">
        <v>121</v>
      </c>
      <c r="B111" s="1" t="s">
        <v>17</v>
      </c>
      <c r="C111" s="15">
        <f>SUM(C112:C118)</f>
        <v>141603.6</v>
      </c>
      <c r="D111" s="15">
        <f>SUM(D112:D118)</f>
        <v>2059007.3</v>
      </c>
      <c r="E111" s="15">
        <f>SUM(E112:E118)</f>
        <v>63652.6</v>
      </c>
      <c r="F111" s="15">
        <f>+F112+F113+F114+F115+F116+F117</f>
        <v>59861</v>
      </c>
    </row>
    <row r="112" spans="1:6" x14ac:dyDescent="0.2">
      <c r="A112" s="5" t="s">
        <v>122</v>
      </c>
      <c r="B112" s="4" t="s">
        <v>18</v>
      </c>
      <c r="C112" s="12">
        <v>141603.6</v>
      </c>
      <c r="D112" s="36">
        <v>1999471.3</v>
      </c>
      <c r="E112" s="12">
        <v>63327.6</v>
      </c>
      <c r="F112" s="12">
        <f>SUM(C113:E113)</f>
        <v>0</v>
      </c>
    </row>
    <row r="113" spans="1:6" x14ac:dyDescent="0.2">
      <c r="A113" s="5" t="s">
        <v>224</v>
      </c>
      <c r="B113" s="4" t="s">
        <v>19</v>
      </c>
      <c r="C113" s="12"/>
      <c r="D113" s="36"/>
      <c r="E113" s="12"/>
      <c r="F113" s="12">
        <f t="shared" ref="F113:F118" si="9">SUM(C114:E114)</f>
        <v>0</v>
      </c>
    </row>
    <row r="114" spans="1:6" x14ac:dyDescent="0.2">
      <c r="A114" s="5" t="s">
        <v>328</v>
      </c>
      <c r="B114" s="4" t="s">
        <v>327</v>
      </c>
      <c r="C114" s="12"/>
      <c r="D114" s="36"/>
      <c r="E114" s="12"/>
      <c r="F114" s="12">
        <f t="shared" si="9"/>
        <v>36000</v>
      </c>
    </row>
    <row r="115" spans="1:6" x14ac:dyDescent="0.2">
      <c r="A115" s="5" t="s">
        <v>348</v>
      </c>
      <c r="B115" s="4" t="s">
        <v>349</v>
      </c>
      <c r="C115" s="12"/>
      <c r="D115" s="36">
        <v>36000</v>
      </c>
      <c r="E115" s="12"/>
      <c r="F115" s="12">
        <f>SUM(C116:E116)</f>
        <v>14125</v>
      </c>
    </row>
    <row r="116" spans="1:6" x14ac:dyDescent="0.2">
      <c r="A116" s="5" t="s">
        <v>329</v>
      </c>
      <c r="B116" s="4" t="s">
        <v>330</v>
      </c>
      <c r="C116" s="12"/>
      <c r="D116" s="36">
        <v>13800</v>
      </c>
      <c r="E116" s="12">
        <v>325</v>
      </c>
      <c r="F116" s="12">
        <f>SUM(C117:E117)</f>
        <v>9736</v>
      </c>
    </row>
    <row r="117" spans="1:6" x14ac:dyDescent="0.2">
      <c r="A117" s="5" t="s">
        <v>123</v>
      </c>
      <c r="B117" s="4" t="s">
        <v>225</v>
      </c>
      <c r="C117" s="12"/>
      <c r="D117" s="36">
        <v>9736</v>
      </c>
      <c r="E117" s="12"/>
      <c r="F117" s="12">
        <f>SUM(C118:E118)</f>
        <v>0</v>
      </c>
    </row>
    <row r="118" spans="1:6" x14ac:dyDescent="0.2">
      <c r="A118" s="13"/>
      <c r="B118" s="4"/>
      <c r="C118" s="12"/>
      <c r="D118" s="36"/>
      <c r="E118" s="12"/>
      <c r="F118" s="12">
        <f t="shared" si="9"/>
        <v>171707.9</v>
      </c>
    </row>
    <row r="119" spans="1:6" ht="16.5" x14ac:dyDescent="0.3">
      <c r="A119" s="14" t="s">
        <v>124</v>
      </c>
      <c r="B119" s="1" t="s">
        <v>20</v>
      </c>
      <c r="C119" s="15">
        <f>SUM(C120:C124)</f>
        <v>0</v>
      </c>
      <c r="D119" s="15">
        <f>SUM(D120:D124)</f>
        <v>170465.9</v>
      </c>
      <c r="E119" s="15">
        <f>SUM(E120:E124)</f>
        <v>1242</v>
      </c>
      <c r="F119" s="15">
        <f>SUM(F120:F124)</f>
        <v>171707.9</v>
      </c>
    </row>
    <row r="120" spans="1:6" x14ac:dyDescent="0.2">
      <c r="A120" s="5" t="s">
        <v>331</v>
      </c>
      <c r="B120" s="4" t="s">
        <v>21</v>
      </c>
      <c r="C120" s="12"/>
      <c r="D120" s="36">
        <v>19664.099999999999</v>
      </c>
      <c r="E120" s="12"/>
      <c r="F120" s="12">
        <f>+C120+D120+E120</f>
        <v>19664.099999999999</v>
      </c>
    </row>
    <row r="121" spans="1:6" x14ac:dyDescent="0.2">
      <c r="A121" s="5" t="s">
        <v>332</v>
      </c>
      <c r="B121" s="4" t="s">
        <v>22</v>
      </c>
      <c r="C121" s="12"/>
      <c r="D121" s="36">
        <v>59512.3</v>
      </c>
      <c r="E121" s="12">
        <v>1242</v>
      </c>
      <c r="F121" s="12">
        <f>+C121+D121+E121</f>
        <v>60754.3</v>
      </c>
    </row>
    <row r="122" spans="1:6" x14ac:dyDescent="0.2">
      <c r="A122" s="5" t="s">
        <v>125</v>
      </c>
      <c r="B122" s="4" t="s">
        <v>23</v>
      </c>
      <c r="C122" s="12"/>
      <c r="D122" s="36">
        <v>88044.5</v>
      </c>
      <c r="E122" s="12"/>
      <c r="F122" s="12">
        <f>+C122+D122+E122</f>
        <v>88044.5</v>
      </c>
    </row>
    <row r="123" spans="1:6" x14ac:dyDescent="0.2">
      <c r="A123" s="5" t="s">
        <v>341</v>
      </c>
      <c r="B123" s="4" t="s">
        <v>342</v>
      </c>
      <c r="C123" s="12"/>
      <c r="D123" s="36">
        <v>3245</v>
      </c>
      <c r="E123" s="12"/>
      <c r="F123" s="12">
        <f>+C123+D123+E123</f>
        <v>3245</v>
      </c>
    </row>
    <row r="124" spans="1:6" x14ac:dyDescent="0.2">
      <c r="A124" s="13"/>
      <c r="B124" s="4"/>
      <c r="C124" s="12"/>
      <c r="D124" s="12"/>
      <c r="E124" s="12"/>
      <c r="F124" s="12">
        <f>+C124+D124+E124</f>
        <v>0</v>
      </c>
    </row>
    <row r="125" spans="1:6" ht="16.5" x14ac:dyDescent="0.3">
      <c r="A125" s="14" t="s">
        <v>126</v>
      </c>
      <c r="B125" s="1" t="s">
        <v>24</v>
      </c>
      <c r="C125" s="15">
        <f>SUM(C126:C131)</f>
        <v>0</v>
      </c>
      <c r="D125" s="15">
        <f>SUM(D126:D131)</f>
        <v>2075433.01</v>
      </c>
      <c r="E125" s="15">
        <f>SUM(E126:E131)</f>
        <v>619688</v>
      </c>
      <c r="F125" s="15">
        <f>SUM(F126:F131)</f>
        <v>2695121.01</v>
      </c>
    </row>
    <row r="126" spans="1:6" x14ac:dyDescent="0.2">
      <c r="A126" s="5" t="s">
        <v>333</v>
      </c>
      <c r="B126" s="4" t="s">
        <v>25</v>
      </c>
      <c r="C126" s="12"/>
      <c r="D126" s="36">
        <v>1415300.54</v>
      </c>
      <c r="E126" s="12"/>
      <c r="F126" s="12">
        <f t="shared" ref="F126:F131" si="10">+C126+D126+E126</f>
        <v>1415300.54</v>
      </c>
    </row>
    <row r="127" spans="1:6" x14ac:dyDescent="0.2">
      <c r="A127" s="5" t="s">
        <v>334</v>
      </c>
      <c r="B127" s="4" t="s">
        <v>26</v>
      </c>
      <c r="C127" s="12"/>
      <c r="D127" s="36">
        <v>271782.46999999997</v>
      </c>
      <c r="E127" s="12">
        <v>9238</v>
      </c>
      <c r="F127" s="12">
        <f t="shared" si="10"/>
        <v>281020.46999999997</v>
      </c>
    </row>
    <row r="128" spans="1:6" x14ac:dyDescent="0.2">
      <c r="A128" s="5" t="s">
        <v>127</v>
      </c>
      <c r="B128" s="4" t="s">
        <v>27</v>
      </c>
      <c r="C128" s="12"/>
      <c r="D128" s="36"/>
      <c r="E128" s="12"/>
      <c r="F128" s="12">
        <f t="shared" si="10"/>
        <v>0</v>
      </c>
    </row>
    <row r="129" spans="1:6" x14ac:dyDescent="0.2">
      <c r="A129" s="5" t="s">
        <v>128</v>
      </c>
      <c r="B129" s="4" t="s">
        <v>263</v>
      </c>
      <c r="C129" s="12"/>
      <c r="D129" s="36">
        <v>388350</v>
      </c>
      <c r="E129" s="12">
        <v>364650</v>
      </c>
      <c r="F129" s="12">
        <f t="shared" si="10"/>
        <v>753000</v>
      </c>
    </row>
    <row r="130" spans="1:6" x14ac:dyDescent="0.2">
      <c r="A130" s="5" t="s">
        <v>129</v>
      </c>
      <c r="B130" s="4" t="s">
        <v>28</v>
      </c>
      <c r="C130" s="12"/>
      <c r="D130" s="42">
        <v>0</v>
      </c>
      <c r="E130" s="36">
        <v>245800</v>
      </c>
      <c r="F130" s="12">
        <f t="shared" si="10"/>
        <v>245800</v>
      </c>
    </row>
    <row r="131" spans="1:6" x14ac:dyDescent="0.2">
      <c r="A131" s="13"/>
      <c r="B131" s="4"/>
      <c r="C131" s="12"/>
      <c r="D131" s="12"/>
      <c r="E131" s="12"/>
      <c r="F131" s="12">
        <f t="shared" si="10"/>
        <v>0</v>
      </c>
    </row>
    <row r="132" spans="1:6" ht="16.5" x14ac:dyDescent="0.3">
      <c r="A132" s="14" t="s">
        <v>130</v>
      </c>
      <c r="B132" s="1" t="s">
        <v>264</v>
      </c>
      <c r="C132" s="15">
        <f>SUM(C133:C134)</f>
        <v>0</v>
      </c>
      <c r="D132" s="15">
        <f>SUM(D133:D134)</f>
        <v>145952.78</v>
      </c>
      <c r="E132" s="15">
        <f>SUM(E133:E134)</f>
        <v>5678</v>
      </c>
      <c r="F132" s="15">
        <f>SUM(F133:F134)</f>
        <v>151630.78</v>
      </c>
    </row>
    <row r="133" spans="1:6" x14ac:dyDescent="0.2">
      <c r="A133" s="5" t="s">
        <v>131</v>
      </c>
      <c r="B133" s="4" t="s">
        <v>132</v>
      </c>
      <c r="C133" s="12"/>
      <c r="D133" s="36">
        <v>145952.78</v>
      </c>
      <c r="E133" s="12">
        <v>5678</v>
      </c>
      <c r="F133" s="12">
        <f>+C133+D133+E133</f>
        <v>151630.78</v>
      </c>
    </row>
    <row r="134" spans="1:6" x14ac:dyDescent="0.2">
      <c r="A134" s="5"/>
      <c r="B134" s="4"/>
      <c r="C134" s="12"/>
      <c r="D134" s="12"/>
      <c r="E134" s="12"/>
      <c r="F134" s="12">
        <f>+C134+D134+E134</f>
        <v>0</v>
      </c>
    </row>
    <row r="135" spans="1:6" ht="16.5" x14ac:dyDescent="0.3">
      <c r="A135" s="14" t="s">
        <v>133</v>
      </c>
      <c r="B135" s="1" t="s">
        <v>265</v>
      </c>
      <c r="C135" s="15">
        <f>SUM(C136:C141)</f>
        <v>0</v>
      </c>
      <c r="D135" s="15">
        <f>SUM(D136:D140)</f>
        <v>688114.85000000009</v>
      </c>
      <c r="E135" s="15">
        <f>SUM(E136:E140)</f>
        <v>29028</v>
      </c>
      <c r="F135" s="15">
        <f>SUM(F136:F140)</f>
        <v>717142.85000000009</v>
      </c>
    </row>
    <row r="136" spans="1:6" x14ac:dyDescent="0.2">
      <c r="A136" s="5" t="s">
        <v>134</v>
      </c>
      <c r="B136" s="4" t="s">
        <v>29</v>
      </c>
      <c r="C136" s="12"/>
      <c r="D136" s="12"/>
      <c r="E136" s="12"/>
      <c r="F136" s="12">
        <f>SUM(C137:E137)</f>
        <v>1854.95</v>
      </c>
    </row>
    <row r="137" spans="1:6" x14ac:dyDescent="0.2">
      <c r="A137" s="5" t="s">
        <v>135</v>
      </c>
      <c r="B137" s="4" t="s">
        <v>266</v>
      </c>
      <c r="C137" s="12"/>
      <c r="D137" s="36">
        <v>1854.95</v>
      </c>
      <c r="E137" s="12"/>
      <c r="F137" s="12">
        <f>SUM(C138:E138)</f>
        <v>331790.74</v>
      </c>
    </row>
    <row r="138" spans="1:6" x14ac:dyDescent="0.2">
      <c r="A138" s="5" t="s">
        <v>136</v>
      </c>
      <c r="B138" s="4" t="s">
        <v>267</v>
      </c>
      <c r="C138" s="12"/>
      <c r="D138" s="36">
        <v>331790.74</v>
      </c>
      <c r="E138" s="12"/>
      <c r="F138" s="12">
        <f t="shared" ref="F138:F141" si="11">SUM(C139:E139)</f>
        <v>283.2</v>
      </c>
    </row>
    <row r="139" spans="1:6" x14ac:dyDescent="0.2">
      <c r="A139" s="5" t="s">
        <v>137</v>
      </c>
      <c r="B139" s="4" t="s">
        <v>268</v>
      </c>
      <c r="C139" s="12"/>
      <c r="D139" s="36">
        <v>283.2</v>
      </c>
      <c r="E139" s="12"/>
      <c r="F139" s="12">
        <f t="shared" si="11"/>
        <v>383213.96</v>
      </c>
    </row>
    <row r="140" spans="1:6" x14ac:dyDescent="0.2">
      <c r="A140" s="5" t="s">
        <v>138</v>
      </c>
      <c r="B140" s="4" t="s">
        <v>269</v>
      </c>
      <c r="C140" s="12"/>
      <c r="D140" s="36">
        <v>354185.96</v>
      </c>
      <c r="E140" s="12">
        <v>29028</v>
      </c>
      <c r="F140" s="12">
        <f t="shared" si="11"/>
        <v>0</v>
      </c>
    </row>
    <row r="141" spans="1:6" x14ac:dyDescent="0.2">
      <c r="A141" s="13"/>
      <c r="B141" s="4"/>
      <c r="C141" s="12"/>
      <c r="D141" s="12"/>
      <c r="E141" s="12"/>
      <c r="F141" s="12">
        <f t="shared" si="11"/>
        <v>275883.96999999997</v>
      </c>
    </row>
    <row r="142" spans="1:6" ht="16.5" x14ac:dyDescent="0.3">
      <c r="A142" s="14" t="s">
        <v>139</v>
      </c>
      <c r="B142" s="1" t="s">
        <v>270</v>
      </c>
      <c r="C142" s="15">
        <f>SUM(C143:C155)</f>
        <v>0</v>
      </c>
      <c r="D142" s="15">
        <f>SUM(D143:D154)</f>
        <v>211654.18</v>
      </c>
      <c r="E142" s="15">
        <f>SUM(E143:E154)</f>
        <v>64229.79</v>
      </c>
      <c r="F142" s="15">
        <f>SUM(F143:F154)</f>
        <v>275883.96999999997</v>
      </c>
    </row>
    <row r="143" spans="1:6" x14ac:dyDescent="0.2">
      <c r="A143" s="5" t="s">
        <v>140</v>
      </c>
      <c r="B143" s="4" t="s">
        <v>145</v>
      </c>
      <c r="C143" s="12"/>
      <c r="D143" s="12"/>
      <c r="E143" s="12"/>
      <c r="F143" s="12">
        <f>SUM(C144:E144)</f>
        <v>0</v>
      </c>
    </row>
    <row r="144" spans="1:6" x14ac:dyDescent="0.2">
      <c r="A144" s="5" t="s">
        <v>290</v>
      </c>
      <c r="B144" s="4" t="s">
        <v>146</v>
      </c>
      <c r="C144" s="12"/>
      <c r="D144" s="12"/>
      <c r="E144" s="12"/>
      <c r="F144" s="12">
        <f t="shared" ref="F144:F155" si="12">SUM(C145:E145)</f>
        <v>0</v>
      </c>
    </row>
    <row r="145" spans="1:6" x14ac:dyDescent="0.2">
      <c r="A145" s="5" t="s">
        <v>141</v>
      </c>
      <c r="B145" s="4" t="s">
        <v>147</v>
      </c>
      <c r="C145" s="12"/>
      <c r="D145" s="36"/>
      <c r="E145" s="12"/>
      <c r="F145" s="12">
        <f t="shared" si="12"/>
        <v>1100</v>
      </c>
    </row>
    <row r="146" spans="1:6" x14ac:dyDescent="0.2">
      <c r="A146" s="5" t="s">
        <v>142</v>
      </c>
      <c r="B146" s="4" t="s">
        <v>148</v>
      </c>
      <c r="C146" s="12"/>
      <c r="D146" s="36">
        <v>1100</v>
      </c>
      <c r="E146" s="12"/>
      <c r="F146" s="12">
        <f t="shared" si="12"/>
        <v>0</v>
      </c>
    </row>
    <row r="147" spans="1:6" x14ac:dyDescent="0.2">
      <c r="A147" s="5" t="s">
        <v>143</v>
      </c>
      <c r="B147" s="4" t="s">
        <v>149</v>
      </c>
      <c r="C147" s="12"/>
      <c r="D147" s="36"/>
      <c r="E147" s="12"/>
      <c r="F147" s="12">
        <f t="shared" si="12"/>
        <v>6710</v>
      </c>
    </row>
    <row r="148" spans="1:6" x14ac:dyDescent="0.2">
      <c r="A148" s="5" t="s">
        <v>144</v>
      </c>
      <c r="B148" s="4" t="s">
        <v>150</v>
      </c>
      <c r="C148" s="12"/>
      <c r="D148" s="36">
        <v>6710</v>
      </c>
      <c r="E148" s="12"/>
      <c r="F148" s="12">
        <f t="shared" si="12"/>
        <v>33524.299999999996</v>
      </c>
    </row>
    <row r="149" spans="1:6" x14ac:dyDescent="0.2">
      <c r="A149" s="5" t="s">
        <v>151</v>
      </c>
      <c r="B149" s="4" t="s">
        <v>156</v>
      </c>
      <c r="C149" s="12"/>
      <c r="D149" s="36">
        <v>14876.38</v>
      </c>
      <c r="E149" s="12">
        <v>18647.919999999998</v>
      </c>
      <c r="F149" s="12">
        <f t="shared" si="12"/>
        <v>124712.79999999999</v>
      </c>
    </row>
    <row r="150" spans="1:6" x14ac:dyDescent="0.2">
      <c r="A150" s="5" t="s">
        <v>377</v>
      </c>
      <c r="B150" s="4" t="s">
        <v>378</v>
      </c>
      <c r="C150" s="12"/>
      <c r="D150" s="36">
        <v>79780.929999999993</v>
      </c>
      <c r="E150" s="12">
        <v>44931.87</v>
      </c>
      <c r="F150" s="12">
        <f t="shared" si="12"/>
        <v>109186.87</v>
      </c>
    </row>
    <row r="151" spans="1:6" x14ac:dyDescent="0.2">
      <c r="A151" s="5" t="s">
        <v>152</v>
      </c>
      <c r="B151" s="4" t="s">
        <v>157</v>
      </c>
      <c r="C151" s="12"/>
      <c r="D151" s="36">
        <v>109186.87</v>
      </c>
      <c r="E151" s="12"/>
      <c r="F151" s="12">
        <f t="shared" si="12"/>
        <v>0</v>
      </c>
    </row>
    <row r="152" spans="1:6" x14ac:dyDescent="0.2">
      <c r="A152" s="5" t="s">
        <v>153</v>
      </c>
      <c r="B152" s="4" t="s">
        <v>271</v>
      </c>
      <c r="C152" s="12"/>
      <c r="D152" s="36"/>
      <c r="E152" s="12"/>
      <c r="F152" s="12">
        <f t="shared" si="12"/>
        <v>650</v>
      </c>
    </row>
    <row r="153" spans="1:6" x14ac:dyDescent="0.2">
      <c r="A153" s="5" t="s">
        <v>154</v>
      </c>
      <c r="B153" s="4" t="s">
        <v>158</v>
      </c>
      <c r="C153" s="12"/>
      <c r="D153" s="36"/>
      <c r="E153" s="12">
        <v>650</v>
      </c>
      <c r="F153" s="12">
        <f t="shared" si="12"/>
        <v>0</v>
      </c>
    </row>
    <row r="154" spans="1:6" x14ac:dyDescent="0.2">
      <c r="A154" s="5" t="s">
        <v>155</v>
      </c>
      <c r="B154" s="4" t="s">
        <v>159</v>
      </c>
      <c r="C154" s="12"/>
      <c r="D154" s="12"/>
      <c r="E154" s="12"/>
      <c r="F154" s="12">
        <f t="shared" si="12"/>
        <v>0</v>
      </c>
    </row>
    <row r="155" spans="1:6" x14ac:dyDescent="0.2">
      <c r="A155" s="13"/>
      <c r="B155" s="4"/>
      <c r="C155" s="12"/>
      <c r="D155" s="12"/>
      <c r="E155" s="12"/>
      <c r="F155" s="12">
        <f t="shared" si="12"/>
        <v>4069784.24</v>
      </c>
    </row>
    <row r="156" spans="1:6" ht="16.5" x14ac:dyDescent="0.3">
      <c r="A156" s="14" t="s">
        <v>160</v>
      </c>
      <c r="B156" s="1" t="s">
        <v>196</v>
      </c>
      <c r="C156" s="15">
        <f>SUM(C157:C165)</f>
        <v>580000</v>
      </c>
      <c r="D156" s="15">
        <f>SUM(D157:D165)</f>
        <v>3423754.8400000003</v>
      </c>
      <c r="E156" s="15">
        <f>SUM(E157:E165)</f>
        <v>66029.399999999994</v>
      </c>
      <c r="F156" s="15">
        <f>SUM(F157:F165)</f>
        <v>4063604.3</v>
      </c>
    </row>
    <row r="157" spans="1:6" x14ac:dyDescent="0.2">
      <c r="A157" s="5" t="s">
        <v>163</v>
      </c>
      <c r="B157" s="4" t="s">
        <v>165</v>
      </c>
      <c r="C157" s="12"/>
      <c r="D157" s="36">
        <v>2097808.7200000002</v>
      </c>
      <c r="E157" s="12"/>
      <c r="F157" s="12">
        <f>SUM(C158:E158)</f>
        <v>1858574.12</v>
      </c>
    </row>
    <row r="158" spans="1:6" x14ac:dyDescent="0.2">
      <c r="A158" s="5" t="s">
        <v>162</v>
      </c>
      <c r="B158" s="4" t="s">
        <v>272</v>
      </c>
      <c r="C158" s="12">
        <v>580000</v>
      </c>
      <c r="D158" s="36">
        <v>1245531.6200000001</v>
      </c>
      <c r="E158" s="12">
        <v>33042.5</v>
      </c>
      <c r="F158" s="12">
        <f>SUM(C159:E159)</f>
        <v>4735.2</v>
      </c>
    </row>
    <row r="159" spans="1:6" x14ac:dyDescent="0.2">
      <c r="A159" s="5" t="s">
        <v>335</v>
      </c>
      <c r="B159" s="4" t="s">
        <v>336</v>
      </c>
      <c r="C159" s="12"/>
      <c r="D159" s="36">
        <v>4735.2</v>
      </c>
      <c r="E159" s="12"/>
      <c r="F159" s="12">
        <f t="shared" ref="F159:F165" si="13">SUM(C160:E160)</f>
        <v>0</v>
      </c>
    </row>
    <row r="160" spans="1:6" x14ac:dyDescent="0.2">
      <c r="A160" s="5" t="s">
        <v>161</v>
      </c>
      <c r="B160" s="4" t="s">
        <v>166</v>
      </c>
      <c r="C160" s="12"/>
      <c r="D160" s="36"/>
      <c r="E160" s="12"/>
      <c r="F160" s="12">
        <f t="shared" si="13"/>
        <v>2275</v>
      </c>
    </row>
    <row r="161" spans="1:6" x14ac:dyDescent="0.2">
      <c r="A161" s="5" t="s">
        <v>164</v>
      </c>
      <c r="B161" s="4" t="s">
        <v>167</v>
      </c>
      <c r="C161" s="12"/>
      <c r="D161" s="36">
        <v>2275</v>
      </c>
      <c r="E161" s="12"/>
      <c r="F161" s="12">
        <f t="shared" si="13"/>
        <v>67035.8</v>
      </c>
    </row>
    <row r="162" spans="1:6" x14ac:dyDescent="0.2">
      <c r="A162" s="5" t="s">
        <v>350</v>
      </c>
      <c r="B162" s="4" t="s">
        <v>351</v>
      </c>
      <c r="C162" s="12"/>
      <c r="D162" s="36">
        <v>34048.9</v>
      </c>
      <c r="E162" s="12">
        <v>32986.9</v>
      </c>
      <c r="F162" s="12">
        <f t="shared" si="13"/>
        <v>1974</v>
      </c>
    </row>
    <row r="163" spans="1:6" x14ac:dyDescent="0.2">
      <c r="A163" s="5" t="s">
        <v>296</v>
      </c>
      <c r="B163" s="4" t="s">
        <v>297</v>
      </c>
      <c r="C163" s="12"/>
      <c r="D163" s="36">
        <v>1974</v>
      </c>
      <c r="E163" s="12"/>
      <c r="F163" s="12">
        <f t="shared" si="13"/>
        <v>37381.4</v>
      </c>
    </row>
    <row r="164" spans="1:6" x14ac:dyDescent="0.2">
      <c r="A164" s="5" t="s">
        <v>298</v>
      </c>
      <c r="B164" s="4" t="s">
        <v>299</v>
      </c>
      <c r="C164" s="12"/>
      <c r="D164" s="36">
        <v>37381.4</v>
      </c>
      <c r="E164" s="12"/>
      <c r="F164" s="12">
        <f t="shared" si="13"/>
        <v>0</v>
      </c>
    </row>
    <row r="165" spans="1:6" x14ac:dyDescent="0.2">
      <c r="A165" s="5"/>
      <c r="B165" s="4"/>
      <c r="C165" s="12"/>
      <c r="D165" s="12"/>
      <c r="E165" s="12"/>
      <c r="F165" s="12">
        <f t="shared" si="13"/>
        <v>2091628.7799999998</v>
      </c>
    </row>
    <row r="166" spans="1:6" ht="16.5" x14ac:dyDescent="0.3">
      <c r="A166" s="14" t="s">
        <v>168</v>
      </c>
      <c r="B166" s="1" t="s">
        <v>273</v>
      </c>
      <c r="C166" s="15">
        <f>SUM(C167:C174)</f>
        <v>0</v>
      </c>
      <c r="D166" s="15">
        <f>SUM(D167:D174)</f>
        <v>1681401.2999999998</v>
      </c>
      <c r="E166" s="15">
        <f>SUM(E167:E174)</f>
        <v>410227.48000000004</v>
      </c>
      <c r="F166" s="15">
        <f>SUM(F167:F174)</f>
        <v>2091628.7800000003</v>
      </c>
    </row>
    <row r="167" spans="1:6" x14ac:dyDescent="0.2">
      <c r="A167" s="5" t="s">
        <v>169</v>
      </c>
      <c r="B167" s="4" t="s">
        <v>175</v>
      </c>
      <c r="C167" s="12"/>
      <c r="D167" s="36">
        <v>4047.01</v>
      </c>
      <c r="E167" s="12"/>
      <c r="F167" s="12">
        <f t="shared" ref="F167:F175" si="14">+E167+D167</f>
        <v>4047.01</v>
      </c>
    </row>
    <row r="168" spans="1:6" x14ac:dyDescent="0.2">
      <c r="A168" s="5" t="s">
        <v>170</v>
      </c>
      <c r="B168" s="4" t="s">
        <v>274</v>
      </c>
      <c r="C168" s="12"/>
      <c r="D168" s="36">
        <v>764211.61</v>
      </c>
      <c r="E168" s="12">
        <v>283340.46000000002</v>
      </c>
      <c r="F168" s="12">
        <f t="shared" si="14"/>
        <v>1047552.0700000001</v>
      </c>
    </row>
    <row r="169" spans="1:6" x14ac:dyDescent="0.2">
      <c r="A169" s="5" t="s">
        <v>171</v>
      </c>
      <c r="B169" s="4" t="s">
        <v>275</v>
      </c>
      <c r="C169" s="12"/>
      <c r="D169" s="36">
        <v>12272</v>
      </c>
      <c r="E169" s="12"/>
      <c r="F169" s="12">
        <f t="shared" si="14"/>
        <v>12272</v>
      </c>
    </row>
    <row r="170" spans="1:6" x14ac:dyDescent="0.2">
      <c r="A170" s="5" t="s">
        <v>220</v>
      </c>
      <c r="B170" s="4" t="s">
        <v>276</v>
      </c>
      <c r="C170" s="12"/>
      <c r="D170" s="36">
        <v>23010</v>
      </c>
      <c r="E170" s="12">
        <v>200.01</v>
      </c>
      <c r="F170" s="12">
        <f t="shared" si="14"/>
        <v>23210.01</v>
      </c>
    </row>
    <row r="171" spans="1:6" x14ac:dyDescent="0.2">
      <c r="A171" s="5" t="s">
        <v>172</v>
      </c>
      <c r="B171" s="4" t="s">
        <v>277</v>
      </c>
      <c r="C171" s="12"/>
      <c r="D171" s="36">
        <v>60069.599999999999</v>
      </c>
      <c r="E171" s="12"/>
      <c r="F171" s="12">
        <f t="shared" si="14"/>
        <v>60069.599999999999</v>
      </c>
    </row>
    <row r="172" spans="1:6" x14ac:dyDescent="0.2">
      <c r="A172" s="5" t="s">
        <v>173</v>
      </c>
      <c r="B172" s="4" t="s">
        <v>278</v>
      </c>
      <c r="C172" s="12"/>
      <c r="D172" s="36">
        <v>537999.93999999994</v>
      </c>
      <c r="E172" s="12">
        <v>121687.01</v>
      </c>
      <c r="F172" s="12">
        <f t="shared" si="14"/>
        <v>659686.94999999995</v>
      </c>
    </row>
    <row r="173" spans="1:6" x14ac:dyDescent="0.2">
      <c r="A173" s="5" t="s">
        <v>226</v>
      </c>
      <c r="B173" s="4" t="s">
        <v>279</v>
      </c>
      <c r="C173" s="12"/>
      <c r="D173" s="36">
        <v>14699.99</v>
      </c>
      <c r="E173" s="12"/>
      <c r="F173" s="12">
        <f t="shared" si="14"/>
        <v>14699.99</v>
      </c>
    </row>
    <row r="174" spans="1:6" x14ac:dyDescent="0.2">
      <c r="A174" s="5" t="s">
        <v>174</v>
      </c>
      <c r="B174" s="4" t="s">
        <v>280</v>
      </c>
      <c r="C174" s="12"/>
      <c r="D174" s="36">
        <v>265091.15000000002</v>
      </c>
      <c r="E174" s="12">
        <v>5000</v>
      </c>
      <c r="F174" s="12">
        <f t="shared" si="14"/>
        <v>270091.15000000002</v>
      </c>
    </row>
    <row r="175" spans="1:6" ht="13.5" thickBot="1" x14ac:dyDescent="0.25">
      <c r="A175" s="5"/>
      <c r="B175" s="4"/>
      <c r="C175" s="12"/>
      <c r="D175" s="36"/>
      <c r="E175" s="12"/>
      <c r="F175" s="12">
        <f t="shared" si="14"/>
        <v>0</v>
      </c>
    </row>
    <row r="176" spans="1:6" ht="16.5" thickBot="1" x14ac:dyDescent="0.3">
      <c r="A176" s="28">
        <v>2.4</v>
      </c>
      <c r="B176" s="29" t="s">
        <v>191</v>
      </c>
      <c r="C176" s="30">
        <f>C184</f>
        <v>0</v>
      </c>
      <c r="D176" s="30">
        <f>+D177+D184</f>
        <v>56710320.899999999</v>
      </c>
      <c r="E176" s="30">
        <f>E184+E177</f>
        <v>4900132.9000000004</v>
      </c>
      <c r="F176" s="30">
        <f>F184+F177</f>
        <v>123131085.44</v>
      </c>
    </row>
    <row r="177" spans="1:6" ht="16.5" x14ac:dyDescent="0.3">
      <c r="A177" s="14" t="s">
        <v>212</v>
      </c>
      <c r="B177" s="1" t="s">
        <v>214</v>
      </c>
      <c r="C177" s="15">
        <f>SUM(C182:C185)</f>
        <v>0</v>
      </c>
      <c r="D177" s="15">
        <f>SUM(D178:D183)</f>
        <v>1228547.0699999998</v>
      </c>
      <c r="E177" s="15">
        <f>SUM(E178:E182)</f>
        <v>25967.4</v>
      </c>
      <c r="F177" s="15">
        <f>SUM(F178:F183)</f>
        <v>61606453.799999997</v>
      </c>
    </row>
    <row r="178" spans="1:6" x14ac:dyDescent="0.2">
      <c r="A178" s="5" t="s">
        <v>354</v>
      </c>
      <c r="B178" s="4" t="s">
        <v>352</v>
      </c>
      <c r="C178" s="12"/>
      <c r="D178" s="36">
        <v>4000</v>
      </c>
      <c r="E178" s="12"/>
      <c r="F178" s="12">
        <f t="shared" ref="F178:F183" si="15">SUM(C179:E179)</f>
        <v>85000</v>
      </c>
    </row>
    <row r="179" spans="1:6" x14ac:dyDescent="0.2">
      <c r="A179" s="5" t="s">
        <v>353</v>
      </c>
      <c r="B179" s="4" t="s">
        <v>355</v>
      </c>
      <c r="C179" s="12"/>
      <c r="D179" s="36">
        <v>85000</v>
      </c>
      <c r="E179" s="12"/>
      <c r="F179" s="12">
        <f t="shared" si="15"/>
        <v>1025979.67</v>
      </c>
    </row>
    <row r="180" spans="1:6" x14ac:dyDescent="0.2">
      <c r="A180" s="5" t="s">
        <v>357</v>
      </c>
      <c r="B180" s="4" t="s">
        <v>234</v>
      </c>
      <c r="C180" s="12"/>
      <c r="D180" s="36">
        <v>1025979.67</v>
      </c>
      <c r="E180" s="12"/>
      <c r="F180" s="12">
        <f t="shared" si="15"/>
        <v>84934.8</v>
      </c>
    </row>
    <row r="181" spans="1:6" x14ac:dyDescent="0.2">
      <c r="A181" s="5" t="s">
        <v>356</v>
      </c>
      <c r="B181" s="4" t="s">
        <v>358</v>
      </c>
      <c r="C181" s="12"/>
      <c r="D181" s="36">
        <v>58967.4</v>
      </c>
      <c r="E181" s="12">
        <v>25967.4</v>
      </c>
      <c r="F181" s="12">
        <f t="shared" si="15"/>
        <v>0</v>
      </c>
    </row>
    <row r="182" spans="1:6" x14ac:dyDescent="0.2">
      <c r="A182" s="5" t="s">
        <v>213</v>
      </c>
      <c r="B182" s="4" t="s">
        <v>281</v>
      </c>
      <c r="C182" s="12"/>
      <c r="D182" s="36"/>
      <c r="E182" s="12"/>
      <c r="F182" s="12">
        <f t="shared" si="15"/>
        <v>54600</v>
      </c>
    </row>
    <row r="183" spans="1:6" x14ac:dyDescent="0.2">
      <c r="A183" s="5" t="s">
        <v>359</v>
      </c>
      <c r="B183" s="4" t="s">
        <v>360</v>
      </c>
      <c r="C183" s="12"/>
      <c r="D183" s="36">
        <v>54600</v>
      </c>
      <c r="E183" s="12"/>
      <c r="F183" s="12">
        <f t="shared" si="15"/>
        <v>60355939.329999998</v>
      </c>
    </row>
    <row r="184" spans="1:6" ht="16.5" x14ac:dyDescent="0.3">
      <c r="A184" s="14" t="s">
        <v>192</v>
      </c>
      <c r="B184" s="1" t="s">
        <v>282</v>
      </c>
      <c r="C184" s="15">
        <f>SUM(C185:C187)</f>
        <v>0</v>
      </c>
      <c r="D184" s="15">
        <f>SUM(D185:D191)</f>
        <v>55481773.829999998</v>
      </c>
      <c r="E184" s="15">
        <f>SUM(E185:E191)</f>
        <v>4874165.5</v>
      </c>
      <c r="F184" s="15">
        <f>SUM(F185:F191)</f>
        <v>61524631.640000001</v>
      </c>
    </row>
    <row r="185" spans="1:6" x14ac:dyDescent="0.2">
      <c r="A185" s="48" t="s">
        <v>193</v>
      </c>
      <c r="B185" s="12" t="s">
        <v>194</v>
      </c>
      <c r="C185" s="12">
        <v>0</v>
      </c>
      <c r="D185" s="12"/>
      <c r="E185" s="12">
        <v>4713772.13</v>
      </c>
      <c r="F185" s="12">
        <f>SUM(C186:E186)</f>
        <v>0</v>
      </c>
    </row>
    <row r="186" spans="1:6" x14ac:dyDescent="0.2">
      <c r="A186" s="48" t="s">
        <v>306</v>
      </c>
      <c r="B186" s="12" t="s">
        <v>307</v>
      </c>
      <c r="C186" s="12"/>
      <c r="D186" s="12"/>
      <c r="E186" s="12"/>
      <c r="F186" s="12">
        <f t="shared" ref="F186:F191" si="16">SUM(C187:E187)</f>
        <v>3886400</v>
      </c>
    </row>
    <row r="187" spans="1:6" x14ac:dyDescent="0.2">
      <c r="A187" s="48" t="s">
        <v>361</v>
      </c>
      <c r="B187" s="12" t="s">
        <v>362</v>
      </c>
      <c r="C187" s="12"/>
      <c r="D187" s="36">
        <v>3886400</v>
      </c>
      <c r="E187" s="12"/>
      <c r="F187" s="12">
        <f t="shared" si="16"/>
        <v>4713772.13</v>
      </c>
    </row>
    <row r="188" spans="1:6" x14ac:dyDescent="0.2">
      <c r="A188" s="48" t="s">
        <v>364</v>
      </c>
      <c r="B188" s="12" t="s">
        <v>365</v>
      </c>
      <c r="C188" s="12"/>
      <c r="D188" s="36">
        <v>4713772.13</v>
      </c>
      <c r="E188" s="12"/>
      <c r="F188" s="12">
        <f t="shared" si="16"/>
        <v>1480197.0699999998</v>
      </c>
    </row>
    <row r="189" spans="1:6" x14ac:dyDescent="0.2">
      <c r="A189" s="48" t="s">
        <v>366</v>
      </c>
      <c r="B189" s="12" t="s">
        <v>367</v>
      </c>
      <c r="C189" s="12"/>
      <c r="D189" s="36">
        <v>1319803.7</v>
      </c>
      <c r="E189" s="12">
        <v>160393.37</v>
      </c>
      <c r="F189" s="12">
        <f t="shared" si="16"/>
        <v>10000000</v>
      </c>
    </row>
    <row r="190" spans="1:6" x14ac:dyDescent="0.2">
      <c r="A190" s="48" t="s">
        <v>396</v>
      </c>
      <c r="B190" s="12" t="s">
        <v>397</v>
      </c>
      <c r="C190" s="12"/>
      <c r="D190" s="36">
        <v>10000000</v>
      </c>
      <c r="E190" s="12"/>
      <c r="F190" s="12">
        <f t="shared" si="16"/>
        <v>35561798</v>
      </c>
    </row>
    <row r="191" spans="1:6" ht="13.5" thickBot="1" x14ac:dyDescent="0.25">
      <c r="A191" s="48" t="s">
        <v>368</v>
      </c>
      <c r="B191" s="12" t="s">
        <v>369</v>
      </c>
      <c r="C191" s="12"/>
      <c r="D191" s="12">
        <v>35561798</v>
      </c>
      <c r="E191" s="12"/>
      <c r="F191" s="12">
        <f t="shared" si="16"/>
        <v>5882464.4399999995</v>
      </c>
    </row>
    <row r="192" spans="1:6" ht="16.5" thickBot="1" x14ac:dyDescent="0.3">
      <c r="A192" s="28">
        <v>2.6</v>
      </c>
      <c r="B192" s="29" t="s">
        <v>363</v>
      </c>
      <c r="C192" s="30">
        <f>C193</f>
        <v>0</v>
      </c>
      <c r="D192" s="30">
        <f>+D193+D201+D206+D210+D216+D220+D224</f>
        <v>4994924.88</v>
      </c>
      <c r="E192" s="30">
        <f>+E193+E201+E206+E210+E216+E220+E224</f>
        <v>887539.55999999994</v>
      </c>
      <c r="F192" s="30">
        <f>+F193+F201+F206+F210+F216+F220+F224</f>
        <v>6234335.21</v>
      </c>
    </row>
    <row r="193" spans="1:6" ht="16.5" x14ac:dyDescent="0.3">
      <c r="A193" s="10" t="s">
        <v>176</v>
      </c>
      <c r="B193" s="8" t="s">
        <v>30</v>
      </c>
      <c r="C193" s="11">
        <f>SUM(C194:C225)</f>
        <v>0</v>
      </c>
      <c r="D193" s="11">
        <f>SUM(D194:D199)</f>
        <v>1504500.39</v>
      </c>
      <c r="E193" s="11">
        <f>SUM(E194:E199)</f>
        <v>622847.96</v>
      </c>
      <c r="F193" s="15">
        <f>SUM(F194:F200)</f>
        <v>2479219.12</v>
      </c>
    </row>
    <row r="194" spans="1:6" x14ac:dyDescent="0.2">
      <c r="A194" s="5" t="s">
        <v>177</v>
      </c>
      <c r="B194" s="4" t="s">
        <v>283</v>
      </c>
      <c r="C194" s="12"/>
      <c r="D194" s="36">
        <v>349728.4</v>
      </c>
      <c r="E194" s="12"/>
      <c r="F194" s="12">
        <f>SUM(C195:E195)</f>
        <v>0</v>
      </c>
    </row>
    <row r="195" spans="1:6" x14ac:dyDescent="0.2">
      <c r="A195" s="5" t="s">
        <v>300</v>
      </c>
      <c r="B195" s="4" t="s">
        <v>284</v>
      </c>
      <c r="C195" s="12"/>
      <c r="D195" s="36"/>
      <c r="E195" s="12"/>
      <c r="F195" s="12">
        <f t="shared" ref="F195:F200" si="17">SUM(C196:E196)</f>
        <v>688756.32000000007</v>
      </c>
    </row>
    <row r="196" spans="1:6" x14ac:dyDescent="0.2">
      <c r="A196" s="5" t="s">
        <v>178</v>
      </c>
      <c r="B196" s="4" t="s">
        <v>301</v>
      </c>
      <c r="C196" s="12"/>
      <c r="D196" s="36">
        <v>368649.86</v>
      </c>
      <c r="E196" s="12">
        <v>320106.46000000002</v>
      </c>
      <c r="F196" s="12">
        <f t="shared" si="17"/>
        <v>0</v>
      </c>
    </row>
    <row r="197" spans="1:6" x14ac:dyDescent="0.2">
      <c r="A197" s="5" t="s">
        <v>188</v>
      </c>
      <c r="B197" s="4" t="s">
        <v>302</v>
      </c>
      <c r="C197" s="12"/>
      <c r="D197" s="36"/>
      <c r="E197" s="12"/>
      <c r="F197" s="12">
        <f t="shared" si="17"/>
        <v>406665.92</v>
      </c>
    </row>
    <row r="198" spans="1:6" x14ac:dyDescent="0.2">
      <c r="A198" s="5" t="s">
        <v>235</v>
      </c>
      <c r="B198" s="4" t="s">
        <v>285</v>
      </c>
      <c r="C198" s="12"/>
      <c r="D198" s="36">
        <v>402670.92</v>
      </c>
      <c r="E198" s="12">
        <v>3995</v>
      </c>
      <c r="F198" s="12">
        <f t="shared" si="17"/>
        <v>682197.71</v>
      </c>
    </row>
    <row r="199" spans="1:6" x14ac:dyDescent="0.2">
      <c r="A199" s="5" t="s">
        <v>197</v>
      </c>
      <c r="B199" s="4" t="s">
        <v>198</v>
      </c>
      <c r="C199" s="12"/>
      <c r="D199" s="36">
        <v>383451.21</v>
      </c>
      <c r="E199" s="12">
        <v>298746.5</v>
      </c>
      <c r="F199" s="12">
        <f t="shared" si="17"/>
        <v>0</v>
      </c>
    </row>
    <row r="200" spans="1:6" x14ac:dyDescent="0.2">
      <c r="A200" s="5"/>
      <c r="B200" s="4"/>
      <c r="C200" s="12"/>
      <c r="D200" s="12"/>
      <c r="E200" s="12"/>
      <c r="F200" s="12">
        <f t="shared" si="17"/>
        <v>701599.17</v>
      </c>
    </row>
    <row r="201" spans="1:6" ht="16.5" x14ac:dyDescent="0.3">
      <c r="A201" s="14" t="s">
        <v>199</v>
      </c>
      <c r="B201" s="1" t="s">
        <v>200</v>
      </c>
      <c r="C201" s="15"/>
      <c r="D201" s="15">
        <f>SUM(D202:D205)</f>
        <v>517086.21</v>
      </c>
      <c r="E201" s="15">
        <f>SUM(E202:E205)</f>
        <v>184512.96</v>
      </c>
      <c r="F201" s="15">
        <f>SUM(F202:F205)</f>
        <v>701599.17</v>
      </c>
    </row>
    <row r="202" spans="1:6" x14ac:dyDescent="0.2">
      <c r="A202" s="5" t="s">
        <v>201</v>
      </c>
      <c r="B202" s="4" t="s">
        <v>202</v>
      </c>
      <c r="C202" s="12"/>
      <c r="D202" s="36">
        <v>217891.31</v>
      </c>
      <c r="E202" s="12">
        <v>184512.96</v>
      </c>
      <c r="F202" s="12">
        <f>+E202+D202+C202</f>
        <v>402404.27</v>
      </c>
    </row>
    <row r="203" spans="1:6" x14ac:dyDescent="0.2">
      <c r="A203" s="5" t="s">
        <v>370</v>
      </c>
      <c r="B203" s="4" t="s">
        <v>371</v>
      </c>
      <c r="C203" s="12"/>
      <c r="D203" s="36">
        <v>299194.90000000002</v>
      </c>
      <c r="E203" s="12"/>
      <c r="F203" s="12">
        <f>+E203+D203+C203</f>
        <v>299194.90000000002</v>
      </c>
    </row>
    <row r="204" spans="1:6" x14ac:dyDescent="0.2">
      <c r="A204" s="5" t="s">
        <v>303</v>
      </c>
      <c r="B204" s="4" t="s">
        <v>304</v>
      </c>
      <c r="C204" s="12"/>
      <c r="D204" s="12"/>
      <c r="E204" s="12"/>
      <c r="F204" s="12">
        <f>+E204+D204+C204</f>
        <v>0</v>
      </c>
    </row>
    <row r="205" spans="1:6" x14ac:dyDescent="0.2">
      <c r="A205" s="5" t="s">
        <v>309</v>
      </c>
      <c r="B205" s="4" t="s">
        <v>310</v>
      </c>
      <c r="C205" s="12"/>
      <c r="D205" s="12"/>
      <c r="E205" s="12"/>
      <c r="F205" s="12">
        <f>+E205+D205+C205</f>
        <v>0</v>
      </c>
    </row>
    <row r="206" spans="1:6" ht="16.5" x14ac:dyDescent="0.3">
      <c r="A206" s="14" t="s">
        <v>179</v>
      </c>
      <c r="B206" s="1" t="s">
        <v>286</v>
      </c>
      <c r="C206" s="15">
        <v>0</v>
      </c>
      <c r="D206" s="15">
        <f>+D207+D208</f>
        <v>0</v>
      </c>
      <c r="E206" s="15"/>
      <c r="F206" s="15">
        <f>+F208</f>
        <v>0</v>
      </c>
    </row>
    <row r="207" spans="1:6" x14ac:dyDescent="0.2">
      <c r="A207" s="5" t="s">
        <v>180</v>
      </c>
      <c r="B207" s="4" t="s">
        <v>287</v>
      </c>
      <c r="C207" s="12"/>
      <c r="D207" s="12"/>
      <c r="E207" s="12"/>
      <c r="F207" s="12"/>
    </row>
    <row r="208" spans="1:6" x14ac:dyDescent="0.2">
      <c r="A208" s="5" t="s">
        <v>215</v>
      </c>
      <c r="B208" s="4" t="s">
        <v>216</v>
      </c>
      <c r="C208" s="12"/>
      <c r="D208" s="12"/>
      <c r="E208" s="12"/>
      <c r="F208" s="12">
        <f>SUM(C209:E209)</f>
        <v>0</v>
      </c>
    </row>
    <row r="209" spans="1:8" x14ac:dyDescent="0.2">
      <c r="A209" s="5"/>
      <c r="B209" s="4"/>
      <c r="C209" s="12"/>
      <c r="D209" s="12"/>
      <c r="E209" s="12"/>
      <c r="F209" s="12"/>
    </row>
    <row r="210" spans="1:8" ht="16.5" x14ac:dyDescent="0.3">
      <c r="A210" s="14" t="s">
        <v>181</v>
      </c>
      <c r="B210" s="1" t="s">
        <v>203</v>
      </c>
      <c r="C210" s="15"/>
      <c r="D210" s="15">
        <f>SUM(D211:D214)</f>
        <v>279001.92</v>
      </c>
      <c r="E210" s="15">
        <f>SUM(E211:E214)</f>
        <v>80178.64</v>
      </c>
      <c r="F210" s="15">
        <f>SUM(F211:F215)</f>
        <v>359180.55999999994</v>
      </c>
    </row>
    <row r="211" spans="1:8" x14ac:dyDescent="0.2">
      <c r="A211" s="5" t="s">
        <v>204</v>
      </c>
      <c r="B211" s="4" t="s">
        <v>205</v>
      </c>
      <c r="C211" s="12"/>
      <c r="D211" s="12"/>
      <c r="E211" s="12"/>
      <c r="F211" s="12">
        <f>+E211+D211+C211</f>
        <v>0</v>
      </c>
    </row>
    <row r="212" spans="1:8" x14ac:dyDescent="0.2">
      <c r="A212" s="5" t="s">
        <v>217</v>
      </c>
      <c r="B212" s="4" t="s">
        <v>218</v>
      </c>
      <c r="C212" s="12"/>
      <c r="D212" s="36">
        <v>148744.07999999999</v>
      </c>
      <c r="E212" s="12"/>
      <c r="F212" s="12">
        <f>+E212+D212+C212</f>
        <v>148744.07999999999</v>
      </c>
    </row>
    <row r="213" spans="1:8" x14ac:dyDescent="0.2">
      <c r="A213" s="5" t="s">
        <v>206</v>
      </c>
      <c r="B213" s="4" t="s">
        <v>288</v>
      </c>
      <c r="C213" s="12"/>
      <c r="D213" s="36">
        <v>130257.84</v>
      </c>
      <c r="E213" s="12">
        <v>80178.64</v>
      </c>
      <c r="F213" s="12">
        <f>+E213+D213+C213</f>
        <v>210436.47999999998</v>
      </c>
    </row>
    <row r="214" spans="1:8" x14ac:dyDescent="0.2">
      <c r="A214" s="5" t="s">
        <v>227</v>
      </c>
      <c r="B214" s="4" t="s">
        <v>337</v>
      </c>
      <c r="C214" s="12"/>
      <c r="D214" s="36"/>
      <c r="E214" s="12"/>
      <c r="F214" s="12">
        <f>+E214+D214+C214</f>
        <v>0</v>
      </c>
    </row>
    <row r="215" spans="1:8" x14ac:dyDescent="0.2">
      <c r="A215" s="13"/>
      <c r="B215" s="4"/>
      <c r="C215" s="12"/>
      <c r="D215" s="36"/>
      <c r="E215" s="12"/>
      <c r="F215" s="12">
        <f>+E215+D215+C215</f>
        <v>0</v>
      </c>
    </row>
    <row r="216" spans="1:8" ht="16.5" x14ac:dyDescent="0.3">
      <c r="A216" s="14" t="s">
        <v>228</v>
      </c>
      <c r="B216" s="1" t="s">
        <v>229</v>
      </c>
      <c r="C216" s="15"/>
      <c r="D216" s="15">
        <f>SUM(D217:D218)</f>
        <v>2694336.36</v>
      </c>
      <c r="E216" s="15">
        <f>+E217</f>
        <v>0</v>
      </c>
      <c r="F216" s="15">
        <f>SUM(F217:F219)</f>
        <v>2694336.36</v>
      </c>
    </row>
    <row r="217" spans="1:8" x14ac:dyDescent="0.2">
      <c r="A217" s="5" t="s">
        <v>230</v>
      </c>
      <c r="B217" s="4" t="s">
        <v>232</v>
      </c>
      <c r="C217" s="12"/>
      <c r="D217" s="36">
        <v>2694336.36</v>
      </c>
      <c r="E217" s="12"/>
      <c r="F217" s="12">
        <f>+E217+D217+C217</f>
        <v>2694336.36</v>
      </c>
    </row>
    <row r="218" spans="1:8" x14ac:dyDescent="0.2">
      <c r="A218" s="5" t="s">
        <v>231</v>
      </c>
      <c r="B218" s="4" t="s">
        <v>233</v>
      </c>
      <c r="C218" s="12"/>
      <c r="D218" s="12"/>
      <c r="E218" s="12"/>
      <c r="F218" s="12">
        <f>+E218+D218+C218</f>
        <v>0</v>
      </c>
    </row>
    <row r="219" spans="1:8" ht="16.5" customHeight="1" x14ac:dyDescent="0.2">
      <c r="A219" s="13"/>
      <c r="B219" s="4"/>
      <c r="C219" s="12"/>
      <c r="D219" s="12"/>
      <c r="E219" s="12"/>
      <c r="F219" s="12">
        <f>+E219+D219+C219</f>
        <v>0</v>
      </c>
    </row>
    <row r="220" spans="1:8" ht="16.5" x14ac:dyDescent="0.3">
      <c r="A220" s="14" t="s">
        <v>182</v>
      </c>
      <c r="B220" s="1" t="s">
        <v>183</v>
      </c>
      <c r="C220" s="15"/>
      <c r="D220" s="15"/>
      <c r="E220" s="15"/>
      <c r="F220" s="15">
        <f>+E220+D220+C220</f>
        <v>0</v>
      </c>
      <c r="H220" s="31"/>
    </row>
    <row r="221" spans="1:8" x14ac:dyDescent="0.2">
      <c r="A221" s="5" t="s">
        <v>184</v>
      </c>
      <c r="B221" s="4" t="s">
        <v>31</v>
      </c>
      <c r="C221" s="12"/>
      <c r="D221" s="12"/>
      <c r="E221" s="12"/>
      <c r="F221" s="23">
        <f t="shared" ref="F221:F223" si="18">SUM(C222:E222)</f>
        <v>0</v>
      </c>
      <c r="H221" s="31"/>
    </row>
    <row r="222" spans="1:8" x14ac:dyDescent="0.2">
      <c r="A222" s="5" t="s">
        <v>241</v>
      </c>
      <c r="B222" s="4" t="s">
        <v>289</v>
      </c>
      <c r="C222" s="12"/>
      <c r="D222" s="12"/>
      <c r="E222" s="12"/>
      <c r="F222" s="23">
        <f t="shared" si="18"/>
        <v>0</v>
      </c>
      <c r="H222" s="31"/>
    </row>
    <row r="223" spans="1:8" x14ac:dyDescent="0.2">
      <c r="A223" s="5" t="s">
        <v>219</v>
      </c>
      <c r="B223" s="4" t="s">
        <v>185</v>
      </c>
      <c r="C223" s="12"/>
      <c r="D223" s="12"/>
      <c r="E223" s="12"/>
      <c r="F223" s="23">
        <f t="shared" si="18"/>
        <v>0</v>
      </c>
      <c r="H223" s="31"/>
    </row>
    <row r="224" spans="1:8" ht="16.5" x14ac:dyDescent="0.3">
      <c r="A224" s="14" t="s">
        <v>372</v>
      </c>
      <c r="B224" s="1" t="s">
        <v>242</v>
      </c>
      <c r="C224" s="15"/>
      <c r="D224" s="15">
        <f>SUM(D225:D227)</f>
        <v>0</v>
      </c>
      <c r="E224" s="15">
        <f>SUM(E225:E227)</f>
        <v>0</v>
      </c>
      <c r="F224" s="15">
        <f>+E224+D224+C224</f>
        <v>0</v>
      </c>
      <c r="H224" s="31"/>
    </row>
    <row r="225" spans="1:6" x14ac:dyDescent="0.2">
      <c r="A225" s="13" t="s">
        <v>243</v>
      </c>
      <c r="B225" s="4" t="s">
        <v>242</v>
      </c>
      <c r="C225" s="12"/>
      <c r="D225" s="12"/>
      <c r="E225" s="12"/>
      <c r="F225" s="12">
        <f>+C225+D225+E225</f>
        <v>0</v>
      </c>
    </row>
    <row r="226" spans="1:6" x14ac:dyDescent="0.2">
      <c r="A226" s="37"/>
      <c r="B226" s="22"/>
      <c r="C226" s="23"/>
      <c r="D226" s="23"/>
      <c r="E226" s="23"/>
      <c r="F226" s="12"/>
    </row>
    <row r="227" spans="1:6" ht="13.5" thickBot="1" x14ac:dyDescent="0.25">
      <c r="A227" s="37"/>
      <c r="B227" s="22"/>
      <c r="C227" s="23"/>
      <c r="D227" s="23"/>
      <c r="E227" s="23"/>
      <c r="F227" s="12"/>
    </row>
    <row r="228" spans="1:6" ht="16.5" thickBot="1" x14ac:dyDescent="0.3">
      <c r="A228" s="28">
        <v>2.7</v>
      </c>
      <c r="B228" s="29" t="s">
        <v>374</v>
      </c>
      <c r="C228" s="30">
        <f t="shared" ref="C228" si="19">+C231</f>
        <v>0</v>
      </c>
      <c r="D228" s="30">
        <f>+D231</f>
        <v>0</v>
      </c>
      <c r="E228" s="30">
        <f>+E231</f>
        <v>4055538.98</v>
      </c>
      <c r="F228" s="30">
        <f>+F231</f>
        <v>4055538.98</v>
      </c>
    </row>
    <row r="229" spans="1:6" x14ac:dyDescent="0.2">
      <c r="A229" s="37"/>
      <c r="B229" s="22"/>
      <c r="C229" s="23"/>
      <c r="D229" s="23"/>
      <c r="E229" s="23"/>
      <c r="F229" s="12"/>
    </row>
    <row r="230" spans="1:6" x14ac:dyDescent="0.2">
      <c r="A230" s="37"/>
      <c r="B230" s="22"/>
      <c r="C230" s="23"/>
      <c r="D230" s="23"/>
      <c r="E230" s="23"/>
      <c r="F230" s="12"/>
    </row>
    <row r="231" spans="1:6" ht="16.5" x14ac:dyDescent="0.3">
      <c r="A231" s="14" t="s">
        <v>373</v>
      </c>
      <c r="B231" s="1" t="s">
        <v>375</v>
      </c>
      <c r="C231" s="15">
        <f>+C233</f>
        <v>0</v>
      </c>
      <c r="D231" s="15">
        <f>SUM(D232:D235)</f>
        <v>0</v>
      </c>
      <c r="E231" s="15">
        <f>SUM(E232:E235)</f>
        <v>4055538.98</v>
      </c>
      <c r="F231" s="15">
        <f>SUM(F232:F235)</f>
        <v>4055538.98</v>
      </c>
    </row>
    <row r="232" spans="1:6" x14ac:dyDescent="0.2">
      <c r="A232" s="37"/>
      <c r="B232" s="22"/>
      <c r="C232" s="23"/>
      <c r="D232" s="23"/>
      <c r="E232" s="23"/>
      <c r="F232" s="12">
        <f>+C232+D232+E232</f>
        <v>0</v>
      </c>
    </row>
    <row r="233" spans="1:6" ht="13.5" thickBot="1" x14ac:dyDescent="0.25">
      <c r="A233" s="16" t="s">
        <v>376</v>
      </c>
      <c r="B233" s="6" t="s">
        <v>305</v>
      </c>
      <c r="C233" s="17"/>
      <c r="D233" s="38"/>
      <c r="E233" s="38">
        <v>4055538.98</v>
      </c>
      <c r="F233" s="12">
        <f>+C233+D233+E233</f>
        <v>4055538.98</v>
      </c>
    </row>
    <row r="234" spans="1:6" x14ac:dyDescent="0.2">
      <c r="A234" s="12"/>
      <c r="B234" s="12"/>
      <c r="C234" s="12"/>
      <c r="D234" s="12"/>
      <c r="E234" s="12"/>
      <c r="F234" s="12">
        <f>+C234+D234+E234</f>
        <v>0</v>
      </c>
    </row>
    <row r="235" spans="1:6" ht="13.5" thickBot="1" x14ac:dyDescent="0.25">
      <c r="A235" s="12"/>
      <c r="B235" s="12"/>
      <c r="C235" s="12"/>
      <c r="D235" s="12"/>
      <c r="E235" s="12"/>
      <c r="F235" s="12">
        <f>+C235+D235+E235</f>
        <v>0</v>
      </c>
    </row>
    <row r="236" spans="1:6" ht="18.75" thickBot="1" x14ac:dyDescent="0.3">
      <c r="A236" s="19"/>
      <c r="B236" s="7" t="s">
        <v>32</v>
      </c>
      <c r="C236" s="20">
        <f>+C9+C41+C110+C176+C192+C228</f>
        <v>29212924.120000005</v>
      </c>
      <c r="D236" s="20">
        <f>+D9+D41+D110+D176+D192+D228</f>
        <v>147402610.13</v>
      </c>
      <c r="E236" s="20">
        <f>+E9+E41+E110+E176+E192+E228</f>
        <v>16717194.480000002</v>
      </c>
      <c r="F236" s="20">
        <f>+E236+D236+C236</f>
        <v>193332728.72999999</v>
      </c>
    </row>
    <row r="237" spans="1:6" ht="19.5" thickTop="1" thickBot="1" x14ac:dyDescent="0.3">
      <c r="B237" s="43" t="s">
        <v>403</v>
      </c>
      <c r="C237" s="44">
        <f>+C6-C236</f>
        <v>218840667.76999998</v>
      </c>
      <c r="D237" s="44">
        <f t="shared" ref="D237:E237" si="20">+D6-D236</f>
        <v>101645980.34999996</v>
      </c>
      <c r="E237" s="44">
        <f t="shared" si="20"/>
        <v>115408900.09999998</v>
      </c>
      <c r="F237" s="45">
        <f>+F6-F236</f>
        <v>435895548.21999991</v>
      </c>
    </row>
    <row r="238" spans="1:6" x14ac:dyDescent="0.2">
      <c r="D238" s="2"/>
      <c r="E238" s="2"/>
      <c r="F238" s="2"/>
    </row>
    <row r="243" spans="4:4" x14ac:dyDescent="0.2">
      <c r="D243" s="2"/>
    </row>
  </sheetData>
  <mergeCells count="6">
    <mergeCell ref="C7:E7"/>
    <mergeCell ref="A1:F1"/>
    <mergeCell ref="A2:F2"/>
    <mergeCell ref="A3:F3"/>
    <mergeCell ref="A4:F4"/>
    <mergeCell ref="A5:F5"/>
  </mergeCells>
  <printOptions horizontalCentered="1"/>
  <pageMargins left="0" right="0" top="0.5" bottom="0" header="0" footer="0"/>
  <pageSetup scale="48" orientation="portrait" r:id="rId1"/>
  <headerFooter alignWithMargins="0"/>
  <rowBreaks count="2" manualBreakCount="2">
    <brk id="101" max="16383" man="1"/>
    <brk id="155" max="16383" man="1"/>
  </rowBreaks>
  <ignoredErrors>
    <ignoredError sqref="F10:F2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AGOSTO 2015</vt:lpstr>
      <vt:lpstr>Hoja1</vt:lpstr>
      <vt:lpstr>'AGOSTO 2015'!Títulos_a_imprimir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2015-09-01T20:18:27Z</cp:lastPrinted>
  <dcterms:created xsi:type="dcterms:W3CDTF">2013-08-07T15:42:38Z</dcterms:created>
  <dcterms:modified xsi:type="dcterms:W3CDTF">2019-03-29T14:25:59Z</dcterms:modified>
</cp:coreProperties>
</file>