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Consolidado enero 2016" sheetId="1" r:id="rId1"/>
  </sheets>
  <definedNames>
    <definedName name="_xlnm.Print_Area" localSheetId="0">'Consolidado enero 2016'!$A$1:$F$244</definedName>
    <definedName name="_xlnm.Print_Titles" localSheetId="0">'Consolidado enero 2016'!$1:$8</definedName>
  </definedNames>
  <calcPr calcId="145621"/>
</workbook>
</file>

<file path=xl/calcChain.xml><?xml version="1.0" encoding="utf-8"?>
<calcChain xmlns="http://schemas.openxmlformats.org/spreadsheetml/2006/main">
  <c r="E129" i="1" l="1"/>
  <c r="E172" i="1"/>
  <c r="E115" i="1" l="1"/>
  <c r="F153" i="1"/>
  <c r="F154" i="1"/>
  <c r="F155" i="1"/>
  <c r="H245" i="1" l="1"/>
  <c r="H243" i="1"/>
  <c r="F243" i="1"/>
  <c r="F242" i="1"/>
  <c r="E241" i="1"/>
  <c r="D241" i="1"/>
  <c r="C241" i="1"/>
  <c r="C226" i="1" s="1"/>
  <c r="C197" i="1" s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F226" i="1"/>
  <c r="E226" i="1"/>
  <c r="D226" i="1"/>
  <c r="F224" i="1"/>
  <c r="F223" i="1"/>
  <c r="E222" i="1"/>
  <c r="F222" i="1" s="1"/>
  <c r="D222" i="1"/>
  <c r="H221" i="1"/>
  <c r="F221" i="1"/>
  <c r="F220" i="1"/>
  <c r="F219" i="1"/>
  <c r="H218" i="1"/>
  <c r="F218" i="1"/>
  <c r="F217" i="1"/>
  <c r="H216" i="1"/>
  <c r="F216" i="1"/>
  <c r="E215" i="1"/>
  <c r="D215" i="1"/>
  <c r="C215" i="1"/>
  <c r="H214" i="1"/>
  <c r="F214" i="1"/>
  <c r="H213" i="1"/>
  <c r="F213" i="1"/>
  <c r="H212" i="1"/>
  <c r="F212" i="1"/>
  <c r="F211" i="1"/>
  <c r="E211" i="1"/>
  <c r="D211" i="1"/>
  <c r="C211" i="1"/>
  <c r="H210" i="1"/>
  <c r="F210" i="1"/>
  <c r="H209" i="1"/>
  <c r="F209" i="1"/>
  <c r="H208" i="1"/>
  <c r="F208" i="1"/>
  <c r="F207" i="1"/>
  <c r="E206" i="1"/>
  <c r="D206" i="1"/>
  <c r="C206" i="1"/>
  <c r="H205" i="1"/>
  <c r="F205" i="1"/>
  <c r="H204" i="1"/>
  <c r="H203" i="1"/>
  <c r="F203" i="1"/>
  <c r="F202" i="1"/>
  <c r="H201" i="1"/>
  <c r="H200" i="1"/>
  <c r="F200" i="1"/>
  <c r="F199" i="1"/>
  <c r="E198" i="1"/>
  <c r="D198" i="1"/>
  <c r="C198" i="1"/>
  <c r="G197" i="1"/>
  <c r="D195" i="1"/>
  <c r="D193" i="1"/>
  <c r="H192" i="1"/>
  <c r="F192" i="1"/>
  <c r="F191" i="1"/>
  <c r="H191" i="1"/>
  <c r="E190" i="1"/>
  <c r="D190" i="1"/>
  <c r="C190" i="1"/>
  <c r="F189" i="1"/>
  <c r="H188" i="1"/>
  <c r="F188" i="1"/>
  <c r="F187" i="1"/>
  <c r="F186" i="1"/>
  <c r="F184" i="1"/>
  <c r="E183" i="1"/>
  <c r="E182" i="1" s="1"/>
  <c r="D183" i="1"/>
  <c r="C183" i="1"/>
  <c r="C182" i="1"/>
  <c r="H181" i="1"/>
  <c r="F181" i="1"/>
  <c r="H180" i="1"/>
  <c r="F180" i="1"/>
  <c r="H179" i="1"/>
  <c r="F179" i="1"/>
  <c r="F178" i="1"/>
  <c r="H178" i="1"/>
  <c r="F177" i="1"/>
  <c r="H177" i="1"/>
  <c r="H176" i="1"/>
  <c r="F176" i="1"/>
  <c r="H175" i="1"/>
  <c r="H174" i="1"/>
  <c r="H173" i="1"/>
  <c r="C172" i="1"/>
  <c r="F171" i="1"/>
  <c r="H170" i="1"/>
  <c r="F170" i="1"/>
  <c r="F169" i="1"/>
  <c r="F168" i="1"/>
  <c r="H167" i="1"/>
  <c r="F167" i="1"/>
  <c r="H166" i="1"/>
  <c r="F166" i="1"/>
  <c r="F165" i="1"/>
  <c r="H164" i="1"/>
  <c r="H163" i="1"/>
  <c r="F163" i="1"/>
  <c r="E162" i="1"/>
  <c r="D162" i="1"/>
  <c r="C162" i="1"/>
  <c r="H161" i="1"/>
  <c r="F161" i="1"/>
  <c r="H160" i="1"/>
  <c r="F160" i="1"/>
  <c r="H159" i="1"/>
  <c r="F159" i="1"/>
  <c r="H158" i="1"/>
  <c r="F158" i="1"/>
  <c r="H157" i="1"/>
  <c r="F156" i="1"/>
  <c r="H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E146" i="1"/>
  <c r="D146" i="1"/>
  <c r="C146" i="1"/>
  <c r="H145" i="1"/>
  <c r="F145" i="1"/>
  <c r="H144" i="1"/>
  <c r="F143" i="1"/>
  <c r="H143" i="1"/>
  <c r="F142" i="1"/>
  <c r="H142" i="1"/>
  <c r="H141" i="1"/>
  <c r="F141" i="1"/>
  <c r="H140" i="1"/>
  <c r="F140" i="1"/>
  <c r="E139" i="1"/>
  <c r="D139" i="1"/>
  <c r="C139" i="1"/>
  <c r="H138" i="1"/>
  <c r="F138" i="1"/>
  <c r="H137" i="1"/>
  <c r="F137" i="1"/>
  <c r="F136" i="1" s="1"/>
  <c r="E136" i="1"/>
  <c r="D136" i="1"/>
  <c r="C136" i="1"/>
  <c r="H135" i="1"/>
  <c r="F135" i="1"/>
  <c r="H134" i="1"/>
  <c r="H133" i="1"/>
  <c r="H132" i="1"/>
  <c r="F131" i="1"/>
  <c r="H130" i="1"/>
  <c r="F130" i="1"/>
  <c r="C129" i="1"/>
  <c r="H128" i="1"/>
  <c r="F128" i="1"/>
  <c r="H127" i="1"/>
  <c r="F127" i="1"/>
  <c r="H126" i="1"/>
  <c r="F126" i="1"/>
  <c r="H125" i="1"/>
  <c r="F125" i="1"/>
  <c r="H124" i="1"/>
  <c r="F124" i="1"/>
  <c r="F123" i="1" s="1"/>
  <c r="E123" i="1"/>
  <c r="D123" i="1"/>
  <c r="C123" i="1"/>
  <c r="H122" i="1"/>
  <c r="F122" i="1"/>
  <c r="H121" i="1"/>
  <c r="F121" i="1"/>
  <c r="F120" i="1"/>
  <c r="F119" i="1"/>
  <c r="H118" i="1"/>
  <c r="F118" i="1"/>
  <c r="H117" i="1"/>
  <c r="F117" i="1"/>
  <c r="F116" i="1"/>
  <c r="H116" i="1"/>
  <c r="F115" i="1"/>
  <c r="D115" i="1"/>
  <c r="C115" i="1"/>
  <c r="C114" i="1" s="1"/>
  <c r="H113" i="1"/>
  <c r="F113" i="1"/>
  <c r="H112" i="1"/>
  <c r="F112" i="1"/>
  <c r="H111" i="1"/>
  <c r="F111" i="1"/>
  <c r="H110" i="1"/>
  <c r="F110" i="1"/>
  <c r="F109" i="1" s="1"/>
  <c r="E109" i="1"/>
  <c r="D109" i="1"/>
  <c r="C109" i="1"/>
  <c r="F108" i="1"/>
  <c r="F107" i="1"/>
  <c r="H106" i="1"/>
  <c r="F105" i="1"/>
  <c r="H104" i="1"/>
  <c r="F104" i="1"/>
  <c r="F103" i="1"/>
  <c r="H102" i="1"/>
  <c r="F102" i="1"/>
  <c r="H101" i="1"/>
  <c r="H100" i="1"/>
  <c r="F100" i="1"/>
  <c r="F99" i="1"/>
  <c r="H98" i="1"/>
  <c r="F98" i="1"/>
  <c r="F97" i="1"/>
  <c r="H96" i="1"/>
  <c r="F96" i="1"/>
  <c r="H95" i="1"/>
  <c r="F95" i="1"/>
  <c r="E94" i="1"/>
  <c r="C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E78" i="1"/>
  <c r="C78" i="1"/>
  <c r="H77" i="1"/>
  <c r="F77" i="1"/>
  <c r="H76" i="1"/>
  <c r="F76" i="1"/>
  <c r="H75" i="1"/>
  <c r="F75" i="1"/>
  <c r="E74" i="1"/>
  <c r="D74" i="1"/>
  <c r="C74" i="1"/>
  <c r="H73" i="1"/>
  <c r="F73" i="1"/>
  <c r="F72" i="1"/>
  <c r="H71" i="1"/>
  <c r="F71" i="1"/>
  <c r="F69" i="1"/>
  <c r="H68" i="1"/>
  <c r="F68" i="1"/>
  <c r="H66" i="1"/>
  <c r="F66" i="1"/>
  <c r="E65" i="1"/>
  <c r="D65" i="1"/>
  <c r="C65" i="1"/>
  <c r="H64" i="1"/>
  <c r="F64" i="1"/>
  <c r="F63" i="1"/>
  <c r="H63" i="1"/>
  <c r="F62" i="1"/>
  <c r="H62" i="1"/>
  <c r="F61" i="1"/>
  <c r="H61" i="1"/>
  <c r="F60" i="1"/>
  <c r="E60" i="1"/>
  <c r="D60" i="1"/>
  <c r="C60" i="1"/>
  <c r="H59" i="1"/>
  <c r="F59" i="1"/>
  <c r="F58" i="1"/>
  <c r="H58" i="1"/>
  <c r="F57" i="1"/>
  <c r="E57" i="1"/>
  <c r="D57" i="1"/>
  <c r="C57" i="1"/>
  <c r="H56" i="1"/>
  <c r="F56" i="1"/>
  <c r="F55" i="1"/>
  <c r="F54" i="1"/>
  <c r="E53" i="1"/>
  <c r="C53" i="1"/>
  <c r="H52" i="1"/>
  <c r="F52" i="1"/>
  <c r="H51" i="1"/>
  <c r="F51" i="1"/>
  <c r="F50" i="1"/>
  <c r="F49" i="1"/>
  <c r="F48" i="1"/>
  <c r="F47" i="1"/>
  <c r="F46" i="1"/>
  <c r="F44" i="1"/>
  <c r="E43" i="1"/>
  <c r="C43" i="1"/>
  <c r="C42" i="1"/>
  <c r="H41" i="1"/>
  <c r="F41" i="1"/>
  <c r="H40" i="1"/>
  <c r="F40" i="1"/>
  <c r="H39" i="1"/>
  <c r="F39" i="1"/>
  <c r="H38" i="1"/>
  <c r="F38" i="1"/>
  <c r="E37" i="1"/>
  <c r="D37" i="1"/>
  <c r="C37" i="1"/>
  <c r="F36" i="1"/>
  <c r="F34" i="1"/>
  <c r="E33" i="1"/>
  <c r="D33" i="1"/>
  <c r="C33" i="1"/>
  <c r="H32" i="1"/>
  <c r="H31" i="1"/>
  <c r="F31" i="1"/>
  <c r="H30" i="1"/>
  <c r="F30" i="1"/>
  <c r="H29" i="1"/>
  <c r="F29" i="1"/>
  <c r="H28" i="1"/>
  <c r="H27" i="1"/>
  <c r="E26" i="1"/>
  <c r="C26" i="1"/>
  <c r="H25" i="1"/>
  <c r="H24" i="1"/>
  <c r="F24" i="1"/>
  <c r="H23" i="1"/>
  <c r="F23" i="1"/>
  <c r="E22" i="1"/>
  <c r="D22" i="1"/>
  <c r="C22" i="1"/>
  <c r="H21" i="1"/>
  <c r="F21" i="1"/>
  <c r="H20" i="1"/>
  <c r="F20" i="1"/>
  <c r="F19" i="1" s="1"/>
  <c r="E19" i="1"/>
  <c r="D19" i="1"/>
  <c r="C19" i="1"/>
  <c r="F18" i="1"/>
  <c r="H17" i="1"/>
  <c r="F17" i="1"/>
  <c r="H16" i="1"/>
  <c r="F16" i="1"/>
  <c r="F15" i="1"/>
  <c r="F14" i="1"/>
  <c r="H14" i="1"/>
  <c r="E13" i="1"/>
  <c r="D13" i="1"/>
  <c r="C13" i="1"/>
  <c r="F12" i="1"/>
  <c r="D12" i="1"/>
  <c r="H12" i="1" s="1"/>
  <c r="F11" i="1"/>
  <c r="F10" i="1" s="1"/>
  <c r="H11" i="1"/>
  <c r="E10" i="1"/>
  <c r="D10" i="1"/>
  <c r="C10" i="1"/>
  <c r="F33" i="1" l="1"/>
  <c r="F74" i="1"/>
  <c r="H190" i="1"/>
  <c r="H211" i="1"/>
  <c r="F241" i="1"/>
  <c r="H206" i="1"/>
  <c r="H183" i="1"/>
  <c r="F183" i="1"/>
  <c r="D182" i="1"/>
  <c r="H182" i="1" s="1"/>
  <c r="H136" i="1"/>
  <c r="H109" i="1"/>
  <c r="H74" i="1"/>
  <c r="H22" i="1"/>
  <c r="C9" i="1"/>
  <c r="D197" i="1"/>
  <c r="H139" i="1"/>
  <c r="E114" i="1"/>
  <c r="D94" i="1"/>
  <c r="H94" i="1" s="1"/>
  <c r="F106" i="1"/>
  <c r="D26" i="1"/>
  <c r="D9" i="1" s="1"/>
  <c r="F27" i="1"/>
  <c r="H13" i="1"/>
  <c r="E197" i="1"/>
  <c r="H198" i="1"/>
  <c r="F190" i="1"/>
  <c r="H162" i="1"/>
  <c r="F164" i="1"/>
  <c r="F162" i="1" s="1"/>
  <c r="H146" i="1"/>
  <c r="F144" i="1"/>
  <c r="F139" i="1" s="1"/>
  <c r="D129" i="1"/>
  <c r="H129" i="1" s="1"/>
  <c r="F101" i="1"/>
  <c r="F94" i="1" s="1"/>
  <c r="F65" i="1"/>
  <c r="E42" i="1"/>
  <c r="D43" i="1"/>
  <c r="H43" i="1" s="1"/>
  <c r="F43" i="1"/>
  <c r="F28" i="1"/>
  <c r="E9" i="1"/>
  <c r="H215" i="1"/>
  <c r="H123" i="1"/>
  <c r="H115" i="1"/>
  <c r="H65" i="1"/>
  <c r="H60" i="1"/>
  <c r="H57" i="1"/>
  <c r="H37" i="1"/>
  <c r="H26" i="1"/>
  <c r="H10" i="1"/>
  <c r="F13" i="1"/>
  <c r="H19" i="1"/>
  <c r="F22" i="1"/>
  <c r="F53" i="1"/>
  <c r="F78" i="1"/>
  <c r="F37" i="1"/>
  <c r="H46" i="1"/>
  <c r="H47" i="1"/>
  <c r="H48" i="1"/>
  <c r="H49" i="1"/>
  <c r="H50" i="1"/>
  <c r="H54" i="1"/>
  <c r="H55" i="1"/>
  <c r="H72" i="1"/>
  <c r="H79" i="1"/>
  <c r="H131" i="1"/>
  <c r="C253" i="1"/>
  <c r="E253" i="1"/>
  <c r="D53" i="1"/>
  <c r="D78" i="1"/>
  <c r="F206" i="1"/>
  <c r="F215" i="1"/>
  <c r="F132" i="1"/>
  <c r="F133" i="1"/>
  <c r="F134" i="1"/>
  <c r="F157" i="1"/>
  <c r="D172" i="1"/>
  <c r="F173" i="1"/>
  <c r="F174" i="1"/>
  <c r="F175" i="1"/>
  <c r="H199" i="1"/>
  <c r="F201" i="1"/>
  <c r="F204" i="1"/>
  <c r="H207" i="1"/>
  <c r="H219" i="1"/>
  <c r="H220" i="1"/>
  <c r="H226" i="1"/>
  <c r="C244" i="1"/>
  <c r="F182" i="1" l="1"/>
  <c r="D114" i="1"/>
  <c r="H114" i="1" s="1"/>
  <c r="F26" i="1"/>
  <c r="F9" i="1" s="1"/>
  <c r="H9" i="1"/>
  <c r="E244" i="1"/>
  <c r="H197" i="1"/>
  <c r="D42" i="1"/>
  <c r="H42" i="1" s="1"/>
  <c r="F42" i="1"/>
  <c r="F198" i="1"/>
  <c r="F172" i="1"/>
  <c r="F146" i="1"/>
  <c r="H172" i="1"/>
  <c r="H53" i="1"/>
  <c r="F129" i="1"/>
  <c r="D244" i="1" l="1"/>
  <c r="H244" i="1" s="1"/>
  <c r="H253" i="1" s="1"/>
  <c r="H257" i="1" s="1"/>
  <c r="D253" i="1"/>
  <c r="F253" i="1" s="1"/>
  <c r="F114" i="1"/>
  <c r="F197" i="1"/>
  <c r="F244" i="1" l="1"/>
  <c r="H247" i="1"/>
</calcChain>
</file>

<file path=xl/comments1.xml><?xml version="1.0" encoding="utf-8"?>
<comments xmlns="http://schemas.openxmlformats.org/spreadsheetml/2006/main">
  <authors>
    <author>Melba Margarita Peña García</author>
  </authors>
  <commentList>
    <comment ref="B51" authorId="0">
      <text>
        <r>
          <rPr>
            <b/>
            <sz val="9"/>
            <color indexed="81"/>
            <rFont val="Tahoma"/>
            <family val="2"/>
          </rPr>
          <t>Melba Margarita Peña García:</t>
        </r>
        <r>
          <rPr>
            <sz val="9"/>
            <color indexed="81"/>
            <rFont val="Tahoma"/>
            <family val="2"/>
          </rPr>
          <t xml:space="preserve">
ver AFM CTA. 2.2.1.8.01</t>
        </r>
      </text>
    </comment>
  </commentList>
</comments>
</file>

<file path=xl/sharedStrings.xml><?xml version="1.0" encoding="utf-8"?>
<sst xmlns="http://schemas.openxmlformats.org/spreadsheetml/2006/main" count="429" uniqueCount="417">
  <si>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</si>
  <si>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</si>
  <si>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</si>
  <si>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</si>
  <si>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</si>
  <si>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</si>
  <si>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</si>
  <si>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</si>
  <si>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</si>
  <si>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</si>
  <si>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</si>
  <si>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</si>
  <si>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</si>
  <si>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</si>
  <si>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</si>
  <si>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</si>
  <si>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2.1.1.1.5</t>
  </si>
  <si>
    <t>incentivos y escalofon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</si>
  <si>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</si>
  <si>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</si>
  <si>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</si>
  <si>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</si>
  <si>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2.1.1.2.2</t>
  </si>
  <si>
    <t xml:space="preserve">Sueldos de personal nominal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</si>
  <si>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</si>
  <si>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</si>
  <si>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</si>
  <si>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</si>
  <si>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</si>
  <si>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</si>
  <si>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</si>
  <si>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</si>
  <si>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</si>
  <si>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</si>
  <si>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</si>
  <si>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</si>
  <si>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</si>
  <si>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</si>
  <si>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.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</si>
  <si>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</si>
  <si>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</si>
  <si>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</si>
  <si>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</si>
  <si>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</si>
  <si>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</si>
  <si>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</si>
  <si>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</si>
  <si>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</si>
  <si>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</si>
  <si>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</si>
  <si>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</si>
  <si>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</si>
  <si>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</si>
  <si>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2.1.3.1.01</t>
  </si>
  <si>
    <t xml:space="preserve">Dietas en el pais </t>
  </si>
  <si>
    <t>2.1.3.2.01</t>
  </si>
  <si>
    <t>Gastos de Representación en el país</t>
  </si>
  <si>
    <t>2.1.4.2.02</t>
  </si>
  <si>
    <t>Gratificaciones por pasantias</t>
  </si>
  <si>
    <t>2.1.5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</si>
  <si>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</si>
  <si>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</si>
  <si>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</si>
  <si>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</si>
  <si>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</si>
  <si>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</si>
  <si>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</si>
  <si>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</si>
  <si>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</si>
  <si>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</si>
  <si>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2.2.1.1.01</t>
  </si>
  <si>
    <t>Radiocomunicaciones</t>
  </si>
  <si>
    <t>2.2.1.2.01</t>
  </si>
  <si>
    <t>Servicio Teléfonico de larga distancia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</si>
  <si>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</si>
  <si>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</si>
  <si>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</si>
  <si>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</si>
  <si>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</si>
  <si>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</si>
  <si>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2.2.1.6.01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</si>
  <si>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</si>
  <si>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</si>
  <si>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</si>
  <si>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</si>
  <si>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</si>
  <si>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</si>
  <si>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</si>
  <si>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2.2..2.1.01</t>
  </si>
  <si>
    <t xml:space="preserve">Publicidad y Propaganda </t>
  </si>
  <si>
    <t>2.2.2.2.01</t>
  </si>
  <si>
    <t>Impresión y Encuadernación</t>
  </si>
  <si>
    <t>2.2.3</t>
  </si>
  <si>
    <t xml:space="preserve">Viaticos </t>
  </si>
  <si>
    <t>2.2.3.1.01</t>
  </si>
  <si>
    <t>Viaticos dentro del pais</t>
  </si>
  <si>
    <t>2.2.3.2.01</t>
  </si>
  <si>
    <t>Viatico fuera del pais</t>
  </si>
  <si>
    <t>2.2.4</t>
  </si>
  <si>
    <t>Transporte y Almacenaje</t>
  </si>
  <si>
    <t>2.2.4.1.01</t>
  </si>
  <si>
    <t xml:space="preserve">Pasajes </t>
  </si>
  <si>
    <t>2.2.4.2.01</t>
  </si>
  <si>
    <t>Fletes</t>
  </si>
  <si>
    <t>2.2.4.4.01</t>
  </si>
  <si>
    <t>Peaje</t>
  </si>
  <si>
    <t>2.2.5</t>
  </si>
  <si>
    <t xml:space="preserve">Alquileres de  Rentas </t>
  </si>
  <si>
    <t>2.2.5.1.01</t>
  </si>
  <si>
    <t xml:space="preserve">Alquileres y rentas de edificios y Locales </t>
  </si>
  <si>
    <t>2.2.5.2.01</t>
  </si>
  <si>
    <t>Alquileres de equipo de producción</t>
  </si>
  <si>
    <t>2.2.5.3.02</t>
  </si>
  <si>
    <t xml:space="preserve">Alquileres de Maquinarias y Equipos </t>
  </si>
  <si>
    <t>2.2.5.3.04</t>
  </si>
  <si>
    <t>Alquileres de Equipos de Oficina y Muebles</t>
  </si>
  <si>
    <t>2.2.5.3.05</t>
  </si>
  <si>
    <t>Alquiler de equipos sanitarios y de laboratorios</t>
  </si>
  <si>
    <t>2.2.5.4.01</t>
  </si>
  <si>
    <t>Alquileres de Equipos de Transportel , Tracción y Elev</t>
  </si>
  <si>
    <t>2.2.5.8.01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</si>
  <si>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</si>
  <si>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</si>
  <si>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</si>
  <si>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</si>
  <si>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</si>
  <si>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2.2.6.2.01</t>
  </si>
  <si>
    <t xml:space="preserve">Seguro de bienes muebles </t>
  </si>
  <si>
    <t>2.2.6.3.01</t>
  </si>
  <si>
    <t>Seguros de Personas</t>
  </si>
  <si>
    <t>2.2.7</t>
  </si>
  <si>
    <t xml:space="preserve">Servicios de Conservación , Reparaciones Menores  e Iporales </t>
  </si>
  <si>
    <t>2.2.7.1.01</t>
  </si>
  <si>
    <t xml:space="preserve">Obras Menores en Edificaciones </t>
  </si>
  <si>
    <t>2.2.7.1.02</t>
  </si>
  <si>
    <t>Servicios especiales de mantenimiento y reparacion</t>
  </si>
  <si>
    <t>2.2.7.1.03</t>
  </si>
  <si>
    <t>Limpieza desmalezamiento de tierras y terrenos</t>
  </si>
  <si>
    <t>2.2.7.1.04</t>
  </si>
  <si>
    <t>Mantenimento y reparaciones de obras civiles en instalaciones varias</t>
  </si>
  <si>
    <t>2.2.7.1.06</t>
  </si>
  <si>
    <t>Instalaciones eléctricas</t>
  </si>
  <si>
    <t>2.2.7.1.07</t>
  </si>
  <si>
    <t>Servicios de pintura y derivados con fin de higiene y embellecimiento</t>
  </si>
  <si>
    <t>2.2.7.2.01</t>
  </si>
  <si>
    <t>Mantenimiento  y reparación  de equipos de oficina y muebles</t>
  </si>
  <si>
    <t>2.2.7.2.02</t>
  </si>
  <si>
    <t>Mantenimiento y reparación de equipo para computación</t>
  </si>
  <si>
    <t>2.2.7.2.03</t>
  </si>
  <si>
    <t>Mantenimiento y reparación de equipo educacional</t>
  </si>
  <si>
    <t>2.2.7.2.04</t>
  </si>
  <si>
    <t>Mantenimiento y reparacion de equipo sanitarios y de laboratorio</t>
  </si>
  <si>
    <t>2.2.7.2.05</t>
  </si>
  <si>
    <t>Mantenimiento y reparacion de equipo de comunicación</t>
  </si>
  <si>
    <t>2.2.7.2.06</t>
  </si>
  <si>
    <t>Mantenimiento  y reparación  de equipos de transporte, traccion</t>
  </si>
  <si>
    <t>2.2.7.2.07</t>
  </si>
  <si>
    <t>Mantenimiento y reparacion de equipo de produccion</t>
  </si>
  <si>
    <t>2.2.7.2.08</t>
  </si>
  <si>
    <t>Servicios de mantenimiento, reparacion desmonte e instalacion</t>
  </si>
  <si>
    <t>2.2.7.3.1</t>
  </si>
  <si>
    <t>Instalaciones temporales</t>
  </si>
  <si>
    <t>2.2.8</t>
  </si>
  <si>
    <t>Otros Servicios no Personales</t>
  </si>
  <si>
    <t>2.2.8.1.01</t>
  </si>
  <si>
    <t xml:space="preserve">Gastos Judiciales </t>
  </si>
  <si>
    <t>2.2.8.3.01</t>
  </si>
  <si>
    <t xml:space="preserve">Servicios Medicos sanitarios </t>
  </si>
  <si>
    <t>2.2.8.4.01</t>
  </si>
  <si>
    <t>Servicios Funerarios y gastos conexos</t>
  </si>
  <si>
    <t>2.2.8.5.01</t>
  </si>
  <si>
    <t xml:space="preserve">Fumigacion </t>
  </si>
  <si>
    <t>2.2.8.5.02</t>
  </si>
  <si>
    <t>Lavanderia</t>
  </si>
  <si>
    <t>2.2.8.5.03</t>
  </si>
  <si>
    <t xml:space="preserve">Limpieza e  Higiene </t>
  </si>
  <si>
    <t>2.2.8.6.01</t>
  </si>
  <si>
    <t>Eventos Generales</t>
  </si>
  <si>
    <t>2.2.8.6.02</t>
  </si>
  <si>
    <t xml:space="preserve">Festividades </t>
  </si>
  <si>
    <t>2.2.8.6.04</t>
  </si>
  <si>
    <t>Actuaciones Artisticas</t>
  </si>
  <si>
    <t>2.2.8.7.01</t>
  </si>
  <si>
    <t>Servicios Técnicos y Profesionales</t>
  </si>
  <si>
    <t>2.2.8.7.02</t>
  </si>
  <si>
    <t>Servicios Juridicos</t>
  </si>
  <si>
    <t>2.2.8.7.04</t>
  </si>
  <si>
    <t>Servicios de Capacitación</t>
  </si>
  <si>
    <t>2.2.8.7.05</t>
  </si>
  <si>
    <t>Servicios de informatica y sistemas computarizados</t>
  </si>
  <si>
    <t>2.2.8.7.06</t>
  </si>
  <si>
    <t>Otros servicios tecnicos y profesional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</si>
  <si>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</si>
  <si>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</si>
  <si>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</si>
  <si>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</si>
  <si>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</si>
  <si>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</si>
  <si>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</si>
  <si>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</si>
  <si>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</si>
  <si>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</si>
  <si>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</si>
  <si>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2.3.1.1.01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</si>
  <si>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</si>
  <si>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</si>
  <si>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</si>
  <si>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</si>
  <si>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</si>
  <si>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2.3.1.3.02</t>
  </si>
  <si>
    <t>Productos agricolas</t>
  </si>
  <si>
    <t>2.3.1.3.03</t>
  </si>
  <si>
    <t>Productos forestales</t>
  </si>
  <si>
    <t>2.3.1.4.01</t>
  </si>
  <si>
    <t xml:space="preserve">Madera, Corcho y sus Manufacturas </t>
  </si>
  <si>
    <t>2.3.2</t>
  </si>
  <si>
    <t xml:space="preserve">Textiles y Vestuarios </t>
  </si>
  <si>
    <t>2.3.2.1.01</t>
  </si>
  <si>
    <t>Hilados y Telas</t>
  </si>
  <si>
    <t>2.3.2.2.01</t>
  </si>
  <si>
    <t xml:space="preserve">Acabados Textiles </t>
  </si>
  <si>
    <t>2.3.2.3.01</t>
  </si>
  <si>
    <t xml:space="preserve">Prendas de Vestir </t>
  </si>
  <si>
    <t>2.3.3</t>
  </si>
  <si>
    <t xml:space="preserve">Productos de Papel, Cartón de Impresos </t>
  </si>
  <si>
    <t>2.3.3.1.01</t>
  </si>
  <si>
    <t xml:space="preserve">Papel de Escritorio </t>
  </si>
  <si>
    <t>2.3.3.2.01</t>
  </si>
  <si>
    <t>Productos de Papel y Cartón</t>
  </si>
  <si>
    <t>2.3.3.3.01</t>
  </si>
  <si>
    <t>Productos de Artes Graficas</t>
  </si>
  <si>
    <t>2.3.3.4.01</t>
  </si>
  <si>
    <t>Libros,  Revistas y Periodicos</t>
  </si>
  <si>
    <t>2.3.3.5.01</t>
  </si>
  <si>
    <t>Texto de Enseñanza</t>
  </si>
  <si>
    <t>2.3.3.6.01</t>
  </si>
  <si>
    <t>Especies timbrados y valorados</t>
  </si>
  <si>
    <t>2.3.4</t>
  </si>
  <si>
    <t xml:space="preserve">Productos Farmaceuticos  </t>
  </si>
  <si>
    <t>2.3.4.1.01</t>
  </si>
  <si>
    <t xml:space="preserve">Productos Medicinales </t>
  </si>
  <si>
    <t>2.3.5</t>
  </si>
  <si>
    <t>Productos de Cuero, Caucho y Plasticos</t>
  </si>
  <si>
    <t>2.3.5.1.01</t>
  </si>
  <si>
    <t xml:space="preserve">Cueros y Pieles </t>
  </si>
  <si>
    <t>2.3.5.2</t>
  </si>
  <si>
    <t xml:space="preserve">Articulos de Cuero </t>
  </si>
  <si>
    <t>2.3.5.3.01</t>
  </si>
  <si>
    <t>Llantas y Neumaticos</t>
  </si>
  <si>
    <t>2.3.5.4.01</t>
  </si>
  <si>
    <t>Articulos de Caucho</t>
  </si>
  <si>
    <t>2.3.5.5.01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</si>
  <si>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</si>
  <si>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</si>
  <si>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</si>
  <si>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</si>
  <si>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</si>
  <si>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</si>
  <si>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</si>
  <si>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</si>
  <si>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</si>
  <si>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</si>
  <si>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</si>
  <si>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</si>
  <si>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</si>
  <si>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</si>
  <si>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</si>
  <si>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</si>
  <si>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</si>
  <si>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2.3.6.3.02</t>
  </si>
  <si>
    <t xml:space="preserve">Productos No Ferrosos </t>
  </si>
  <si>
    <t>2.3.6.3.03</t>
  </si>
  <si>
    <t>Estructuras Metálicas acabadas</t>
  </si>
  <si>
    <t>2.3.6.3.04</t>
  </si>
  <si>
    <t>Herramientas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</si>
  <si>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</si>
  <si>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</si>
  <si>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</si>
  <si>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</si>
  <si>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</si>
  <si>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</si>
  <si>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</si>
  <si>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</si>
  <si>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</si>
  <si>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</si>
  <si>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</si>
  <si>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</si>
  <si>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</si>
  <si>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</si>
  <si>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2.3.7.1.03</t>
  </si>
  <si>
    <t>Gas 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</si>
  <si>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</si>
  <si>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</si>
  <si>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</si>
  <si>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</si>
  <si>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</si>
  <si>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</si>
  <si>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2.3.7.2.03</t>
  </si>
  <si>
    <t>productos quimicos de uso personal</t>
  </si>
  <si>
    <t>2.3.7.2.05</t>
  </si>
  <si>
    <t>Insecticidas, fumigantes y otros</t>
  </si>
  <si>
    <t>2.3.7.2.06</t>
  </si>
  <si>
    <t>Pinturas, Lacas, Barnices, Diluyentes y Absorbentes para pinturas</t>
  </si>
  <si>
    <t>2.3.9</t>
  </si>
  <si>
    <t xml:space="preserve">Productos quimicos y Conexos </t>
  </si>
  <si>
    <t>2.3.9.1.01</t>
  </si>
  <si>
    <t>Material de Limpieza</t>
  </si>
  <si>
    <t>2.3.9.2.01</t>
  </si>
  <si>
    <t xml:space="preserve">Utiles de escritorio, oficina, informatica y de enseñanza </t>
  </si>
  <si>
    <t>2.3.9.3.01</t>
  </si>
  <si>
    <t xml:space="preserve">Utiles menores medicos quirurgicos </t>
  </si>
  <si>
    <t>2.3.9.4.01</t>
  </si>
  <si>
    <t xml:space="preserve">Utiles destinados a actividades recreativas y deportivas </t>
  </si>
  <si>
    <t>2.3.9.5.01</t>
  </si>
  <si>
    <t xml:space="preserve">Utiles de cocina y comedor </t>
  </si>
  <si>
    <t>2.3.9.6.01</t>
  </si>
  <si>
    <t xml:space="preserve">Productos Electricos y Afines </t>
  </si>
  <si>
    <t>2.3.9.8.01</t>
  </si>
  <si>
    <t xml:space="preserve">Otros respuestos y accesorios menores </t>
  </si>
  <si>
    <t>2.3.9.9.01</t>
  </si>
  <si>
    <t>Proudustos y Utiles varios  N. I . P.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</si>
  <si>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</si>
  <si>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</si>
  <si>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</si>
  <si>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</si>
  <si>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</si>
  <si>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2.4.1.1.03</t>
  </si>
  <si>
    <t>Indemnización Laboral</t>
  </si>
  <si>
    <t>2.4.1.2.01</t>
  </si>
  <si>
    <t xml:space="preserve">Ayuda  y donaciones  a personas </t>
  </si>
  <si>
    <t>2.4.1.2.02</t>
  </si>
  <si>
    <t>AYuda  y donaciones  ocasionales a hogares y peresonal</t>
  </si>
  <si>
    <t>2.4.1.3.01</t>
  </si>
  <si>
    <t xml:space="preserve">Premios literarios, deportivos y artisticos </t>
  </si>
  <si>
    <t>2.4.1.4.01</t>
  </si>
  <si>
    <t>Becas Nacionales</t>
  </si>
  <si>
    <t>2.4.4.</t>
  </si>
  <si>
    <t xml:space="preserve">Transferencias Corrientes  a Empresas  Publlicas No Financieras </t>
  </si>
  <si>
    <t>2.4.4.1.01</t>
  </si>
  <si>
    <t xml:space="preserve">Transferencias corrientes a empresas publicas No Financieras nacionales para servicios personales </t>
  </si>
  <si>
    <t>2.4.4.1.02</t>
  </si>
  <si>
    <t>Otras transferencias corrientes a Empresas Públicas No Financieras</t>
  </si>
  <si>
    <t>2.4.7</t>
  </si>
  <si>
    <t>Transferencias Corrientes al Sector Externo</t>
  </si>
  <si>
    <t>2.4.7.2.01</t>
  </si>
  <si>
    <t>Transferencias Corrientes a Organismos Internacionales</t>
  </si>
  <si>
    <t>2.4.9</t>
  </si>
  <si>
    <t>Transferencias Corrientes a Otras Instituciones Públicas</t>
  </si>
  <si>
    <t>2.4.9.1.01</t>
  </si>
  <si>
    <t xml:space="preserve">Bienes Muebles e Inmuebles e Intangibles </t>
  </si>
  <si>
    <t>2.6.1</t>
  </si>
  <si>
    <t>Maquinaria y Equipo</t>
  </si>
  <si>
    <t>2.6.1.1.01</t>
  </si>
  <si>
    <t xml:space="preserve">Muebles de Oficina y Estanteria </t>
  </si>
  <si>
    <t>2.6.1.2.01</t>
  </si>
  <si>
    <t xml:space="preserve">Muebles de alojamiento, excepto de oficina y estanteria </t>
  </si>
  <si>
    <t>2.6.1.3.01</t>
  </si>
  <si>
    <t xml:space="preserve">Equipos de Computos </t>
  </si>
  <si>
    <t>2.6.1.4.01</t>
  </si>
  <si>
    <t>Electrodomesticos</t>
  </si>
  <si>
    <t>2.6.1.5.01</t>
  </si>
  <si>
    <t xml:space="preserve">Equipos y Aparatos Audiovisuales </t>
  </si>
  <si>
    <t>2.6.1.9.01</t>
  </si>
  <si>
    <t>Otros Mobiliarios y Equipos No Identificados Precedentemente</t>
  </si>
  <si>
    <t>2.6.2</t>
  </si>
  <si>
    <t xml:space="preserve">Mobiliario y Equipo Educacional y Recreativo </t>
  </si>
  <si>
    <t>2.6.2.1.01</t>
  </si>
  <si>
    <t xml:space="preserve">Equipos y aparatos audiovisuales </t>
  </si>
  <si>
    <t>2.6.2.3</t>
  </si>
  <si>
    <t xml:space="preserve">Camaras fotograficas  y de Videos </t>
  </si>
  <si>
    <t>2.6.2.4.01</t>
  </si>
  <si>
    <t xml:space="preserve">Otros Mobiliarios y Equipo educacional y  Recreativos 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</si>
  <si>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</si>
  <si>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</si>
  <si>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</si>
  <si>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</si>
  <si>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</si>
  <si>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</si>
  <si>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</si>
  <si>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</si>
  <si>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</si>
  <si>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</si>
  <si>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2.6.5.4.01</t>
  </si>
  <si>
    <t>Sistema de aire acondicionado y calefación y Refrigeración Industrial</t>
  </si>
  <si>
    <t>2.6.5.5.01</t>
  </si>
  <si>
    <t>Equipo de comunicación, telecomunicaciones y señalamiento</t>
  </si>
  <si>
    <t>2.6.5.6.01</t>
  </si>
  <si>
    <t xml:space="preserve">Equipo de generacion electrica, aparatos y Acesorios electricos </t>
  </si>
  <si>
    <t>2.6.5.7.01</t>
  </si>
  <si>
    <t xml:space="preserve">Herramientas menores </t>
  </si>
  <si>
    <t>2.6.5.8.01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</si>
  <si>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</si>
  <si>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</si>
  <si>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</si>
  <si>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</si>
  <si>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</si>
  <si>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</si>
  <si>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</si>
  <si>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</si>
  <si>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</si>
  <si>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</si>
  <si>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</si>
  <si>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</si>
  <si>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</si>
  <si>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</si>
  <si>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</si>
  <si>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>2.6.5.8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</si>
  <si>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</si>
  <si>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</si>
  <si>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</si>
  <si>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</si>
  <si>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</si>
  <si>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2.7.1.2.01</t>
  </si>
  <si>
    <t xml:space="preserve">prueba  de exactitud </t>
  </si>
  <si>
    <t>MES DE ENERO 2016</t>
  </si>
  <si>
    <t>2.2.9.4.2</t>
  </si>
  <si>
    <t>Comisiones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</si>
</sst>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rgb="FFFF0000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/>
    </xf>
    <xf numFmtId="0" fontId="8" fillId="2" borderId="12" xfId="0" applyFont="1" applyFill="1" applyBorder="1"/>
    <xf numFmtId="43" fontId="7" fillId="2" borderId="12" xfId="0" applyNumberFormat="1" applyFont="1" applyFill="1" applyBorder="1"/>
    <xf numFmtId="43" fontId="0" fillId="0" borderId="0" xfId="0" applyNumberFormat="1"/>
    <xf numFmtId="164" fontId="0" fillId="0" borderId="0" xfId="0" applyNumberFormat="1"/>
    <xf numFmtId="0" fontId="9" fillId="3" borderId="13" xfId="0" applyNumberFormat="1" applyFont="1" applyFill="1" applyBorder="1" applyAlignment="1">
      <alignment horizontal="center"/>
    </xf>
    <xf numFmtId="0" fontId="10" fillId="3" borderId="13" xfId="0" applyFont="1" applyFill="1" applyBorder="1"/>
    <xf numFmtId="43" fontId="7" fillId="3" borderId="13" xfId="0" applyNumberFormat="1" applyFont="1" applyFill="1" applyBorder="1"/>
    <xf numFmtId="0" fontId="11" fillId="0" borderId="14" xfId="0" applyNumberFormat="1" applyFont="1" applyBorder="1" applyAlignment="1">
      <alignment horizontal="center"/>
    </xf>
    <xf numFmtId="0" fontId="11" fillId="0" borderId="14" xfId="0" applyFont="1" applyBorder="1"/>
    <xf numFmtId="43" fontId="5" fillId="0" borderId="14" xfId="1" applyFont="1" applyBorder="1"/>
    <xf numFmtId="0" fontId="5" fillId="0" borderId="14" xfId="0" applyNumberFormat="1" applyFont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10" fillId="3" borderId="14" xfId="0" applyFont="1" applyFill="1" applyBorder="1"/>
    <xf numFmtId="43" fontId="7" fillId="3" borderId="14" xfId="1" applyFont="1" applyFill="1" applyBorder="1"/>
    <xf numFmtId="43" fontId="5" fillId="0" borderId="14" xfId="1" applyFont="1" applyFill="1" applyBorder="1"/>
    <xf numFmtId="0" fontId="5" fillId="0" borderId="14" xfId="1" applyNumberFormat="1" applyFont="1" applyBorder="1"/>
    <xf numFmtId="0" fontId="5" fillId="0" borderId="15" xfId="0" applyNumberFormat="1" applyFont="1" applyBorder="1" applyAlignment="1">
      <alignment horizontal="center"/>
    </xf>
    <xf numFmtId="0" fontId="11" fillId="0" borderId="15" xfId="0" applyFont="1" applyBorder="1"/>
    <xf numFmtId="43" fontId="5" fillId="0" borderId="15" xfId="1" applyFont="1" applyBorder="1"/>
    <xf numFmtId="43" fontId="7" fillId="3" borderId="13" xfId="1" applyFont="1" applyFill="1" applyBorder="1"/>
    <xf numFmtId="0" fontId="5" fillId="0" borderId="16" xfId="0" applyNumberFormat="1" applyFont="1" applyBorder="1" applyAlignment="1">
      <alignment horizontal="center"/>
    </xf>
    <xf numFmtId="0" fontId="11" fillId="0" borderId="16" xfId="0" applyFont="1" applyBorder="1"/>
    <xf numFmtId="43" fontId="5" fillId="0" borderId="16" xfId="1" applyFont="1" applyBorder="1"/>
    <xf numFmtId="43" fontId="5" fillId="0" borderId="14" xfId="1" applyFont="1" applyBorder="1" applyAlignment="1">
      <alignment horizontal="right"/>
    </xf>
    <xf numFmtId="0" fontId="11" fillId="0" borderId="14" xfId="0" applyFont="1" applyFill="1" applyBorder="1"/>
    <xf numFmtId="0" fontId="12" fillId="0" borderId="14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164" fontId="5" fillId="0" borderId="14" xfId="1" applyNumberFormat="1" applyFont="1" applyBorder="1"/>
    <xf numFmtId="49" fontId="11" fillId="4" borderId="17" xfId="0" applyNumberFormat="1" applyFont="1" applyFill="1" applyBorder="1" applyAlignment="1">
      <alignment horizontal="center"/>
    </xf>
    <xf numFmtId="0" fontId="11" fillId="4" borderId="17" xfId="0" applyFont="1" applyFill="1" applyBorder="1"/>
    <xf numFmtId="49" fontId="11" fillId="4" borderId="17" xfId="0" applyNumberFormat="1" applyFont="1" applyFill="1" applyBorder="1" applyAlignment="1">
      <alignment horizontal="left"/>
    </xf>
    <xf numFmtId="49" fontId="11" fillId="0" borderId="15" xfId="0" applyNumberFormat="1" applyFont="1" applyBorder="1" applyAlignment="1">
      <alignment horizontal="center"/>
    </xf>
    <xf numFmtId="43" fontId="5" fillId="0" borderId="18" xfId="1" applyFont="1" applyFill="1" applyBorder="1"/>
    <xf numFmtId="0" fontId="13" fillId="0" borderId="14" xfId="0" applyNumberFormat="1" applyFont="1" applyFill="1" applyBorder="1" applyAlignment="1">
      <alignment horizontal="center"/>
    </xf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/>
    <xf numFmtId="43" fontId="5" fillId="0" borderId="19" xfId="1" applyFont="1" applyBorder="1"/>
    <xf numFmtId="0" fontId="9" fillId="5" borderId="14" xfId="0" applyNumberFormat="1" applyFont="1" applyFill="1" applyBorder="1" applyAlignment="1">
      <alignment horizontal="center"/>
    </xf>
    <xf numFmtId="0" fontId="9" fillId="5" borderId="14" xfId="0" applyFont="1" applyFill="1" applyBorder="1"/>
    <xf numFmtId="0" fontId="9" fillId="6" borderId="14" xfId="0" applyNumberFormat="1" applyFont="1" applyFill="1" applyBorder="1" applyAlignment="1">
      <alignment horizontal="center"/>
    </xf>
    <xf numFmtId="0" fontId="10" fillId="6" borderId="14" xfId="0" applyFont="1" applyFill="1" applyBorder="1"/>
    <xf numFmtId="49" fontId="11" fillId="0" borderId="19" xfId="0" applyNumberFormat="1" applyFont="1" applyBorder="1" applyAlignment="1">
      <alignment horizontal="center"/>
    </xf>
    <xf numFmtId="0" fontId="11" fillId="0" borderId="19" xfId="0" applyFont="1" applyBorder="1"/>
    <xf numFmtId="0" fontId="9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/>
    <xf numFmtId="43" fontId="7" fillId="2" borderId="12" xfId="1" applyFont="1" applyFill="1" applyBorder="1"/>
    <xf numFmtId="49" fontId="11" fillId="0" borderId="18" xfId="0" applyNumberFormat="1" applyFont="1" applyBorder="1" applyAlignment="1">
      <alignment horizontal="center"/>
    </xf>
    <xf numFmtId="43" fontId="5" fillId="0" borderId="18" xfId="1" applyFont="1" applyBorder="1"/>
    <xf numFmtId="0" fontId="14" fillId="3" borderId="20" xfId="0" applyNumberFormat="1" applyFont="1" applyFill="1" applyBorder="1" applyAlignment="1">
      <alignment horizontal="center"/>
    </xf>
    <xf numFmtId="0" fontId="14" fillId="3" borderId="20" xfId="0" applyFont="1" applyFill="1" applyBorder="1"/>
    <xf numFmtId="43" fontId="15" fillId="3" borderId="20" xfId="1" applyFont="1" applyFill="1" applyBorder="1"/>
    <xf numFmtId="0" fontId="0" fillId="0" borderId="0" xfId="0" applyNumberFormat="1" applyBorder="1"/>
    <xf numFmtId="0" fontId="11" fillId="0" borderId="0" xfId="0" applyFont="1" applyBorder="1"/>
    <xf numFmtId="0" fontId="0" fillId="0" borderId="2" xfId="0" applyBorder="1"/>
    <xf numFmtId="43" fontId="16" fillId="0" borderId="0" xfId="0" applyNumberFormat="1" applyFont="1"/>
    <xf numFmtId="43" fontId="19" fillId="0" borderId="14" xfId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/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</sheetPr>
  <dimension ref="A1:J258"/>
  <sheetViews>
    <sheetView tabSelected="1" view="pageBreakPreview" topLeftCell="A208" zoomScaleSheetLayoutView="100" workbookViewId="0">
      <selection activeCell="E9" sqref="E9"/>
    </sheetView>
  </sheetViews>
  <sheetFormatPr baseColWidth="10" defaultRowHeight="12.75" x14ac:dyDescent="0.2"/>
  <cols>
    <col min="1" max="1" width="18.140625" customWidth="1"/>
    <col min="2" max="2" width="48.42578125" customWidth="1"/>
    <col min="3" max="3" width="17.42578125" customWidth="1"/>
    <col min="4" max="4" width="17.42578125" bestFit="1" customWidth="1"/>
    <col min="5" max="5" width="16" customWidth="1"/>
    <col min="6" max="6" width="17.42578125" bestFit="1" customWidth="1"/>
    <col min="7" max="7" width="4.140625" hidden="1" customWidth="1"/>
    <col min="8" max="8" width="14.85546875" hidden="1" customWidth="1"/>
    <col min="9" max="9" width="19.42578125" customWidth="1"/>
    <col min="10" max="10" width="13.85546875" bestFit="1" customWidth="1"/>
  </cols>
  <sheetData>
    <row r="1" spans="1:9" ht="26.25" thickTop="1" x14ac:dyDescent="0.35">
      <c r="A1" s="63" t="s">
        <v>0</v>
      </c>
      <c r="B1" s="64"/>
      <c r="C1" s="64"/>
      <c r="D1" s="64"/>
      <c r="E1" s="64"/>
      <c r="F1" s="65"/>
    </row>
    <row r="2" spans="1:9" ht="23.25" x14ac:dyDescent="0.35">
      <c r="A2" s="66" t="s">
        <v>1</v>
      </c>
      <c r="B2" s="67"/>
      <c r="C2" s="67"/>
      <c r="D2" s="67"/>
      <c r="E2" s="67"/>
      <c r="F2" s="68"/>
    </row>
    <row r="3" spans="1:9" ht="23.25" x14ac:dyDescent="0.35">
      <c r="A3" s="66" t="s">
        <v>2</v>
      </c>
      <c r="B3" s="67"/>
      <c r="C3" s="67"/>
      <c r="D3" s="67"/>
      <c r="E3" s="67"/>
      <c r="F3" s="68"/>
    </row>
    <row r="4" spans="1:9" ht="20.25" x14ac:dyDescent="0.3">
      <c r="A4" s="69" t="s">
        <v>414</v>
      </c>
      <c r="B4" s="70"/>
      <c r="C4" s="70"/>
      <c r="D4" s="70"/>
      <c r="E4" s="70"/>
      <c r="F4" s="71"/>
    </row>
    <row r="5" spans="1:9" ht="20.25" x14ac:dyDescent="0.3">
      <c r="A5" s="72" t="s">
        <v>3</v>
      </c>
      <c r="B5" s="73"/>
      <c r="C5" s="73"/>
      <c r="D5" s="73"/>
      <c r="E5" s="73"/>
      <c r="F5" s="74"/>
    </row>
    <row r="6" spans="1:9" ht="13.5" thickBot="1" x14ac:dyDescent="0.25">
      <c r="A6" s="75"/>
      <c r="B6" s="76"/>
      <c r="C6" s="76"/>
      <c r="D6" s="76"/>
      <c r="E6" s="76"/>
      <c r="F6" s="77"/>
    </row>
    <row r="7" spans="1:9" ht="31.5" customHeight="1" thickTop="1" x14ac:dyDescent="0.2">
      <c r="A7" s="78" t="s">
        <v>4</v>
      </c>
      <c r="B7" s="80" t="s">
        <v>5</v>
      </c>
      <c r="C7" s="61" t="s">
        <v>6</v>
      </c>
      <c r="D7" s="82" t="s">
        <v>7</v>
      </c>
      <c r="E7" s="61" t="s">
        <v>8</v>
      </c>
      <c r="F7" s="61" t="s">
        <v>9</v>
      </c>
    </row>
    <row r="8" spans="1:9" ht="28.5" customHeight="1" thickBot="1" x14ac:dyDescent="0.25">
      <c r="A8" s="79"/>
      <c r="B8" s="81"/>
      <c r="C8" s="62"/>
      <c r="D8" s="83"/>
      <c r="E8" s="62"/>
      <c r="F8" s="62"/>
      <c r="H8" s="1" t="s">
        <v>10</v>
      </c>
      <c r="I8" s="2"/>
    </row>
    <row r="9" spans="1:9" ht="16.5" thickBot="1" x14ac:dyDescent="0.3">
      <c r="A9" s="3">
        <v>21</v>
      </c>
      <c r="B9" s="4" t="s">
        <v>11</v>
      </c>
      <c r="C9" s="5">
        <f>+C10+C13+C19+C22+C26+C33+C37</f>
        <v>25036136.440000001</v>
      </c>
      <c r="D9" s="5">
        <f>+D10+D13+D19+D22+D26+D33+D37</f>
        <v>22622624.920000002</v>
      </c>
      <c r="E9" s="5">
        <f t="shared" ref="E9:F9" si="0">+E10+E13+E19+E22+E26+E33+E37</f>
        <v>3137751.99</v>
      </c>
      <c r="F9" s="5">
        <f t="shared" si="0"/>
        <v>50796513.349999994</v>
      </c>
      <c r="H9" s="6">
        <f>+C9+D9+E9</f>
        <v>50796513.350000001</v>
      </c>
      <c r="I9" s="7"/>
    </row>
    <row r="10" spans="1:9" ht="16.5" x14ac:dyDescent="0.3">
      <c r="A10" s="8" t="s">
        <v>12</v>
      </c>
      <c r="B10" s="9" t="s">
        <v>13</v>
      </c>
      <c r="C10" s="10">
        <f>SUM(C11:C12)</f>
        <v>21622503.170000002</v>
      </c>
      <c r="D10" s="10">
        <f>SUM(D11:D12)</f>
        <v>18483847</v>
      </c>
      <c r="E10" s="10">
        <f>SUM(E11:E12)</f>
        <v>1192330.67</v>
      </c>
      <c r="F10" s="10">
        <f>SUM(F11:F12)</f>
        <v>41298680.840000004</v>
      </c>
      <c r="H10" s="6">
        <f t="shared" ref="H10:H94" si="1">+C10+D10+E10</f>
        <v>41298680.840000004</v>
      </c>
      <c r="I10" s="7"/>
    </row>
    <row r="11" spans="1:9" x14ac:dyDescent="0.2">
      <c r="A11" s="11" t="s">
        <v>14</v>
      </c>
      <c r="B11" s="12" t="s">
        <v>15</v>
      </c>
      <c r="C11" s="13">
        <v>21622503.170000002</v>
      </c>
      <c r="D11" s="18">
        <v>18464747</v>
      </c>
      <c r="E11" s="13">
        <v>1192330.67</v>
      </c>
      <c r="F11" s="13">
        <f>+C11+D11+E11</f>
        <v>41279580.840000004</v>
      </c>
      <c r="H11" s="6">
        <f t="shared" si="1"/>
        <v>41279580.840000004</v>
      </c>
      <c r="I11" s="7"/>
    </row>
    <row r="12" spans="1:9" x14ac:dyDescent="0.2">
      <c r="A12" s="14" t="s">
        <v>16</v>
      </c>
      <c r="B12" s="12" t="s">
        <v>17</v>
      </c>
      <c r="C12" s="13"/>
      <c r="D12" s="13">
        <f>19100-E12</f>
        <v>19100</v>
      </c>
      <c r="E12" s="13"/>
      <c r="F12" s="13">
        <f>+C12+D12+E12</f>
        <v>19100</v>
      </c>
      <c r="H12" s="6">
        <f t="shared" si="1"/>
        <v>19100</v>
      </c>
      <c r="I12" s="7"/>
    </row>
    <row r="13" spans="1:9" ht="16.5" x14ac:dyDescent="0.3">
      <c r="A13" s="15" t="s">
        <v>18</v>
      </c>
      <c r="B13" s="16" t="s">
        <v>19</v>
      </c>
      <c r="C13" s="17">
        <f>SUM(C14:C17)</f>
        <v>89100</v>
      </c>
      <c r="D13" s="17">
        <f>SUM(D14:D17)</f>
        <v>1076822.3</v>
      </c>
      <c r="E13" s="17">
        <f>SUM(E14:E17)</f>
        <v>1584000</v>
      </c>
      <c r="F13" s="17">
        <f>SUM(F14:F18)</f>
        <v>2749922.3</v>
      </c>
      <c r="H13" s="6">
        <f t="shared" si="1"/>
        <v>2749922.3</v>
      </c>
      <c r="I13" s="7"/>
    </row>
    <row r="14" spans="1:9" x14ac:dyDescent="0.2">
      <c r="A14" s="11" t="s">
        <v>20</v>
      </c>
      <c r="B14" s="12" t="s">
        <v>21</v>
      </c>
      <c r="C14" s="13">
        <v>89100</v>
      </c>
      <c r="D14" s="13">
        <v>1056000</v>
      </c>
      <c r="E14" s="13">
        <v>1584000</v>
      </c>
      <c r="F14" s="13">
        <f>+C14+D14+E14</f>
        <v>2729100</v>
      </c>
      <c r="H14" s="6">
        <f t="shared" si="1"/>
        <v>2729100</v>
      </c>
      <c r="I14" s="7"/>
    </row>
    <row r="15" spans="1:9" x14ac:dyDescent="0.2">
      <c r="A15" s="11" t="s">
        <v>22</v>
      </c>
      <c r="B15" s="12" t="s">
        <v>23</v>
      </c>
      <c r="C15" s="13"/>
      <c r="D15" s="18"/>
      <c r="E15" s="13"/>
      <c r="F15" s="13">
        <f t="shared" ref="F15:F18" si="2">+C15+D15+E15</f>
        <v>0</v>
      </c>
      <c r="H15" s="6"/>
      <c r="I15" s="7"/>
    </row>
    <row r="16" spans="1:9" x14ac:dyDescent="0.2">
      <c r="A16" s="11" t="s">
        <v>24</v>
      </c>
      <c r="B16" s="12" t="s">
        <v>25</v>
      </c>
      <c r="C16" s="13"/>
      <c r="D16" s="13">
        <v>20822.3</v>
      </c>
      <c r="E16" s="13"/>
      <c r="F16" s="13">
        <f t="shared" si="2"/>
        <v>20822.3</v>
      </c>
      <c r="H16" s="6">
        <f t="shared" si="1"/>
        <v>20822.3</v>
      </c>
      <c r="I16" s="7"/>
    </row>
    <row r="17" spans="1:10" x14ac:dyDescent="0.2">
      <c r="A17" s="11" t="s">
        <v>26</v>
      </c>
      <c r="B17" s="12" t="s">
        <v>27</v>
      </c>
      <c r="C17" s="13"/>
      <c r="D17" s="13"/>
      <c r="E17" s="13"/>
      <c r="F17" s="13">
        <f t="shared" si="2"/>
        <v>0</v>
      </c>
      <c r="H17" s="6">
        <f t="shared" si="1"/>
        <v>0</v>
      </c>
      <c r="I17" s="7"/>
      <c r="J17" s="7"/>
    </row>
    <row r="18" spans="1:10" x14ac:dyDescent="0.2">
      <c r="A18" s="11"/>
      <c r="B18" s="12"/>
      <c r="C18" s="13"/>
      <c r="D18" s="13"/>
      <c r="E18" s="13"/>
      <c r="F18" s="13">
        <f t="shared" si="2"/>
        <v>0</v>
      </c>
      <c r="H18" s="6"/>
      <c r="I18" s="7"/>
    </row>
    <row r="19" spans="1:10" ht="16.5" x14ac:dyDescent="0.3">
      <c r="A19" s="15" t="s">
        <v>28</v>
      </c>
      <c r="B19" s="16" t="s">
        <v>29</v>
      </c>
      <c r="C19" s="17">
        <f>SUM(C20:C21)</f>
        <v>0</v>
      </c>
      <c r="D19" s="17">
        <f>SUM(D20:D21)</f>
        <v>486366.51</v>
      </c>
      <c r="E19" s="17">
        <f>SUM(E20:E21)</f>
        <v>0</v>
      </c>
      <c r="F19" s="17">
        <f>SUM(F20:F21)</f>
        <v>486366.51</v>
      </c>
      <c r="H19" s="6">
        <f t="shared" si="1"/>
        <v>486366.51</v>
      </c>
      <c r="I19" s="7"/>
    </row>
    <row r="20" spans="1:10" x14ac:dyDescent="0.2">
      <c r="A20" s="11" t="s">
        <v>30</v>
      </c>
      <c r="B20" s="12" t="s">
        <v>31</v>
      </c>
      <c r="C20" s="13">
        <v>0</v>
      </c>
      <c r="D20" s="13">
        <v>486366.51</v>
      </c>
      <c r="E20" s="13">
        <v>0</v>
      </c>
      <c r="F20" s="13">
        <f>+C20+D20+E20</f>
        <v>486366.51</v>
      </c>
      <c r="H20" s="6">
        <f t="shared" si="1"/>
        <v>486366.51</v>
      </c>
      <c r="I20" s="7"/>
    </row>
    <row r="21" spans="1:10" x14ac:dyDescent="0.2">
      <c r="A21" s="11"/>
      <c r="B21" s="12"/>
      <c r="C21" s="13"/>
      <c r="D21" s="13"/>
      <c r="E21" s="13"/>
      <c r="F21" s="13">
        <f t="shared" ref="F21:F77" si="3">+C21+D21+E21</f>
        <v>0</v>
      </c>
      <c r="H21" s="6">
        <f t="shared" si="1"/>
        <v>0</v>
      </c>
      <c r="I21" s="7"/>
      <c r="J21" s="7"/>
    </row>
    <row r="22" spans="1:10" ht="16.5" x14ac:dyDescent="0.3">
      <c r="A22" s="15" t="s">
        <v>32</v>
      </c>
      <c r="B22" s="16" t="s">
        <v>33</v>
      </c>
      <c r="C22" s="17">
        <f>SUM(C23:C25)</f>
        <v>0</v>
      </c>
      <c r="D22" s="17">
        <f>SUM(D23:D25)</f>
        <v>50859.48</v>
      </c>
      <c r="E22" s="17">
        <f>SUM(E23:E25)</f>
        <v>357683.43</v>
      </c>
      <c r="F22" s="17">
        <f>SUM(F23:F25)</f>
        <v>408542.91000000003</v>
      </c>
      <c r="H22" s="6">
        <f t="shared" si="1"/>
        <v>408542.91</v>
      </c>
      <c r="I22" s="7"/>
    </row>
    <row r="23" spans="1:10" x14ac:dyDescent="0.2">
      <c r="A23" s="11" t="s">
        <v>34</v>
      </c>
      <c r="B23" s="12" t="s">
        <v>35</v>
      </c>
      <c r="C23" s="13">
        <v>0</v>
      </c>
      <c r="D23" s="60"/>
      <c r="E23" s="18">
        <v>300000</v>
      </c>
      <c r="F23" s="13">
        <f>+C23+D23+E23</f>
        <v>300000</v>
      </c>
      <c r="H23" s="6">
        <f t="shared" si="1"/>
        <v>300000</v>
      </c>
      <c r="I23" s="7"/>
    </row>
    <row r="24" spans="1:10" x14ac:dyDescent="0.2">
      <c r="A24" s="11" t="s">
        <v>36</v>
      </c>
      <c r="B24" s="12" t="s">
        <v>37</v>
      </c>
      <c r="C24" s="13"/>
      <c r="D24" s="13">
        <v>50859.48</v>
      </c>
      <c r="E24" s="13">
        <v>57683.43</v>
      </c>
      <c r="F24" s="13">
        <f>+C24+D24+E24</f>
        <v>108542.91</v>
      </c>
      <c r="H24" s="6">
        <f t="shared" si="1"/>
        <v>108542.91</v>
      </c>
      <c r="I24" s="7"/>
    </row>
    <row r="25" spans="1:10" x14ac:dyDescent="0.2">
      <c r="A25" s="14"/>
      <c r="B25" s="12"/>
      <c r="C25" s="13"/>
      <c r="D25" s="13"/>
      <c r="E25" s="13" t="s">
        <v>38</v>
      </c>
      <c r="F25" s="19"/>
      <c r="H25" s="6" t="e">
        <f t="shared" si="1"/>
        <v>#VALUE!</v>
      </c>
      <c r="I25" s="7"/>
    </row>
    <row r="26" spans="1:10" ht="16.5" x14ac:dyDescent="0.3">
      <c r="A26" s="15" t="s">
        <v>39</v>
      </c>
      <c r="B26" s="16" t="s">
        <v>40</v>
      </c>
      <c r="C26" s="17">
        <f>SUM(C27:C32)</f>
        <v>34500</v>
      </c>
      <c r="D26" s="17">
        <f>SUM(D27:D32)</f>
        <v>0</v>
      </c>
      <c r="E26" s="17">
        <f>SUM(E27:E32)</f>
        <v>3737.89</v>
      </c>
      <c r="F26" s="17">
        <f>SUM(F27:F32)</f>
        <v>38237.89</v>
      </c>
      <c r="H26" s="6">
        <f t="shared" si="1"/>
        <v>38237.89</v>
      </c>
      <c r="I26" s="7"/>
    </row>
    <row r="27" spans="1:10" x14ac:dyDescent="0.2">
      <c r="A27" s="11" t="s">
        <v>41</v>
      </c>
      <c r="B27" s="12" t="s">
        <v>42</v>
      </c>
      <c r="C27" s="13"/>
      <c r="D27" s="13">
        <v>0</v>
      </c>
      <c r="E27" s="13">
        <v>3737.89</v>
      </c>
      <c r="F27" s="13">
        <f>+C27+D27+E27</f>
        <v>3737.89</v>
      </c>
      <c r="H27" s="6">
        <f t="shared" si="1"/>
        <v>3737.89</v>
      </c>
      <c r="I27" s="7"/>
    </row>
    <row r="28" spans="1:10" x14ac:dyDescent="0.2">
      <c r="A28" s="11" t="s">
        <v>43</v>
      </c>
      <c r="B28" s="12" t="s">
        <v>44</v>
      </c>
      <c r="C28" s="13"/>
      <c r="D28" s="13">
        <v>0</v>
      </c>
      <c r="E28" s="13">
        <v>0</v>
      </c>
      <c r="F28" s="13">
        <f>+C28+D28+E28</f>
        <v>0</v>
      </c>
      <c r="H28" s="6">
        <f t="shared" si="1"/>
        <v>0</v>
      </c>
      <c r="I28" s="7"/>
    </row>
    <row r="29" spans="1:10" x14ac:dyDescent="0.2">
      <c r="A29" s="11" t="s">
        <v>45</v>
      </c>
      <c r="B29" s="12" t="s">
        <v>46</v>
      </c>
      <c r="C29" s="13">
        <v>34500</v>
      </c>
      <c r="D29" s="13">
        <v>0</v>
      </c>
      <c r="E29" s="13"/>
      <c r="F29" s="13">
        <f>+C29+D29+E29</f>
        <v>34500</v>
      </c>
      <c r="H29" s="6">
        <f t="shared" si="1"/>
        <v>34500</v>
      </c>
      <c r="I29" s="7"/>
    </row>
    <row r="30" spans="1:10" x14ac:dyDescent="0.2">
      <c r="A30" s="11" t="s">
        <v>47</v>
      </c>
      <c r="B30" s="12" t="s">
        <v>48</v>
      </c>
      <c r="C30" s="13"/>
      <c r="D30" s="13"/>
      <c r="E30" s="13"/>
      <c r="F30" s="13">
        <f>+C30+D30+E30</f>
        <v>0</v>
      </c>
      <c r="H30" s="6">
        <f t="shared" si="1"/>
        <v>0</v>
      </c>
      <c r="I30" s="7"/>
    </row>
    <row r="31" spans="1:10" x14ac:dyDescent="0.2">
      <c r="A31" s="11" t="s">
        <v>49</v>
      </c>
      <c r="B31" s="12" t="s">
        <v>50</v>
      </c>
      <c r="C31" s="13"/>
      <c r="D31" s="13">
        <v>0</v>
      </c>
      <c r="E31" s="13"/>
      <c r="F31" s="13">
        <f t="shared" si="3"/>
        <v>0</v>
      </c>
      <c r="H31" s="6">
        <f t="shared" si="1"/>
        <v>0</v>
      </c>
      <c r="I31" s="7"/>
    </row>
    <row r="32" spans="1:10" x14ac:dyDescent="0.2">
      <c r="A32" s="14"/>
      <c r="B32" s="12"/>
      <c r="C32" s="13"/>
      <c r="D32" s="13"/>
      <c r="E32" s="13"/>
      <c r="F32" s="13">
        <v>0</v>
      </c>
      <c r="H32" s="6">
        <f t="shared" si="1"/>
        <v>0</v>
      </c>
      <c r="I32" s="7"/>
    </row>
    <row r="33" spans="1:10" ht="16.5" x14ac:dyDescent="0.3">
      <c r="A33" s="15" t="s">
        <v>51</v>
      </c>
      <c r="B33" s="16" t="s">
        <v>52</v>
      </c>
      <c r="C33" s="17">
        <f>SUM(C34:C36)</f>
        <v>0</v>
      </c>
      <c r="D33" s="17">
        <f>SUM(D34:D36)</f>
        <v>0</v>
      </c>
      <c r="E33" s="17">
        <f t="shared" ref="E33" si="4">SUM(E34:E36)</f>
        <v>0</v>
      </c>
      <c r="F33" s="17">
        <f>SUM(F34:F36)</f>
        <v>0</v>
      </c>
      <c r="H33" s="6"/>
      <c r="I33" s="7"/>
    </row>
    <row r="34" spans="1:10" x14ac:dyDescent="0.2">
      <c r="A34" s="11" t="s">
        <v>53</v>
      </c>
      <c r="B34" s="12" t="s">
        <v>54</v>
      </c>
      <c r="C34" s="13">
        <v>0</v>
      </c>
      <c r="D34" s="13">
        <v>0</v>
      </c>
      <c r="E34" s="13"/>
      <c r="F34" s="13">
        <f t="shared" ref="F34:F36" si="5">+C34+D34+E34</f>
        <v>0</v>
      </c>
      <c r="H34" s="6"/>
      <c r="I34" s="7"/>
    </row>
    <row r="35" spans="1:10" x14ac:dyDescent="0.2">
      <c r="A35" s="11" t="s">
        <v>55</v>
      </c>
      <c r="B35" s="12" t="s">
        <v>56</v>
      </c>
      <c r="C35" s="13">
        <v>0</v>
      </c>
      <c r="D35" s="18">
        <v>0</v>
      </c>
      <c r="E35" s="13"/>
      <c r="F35" s="13"/>
      <c r="H35" s="6"/>
      <c r="I35" s="7"/>
    </row>
    <row r="36" spans="1:10" x14ac:dyDescent="0.2">
      <c r="A36" s="14" t="s">
        <v>57</v>
      </c>
      <c r="B36" s="12" t="s">
        <v>58</v>
      </c>
      <c r="C36" s="13">
        <v>0</v>
      </c>
      <c r="D36" s="13">
        <v>0</v>
      </c>
      <c r="E36" s="13"/>
      <c r="F36" s="13">
        <f t="shared" si="5"/>
        <v>0</v>
      </c>
      <c r="H36" s="6"/>
      <c r="I36" s="7"/>
    </row>
    <row r="37" spans="1:10" ht="16.5" x14ac:dyDescent="0.3">
      <c r="A37" s="15" t="s">
        <v>59</v>
      </c>
      <c r="B37" s="16" t="s">
        <v>60</v>
      </c>
      <c r="C37" s="17">
        <f>SUM(C38:C41)</f>
        <v>3290033.27</v>
      </c>
      <c r="D37" s="17">
        <f>SUM(D38:D41)</f>
        <v>2524729.63</v>
      </c>
      <c r="E37" s="17">
        <f>SUM(E38:E41)</f>
        <v>0</v>
      </c>
      <c r="F37" s="17">
        <f>SUM(F38:F41)</f>
        <v>5814762.8999999994</v>
      </c>
      <c r="H37" s="6">
        <f t="shared" si="1"/>
        <v>5814762.9000000004</v>
      </c>
      <c r="I37" s="7"/>
    </row>
    <row r="38" spans="1:10" x14ac:dyDescent="0.2">
      <c r="A38" s="14" t="s">
        <v>61</v>
      </c>
      <c r="B38" s="12" t="s">
        <v>62</v>
      </c>
      <c r="C38" s="13">
        <v>1526844.43</v>
      </c>
      <c r="D38" s="18">
        <v>1170481.08</v>
      </c>
      <c r="E38" s="13"/>
      <c r="F38" s="13">
        <f>+C38+D38+E38</f>
        <v>2697325.51</v>
      </c>
      <c r="H38" s="6">
        <f t="shared" si="1"/>
        <v>2697325.51</v>
      </c>
      <c r="I38" s="7"/>
    </row>
    <row r="39" spans="1:10" x14ac:dyDescent="0.2">
      <c r="A39" s="14" t="s">
        <v>63</v>
      </c>
      <c r="B39" s="12" t="s">
        <v>64</v>
      </c>
      <c r="C39" s="13">
        <v>1535998.22</v>
      </c>
      <c r="D39" s="18">
        <v>1192825.54</v>
      </c>
      <c r="E39" s="13"/>
      <c r="F39" s="13">
        <f>+C39+D39+E39</f>
        <v>2728823.76</v>
      </c>
      <c r="H39" s="6">
        <f t="shared" si="1"/>
        <v>2728823.76</v>
      </c>
      <c r="I39" s="7"/>
    </row>
    <row r="40" spans="1:10" x14ac:dyDescent="0.2">
      <c r="A40" s="14" t="s">
        <v>65</v>
      </c>
      <c r="B40" s="12" t="s">
        <v>66</v>
      </c>
      <c r="C40" s="13">
        <v>227190.62</v>
      </c>
      <c r="D40" s="18">
        <v>161423.01</v>
      </c>
      <c r="E40" s="13"/>
      <c r="F40" s="13">
        <f t="shared" ref="F40:F41" si="6">+C40+D40+E40</f>
        <v>388613.63</v>
      </c>
      <c r="H40" s="6">
        <f t="shared" si="1"/>
        <v>388613.63</v>
      </c>
      <c r="I40" s="7"/>
    </row>
    <row r="41" spans="1:10" ht="13.5" thickBot="1" x14ac:dyDescent="0.25">
      <c r="A41" s="20"/>
      <c r="B41" s="21"/>
      <c r="C41" s="22"/>
      <c r="D41" s="22">
        <v>0</v>
      </c>
      <c r="E41" s="22"/>
      <c r="F41" s="13">
        <f t="shared" si="6"/>
        <v>0</v>
      </c>
      <c r="H41" s="6">
        <f t="shared" si="1"/>
        <v>0</v>
      </c>
      <c r="I41" s="7"/>
    </row>
    <row r="42" spans="1:10" ht="16.5" thickBot="1" x14ac:dyDescent="0.3">
      <c r="A42" s="3">
        <v>2.2000000000000002</v>
      </c>
      <c r="B42" s="4" t="s">
        <v>67</v>
      </c>
      <c r="C42" s="5">
        <f>+C43+C53+C57+C60+C65+C74+C78+C94+C109</f>
        <v>0</v>
      </c>
      <c r="D42" s="5">
        <f>+D43+D53+D57+D60+D65+D74+D78+D94</f>
        <v>14955537.300000001</v>
      </c>
      <c r="E42" s="5">
        <f>+E43+E53+E57+E60+E65+E74+E78+E94+E109</f>
        <v>3185572.6400000006</v>
      </c>
      <c r="F42" s="5">
        <f>+F43+F53+F57+F60+F65+F74+F78+F94+F109</f>
        <v>18141109.940000001</v>
      </c>
      <c r="H42" s="6">
        <f t="shared" si="1"/>
        <v>18141109.940000001</v>
      </c>
      <c r="I42" s="7"/>
      <c r="J42" s="7"/>
    </row>
    <row r="43" spans="1:10" ht="16.5" x14ac:dyDescent="0.3">
      <c r="A43" s="8" t="s">
        <v>68</v>
      </c>
      <c r="B43" s="9" t="s">
        <v>69</v>
      </c>
      <c r="C43" s="23">
        <f>SUM(C44:C51)</f>
        <v>0</v>
      </c>
      <c r="D43" s="23">
        <f>SUM(D44:D51)</f>
        <v>1824524.4</v>
      </c>
      <c r="E43" s="23">
        <f>SUM(E44:E52)</f>
        <v>1365036.29</v>
      </c>
      <c r="F43" s="23">
        <f>SUM(F44:F52)</f>
        <v>3189560.69</v>
      </c>
      <c r="H43" s="6">
        <f t="shared" si="1"/>
        <v>3189560.69</v>
      </c>
      <c r="I43" s="7"/>
    </row>
    <row r="44" spans="1:10" x14ac:dyDescent="0.2">
      <c r="A44" s="24" t="s">
        <v>70</v>
      </c>
      <c r="B44" s="25" t="s">
        <v>71</v>
      </c>
      <c r="C44" s="26"/>
      <c r="D44" s="26">
        <v>0</v>
      </c>
      <c r="E44" s="26"/>
      <c r="F44" s="26">
        <f>+C44+D44+E44</f>
        <v>0</v>
      </c>
      <c r="H44" s="6"/>
      <c r="I44" s="7"/>
    </row>
    <row r="45" spans="1:10" x14ac:dyDescent="0.2">
      <c r="A45" s="24" t="s">
        <v>72</v>
      </c>
      <c r="B45" s="25" t="s">
        <v>73</v>
      </c>
      <c r="C45" s="26"/>
      <c r="D45" s="26">
        <v>0</v>
      </c>
      <c r="E45" s="26"/>
      <c r="F45" s="26"/>
      <c r="H45" s="6"/>
      <c r="I45" s="7"/>
    </row>
    <row r="46" spans="1:10" x14ac:dyDescent="0.2">
      <c r="A46" s="14" t="s">
        <v>74</v>
      </c>
      <c r="B46" s="12" t="s">
        <v>75</v>
      </c>
      <c r="C46" s="13">
        <v>0</v>
      </c>
      <c r="D46" s="13">
        <v>907431.79</v>
      </c>
      <c r="E46" s="13">
        <v>0</v>
      </c>
      <c r="F46" s="26">
        <f t="shared" ref="F46:F51" si="7">+C46+D46+E46</f>
        <v>907431.79</v>
      </c>
      <c r="H46" s="6">
        <f t="shared" si="1"/>
        <v>907431.79</v>
      </c>
      <c r="I46" s="7"/>
    </row>
    <row r="47" spans="1:10" x14ac:dyDescent="0.2">
      <c r="A47" s="14" t="s">
        <v>76</v>
      </c>
      <c r="B47" s="12" t="s">
        <v>77</v>
      </c>
      <c r="C47" s="13">
        <v>0</v>
      </c>
      <c r="D47" s="13">
        <v>2550</v>
      </c>
      <c r="E47" s="13">
        <v>0</v>
      </c>
      <c r="F47" s="26">
        <f t="shared" si="7"/>
        <v>2550</v>
      </c>
      <c r="H47" s="6">
        <f t="shared" si="1"/>
        <v>2550</v>
      </c>
      <c r="I47" s="7"/>
    </row>
    <row r="48" spans="1:10" x14ac:dyDescent="0.2">
      <c r="A48" s="14" t="s">
        <v>78</v>
      </c>
      <c r="B48" s="12" t="s">
        <v>79</v>
      </c>
      <c r="C48" s="27">
        <v>0</v>
      </c>
      <c r="D48" s="13">
        <v>74545.279999999999</v>
      </c>
      <c r="E48" s="13">
        <v>305316.28000000003</v>
      </c>
      <c r="F48" s="26">
        <f t="shared" si="7"/>
        <v>379861.56000000006</v>
      </c>
      <c r="H48" s="6">
        <f t="shared" si="1"/>
        <v>379861.56000000006</v>
      </c>
      <c r="I48" s="7"/>
    </row>
    <row r="49" spans="1:9" x14ac:dyDescent="0.2">
      <c r="A49" s="14" t="s">
        <v>80</v>
      </c>
      <c r="B49" s="12" t="s">
        <v>81</v>
      </c>
      <c r="C49" s="13">
        <v>0</v>
      </c>
      <c r="D49" s="13">
        <v>793288.33</v>
      </c>
      <c r="E49" s="13">
        <v>1058079.01</v>
      </c>
      <c r="F49" s="26">
        <f t="shared" si="7"/>
        <v>1851367.3399999999</v>
      </c>
      <c r="H49" s="6">
        <f t="shared" si="1"/>
        <v>1851367.3399999999</v>
      </c>
      <c r="I49" s="7"/>
    </row>
    <row r="50" spans="1:9" x14ac:dyDescent="0.2">
      <c r="A50" s="14" t="s">
        <v>82</v>
      </c>
      <c r="B50" s="28" t="s">
        <v>83</v>
      </c>
      <c r="C50" s="13">
        <v>0</v>
      </c>
      <c r="D50" s="13">
        <v>3969</v>
      </c>
      <c r="E50" s="13">
        <v>638</v>
      </c>
      <c r="F50" s="26">
        <f t="shared" si="7"/>
        <v>4607</v>
      </c>
      <c r="H50" s="6">
        <f t="shared" si="1"/>
        <v>4607</v>
      </c>
      <c r="I50" s="7"/>
    </row>
    <row r="51" spans="1:9" x14ac:dyDescent="0.2">
      <c r="A51" s="29" t="s">
        <v>84</v>
      </c>
      <c r="B51" s="12" t="s">
        <v>85</v>
      </c>
      <c r="C51" s="13">
        <v>0</v>
      </c>
      <c r="D51" s="13">
        <v>42740</v>
      </c>
      <c r="E51" s="13">
        <v>1003</v>
      </c>
      <c r="F51" s="26">
        <f t="shared" si="7"/>
        <v>43743</v>
      </c>
      <c r="H51" s="6">
        <f t="shared" si="1"/>
        <v>43743</v>
      </c>
      <c r="I51" s="7"/>
    </row>
    <row r="52" spans="1:9" x14ac:dyDescent="0.2">
      <c r="A52" s="14"/>
      <c r="B52" s="12"/>
      <c r="C52" s="13"/>
      <c r="D52" s="13">
        <v>0</v>
      </c>
      <c r="E52" s="13"/>
      <c r="F52" s="13">
        <f t="shared" si="3"/>
        <v>0</v>
      </c>
      <c r="H52" s="6">
        <f t="shared" si="1"/>
        <v>0</v>
      </c>
      <c r="I52" s="7"/>
    </row>
    <row r="53" spans="1:9" ht="16.5" x14ac:dyDescent="0.3">
      <c r="A53" s="15" t="s">
        <v>86</v>
      </c>
      <c r="B53" s="16" t="s">
        <v>87</v>
      </c>
      <c r="C53" s="17">
        <f>SUM(C54:C56)</f>
        <v>0</v>
      </c>
      <c r="D53" s="17">
        <f>SUM(D54:D56)</f>
        <v>1211620.46</v>
      </c>
      <c r="E53" s="17">
        <f>SUM(E54:E56)</f>
        <v>43977.36</v>
      </c>
      <c r="F53" s="17">
        <f>SUM(F54:F56)</f>
        <v>1255597.82</v>
      </c>
      <c r="H53" s="6">
        <f t="shared" si="1"/>
        <v>1255597.82</v>
      </c>
      <c r="I53" s="7"/>
    </row>
    <row r="54" spans="1:9" x14ac:dyDescent="0.2">
      <c r="A54" s="30" t="s">
        <v>88</v>
      </c>
      <c r="B54" s="12" t="s">
        <v>89</v>
      </c>
      <c r="C54" s="13"/>
      <c r="D54" s="13">
        <v>148065</v>
      </c>
      <c r="E54" s="13">
        <v>0</v>
      </c>
      <c r="F54" s="13">
        <f>+C54+D54+E54</f>
        <v>148065</v>
      </c>
      <c r="H54" s="6">
        <f t="shared" si="1"/>
        <v>148065</v>
      </c>
      <c r="I54" s="7"/>
    </row>
    <row r="55" spans="1:9" x14ac:dyDescent="0.2">
      <c r="A55" s="30" t="s">
        <v>90</v>
      </c>
      <c r="B55" s="12" t="s">
        <v>91</v>
      </c>
      <c r="C55" s="13"/>
      <c r="D55" s="13">
        <v>1063555.46</v>
      </c>
      <c r="E55" s="13">
        <v>43977.36</v>
      </c>
      <c r="F55" s="13">
        <f>+C55+D55+E55</f>
        <v>1107532.82</v>
      </c>
      <c r="H55" s="6">
        <f t="shared" si="1"/>
        <v>1107532.82</v>
      </c>
      <c r="I55" s="7"/>
    </row>
    <row r="56" spans="1:9" x14ac:dyDescent="0.2">
      <c r="A56" s="14"/>
      <c r="B56" s="12"/>
      <c r="C56" s="13"/>
      <c r="D56" s="13"/>
      <c r="E56" s="13">
        <v>0</v>
      </c>
      <c r="F56" s="13">
        <f t="shared" si="3"/>
        <v>0</v>
      </c>
      <c r="H56" s="6">
        <f t="shared" si="1"/>
        <v>0</v>
      </c>
      <c r="I56" s="7"/>
    </row>
    <row r="57" spans="1:9" ht="16.5" x14ac:dyDescent="0.3">
      <c r="A57" s="15" t="s">
        <v>92</v>
      </c>
      <c r="B57" s="16" t="s">
        <v>93</v>
      </c>
      <c r="C57" s="17">
        <f>SUM(C58:C59)</f>
        <v>0</v>
      </c>
      <c r="D57" s="17">
        <f>SUM(D58:D59)</f>
        <v>146200</v>
      </c>
      <c r="E57" s="17">
        <f>SUM(E58:E59)</f>
        <v>197400</v>
      </c>
      <c r="F57" s="17">
        <f>SUM(F58:F59)</f>
        <v>343600</v>
      </c>
      <c r="H57" s="6">
        <f t="shared" si="1"/>
        <v>343600</v>
      </c>
      <c r="I57" s="7"/>
    </row>
    <row r="58" spans="1:9" x14ac:dyDescent="0.2">
      <c r="A58" s="14" t="s">
        <v>94</v>
      </c>
      <c r="B58" s="12" t="s">
        <v>95</v>
      </c>
      <c r="C58" s="13"/>
      <c r="D58" s="13">
        <v>146200</v>
      </c>
      <c r="E58" s="13">
        <v>197400</v>
      </c>
      <c r="F58" s="13">
        <f>+C58+D58+E58</f>
        <v>343600</v>
      </c>
      <c r="H58" s="6">
        <f t="shared" si="1"/>
        <v>343600</v>
      </c>
      <c r="I58" s="7"/>
    </row>
    <row r="59" spans="1:9" x14ac:dyDescent="0.2">
      <c r="A59" s="14" t="s">
        <v>96</v>
      </c>
      <c r="B59" s="12" t="s">
        <v>97</v>
      </c>
      <c r="C59" s="13"/>
      <c r="D59" s="13"/>
      <c r="E59" s="13"/>
      <c r="F59" s="31">
        <f>+C59+D59+E59</f>
        <v>0</v>
      </c>
      <c r="H59" s="6">
        <f t="shared" si="1"/>
        <v>0</v>
      </c>
      <c r="I59" s="7"/>
    </row>
    <row r="60" spans="1:9" ht="16.5" x14ac:dyDescent="0.3">
      <c r="A60" s="15" t="s">
        <v>98</v>
      </c>
      <c r="B60" s="16" t="s">
        <v>99</v>
      </c>
      <c r="C60" s="17">
        <f>SUM(C61:C63)</f>
        <v>0</v>
      </c>
      <c r="D60" s="17">
        <f>SUM(D61:D63)</f>
        <v>1502012</v>
      </c>
      <c r="E60" s="17">
        <f>SUM(E61:E63)</f>
        <v>468996.15</v>
      </c>
      <c r="F60" s="17">
        <f>SUM(F61:F64)</f>
        <v>1971008.15</v>
      </c>
      <c r="H60" s="6">
        <f t="shared" si="1"/>
        <v>1971008.15</v>
      </c>
      <c r="I60" s="7"/>
    </row>
    <row r="61" spans="1:9" x14ac:dyDescent="0.2">
      <c r="A61" s="30" t="s">
        <v>100</v>
      </c>
      <c r="B61" s="12" t="s">
        <v>101</v>
      </c>
      <c r="C61" s="13"/>
      <c r="D61" s="13">
        <v>1239765</v>
      </c>
      <c r="E61" s="13">
        <v>467552.15</v>
      </c>
      <c r="F61" s="13">
        <f>SUM(C61:E61)</f>
        <v>1707317.15</v>
      </c>
      <c r="H61" s="6">
        <f t="shared" si="1"/>
        <v>1707317.15</v>
      </c>
      <c r="I61" s="7"/>
    </row>
    <row r="62" spans="1:9" x14ac:dyDescent="0.2">
      <c r="A62" s="30" t="s">
        <v>102</v>
      </c>
      <c r="B62" s="12" t="s">
        <v>103</v>
      </c>
      <c r="C62" s="13"/>
      <c r="D62" s="13">
        <v>232712</v>
      </c>
      <c r="E62" s="13">
        <v>0</v>
      </c>
      <c r="F62" s="13">
        <f>SUM(C62:E62)</f>
        <v>232712</v>
      </c>
      <c r="H62" s="6">
        <f t="shared" si="1"/>
        <v>232712</v>
      </c>
      <c r="I62" s="7"/>
    </row>
    <row r="63" spans="1:9" x14ac:dyDescent="0.2">
      <c r="A63" s="30" t="s">
        <v>104</v>
      </c>
      <c r="B63" s="12" t="s">
        <v>105</v>
      </c>
      <c r="C63" s="13"/>
      <c r="D63" s="13">
        <v>29535</v>
      </c>
      <c r="E63" s="13">
        <v>1444</v>
      </c>
      <c r="F63" s="13">
        <f t="shared" ref="F63" si="8">SUM(C63:E63)</f>
        <v>30979</v>
      </c>
      <c r="H63" s="6">
        <f t="shared" si="1"/>
        <v>30979</v>
      </c>
      <c r="I63" s="7"/>
    </row>
    <row r="64" spans="1:9" x14ac:dyDescent="0.2">
      <c r="A64" s="14"/>
      <c r="B64" s="12"/>
      <c r="C64" s="13"/>
      <c r="D64" s="13"/>
      <c r="E64" s="13"/>
      <c r="F64" s="13">
        <f t="shared" si="3"/>
        <v>0</v>
      </c>
      <c r="H64" s="6">
        <f t="shared" si="1"/>
        <v>0</v>
      </c>
      <c r="I64" s="7"/>
    </row>
    <row r="65" spans="1:9" ht="16.5" x14ac:dyDescent="0.3">
      <c r="A65" s="15" t="s">
        <v>106</v>
      </c>
      <c r="B65" s="16" t="s">
        <v>107</v>
      </c>
      <c r="C65" s="17">
        <f>SUM(C66:C72)</f>
        <v>0</v>
      </c>
      <c r="D65" s="17">
        <f>SUM(D66:D72)</f>
        <v>3029027.46</v>
      </c>
      <c r="E65" s="17">
        <f>SUM(E66:E72)</f>
        <v>38940</v>
      </c>
      <c r="F65" s="17">
        <f>SUM(F66:F73)</f>
        <v>3067967.46</v>
      </c>
      <c r="H65" s="6">
        <f t="shared" si="1"/>
        <v>3067967.46</v>
      </c>
      <c r="I65" s="7"/>
    </row>
    <row r="66" spans="1:9" x14ac:dyDescent="0.2">
      <c r="A66" s="30" t="s">
        <v>108</v>
      </c>
      <c r="B66" s="12" t="s">
        <v>109</v>
      </c>
      <c r="C66" s="13">
        <v>0</v>
      </c>
      <c r="D66" s="13">
        <v>345411.41</v>
      </c>
      <c r="E66" s="13"/>
      <c r="F66" s="13">
        <f>SUM(C66:E66)</f>
        <v>345411.41</v>
      </c>
      <c r="H66" s="6">
        <f t="shared" si="1"/>
        <v>345411.41</v>
      </c>
      <c r="I66" s="7"/>
    </row>
    <row r="67" spans="1:9" x14ac:dyDescent="0.2">
      <c r="A67" s="30" t="s">
        <v>110</v>
      </c>
      <c r="B67" s="12" t="s">
        <v>111</v>
      </c>
      <c r="C67" s="13"/>
      <c r="D67" s="18"/>
      <c r="E67" s="13"/>
      <c r="F67" s="13"/>
      <c r="H67" s="6"/>
      <c r="I67" s="7"/>
    </row>
    <row r="68" spans="1:9" x14ac:dyDescent="0.2">
      <c r="A68" s="30" t="s">
        <v>112</v>
      </c>
      <c r="B68" s="12" t="s">
        <v>113</v>
      </c>
      <c r="C68" s="13"/>
      <c r="D68" s="18"/>
      <c r="E68" s="13">
        <v>0</v>
      </c>
      <c r="F68" s="13">
        <f>SUM(C68:E68)</f>
        <v>0</v>
      </c>
      <c r="H68" s="6">
        <f t="shared" si="1"/>
        <v>0</v>
      </c>
      <c r="I68" s="7"/>
    </row>
    <row r="69" spans="1:9" x14ac:dyDescent="0.2">
      <c r="A69" s="30" t="s">
        <v>114</v>
      </c>
      <c r="B69" s="12" t="s">
        <v>115</v>
      </c>
      <c r="C69" s="13"/>
      <c r="D69" s="18"/>
      <c r="E69" s="13">
        <v>0</v>
      </c>
      <c r="F69" s="13">
        <f t="shared" ref="F69:F73" si="9">SUM(C69:E69)</f>
        <v>0</v>
      </c>
      <c r="H69" s="6"/>
      <c r="I69" s="7"/>
    </row>
    <row r="70" spans="1:9" x14ac:dyDescent="0.2">
      <c r="A70" s="30" t="s">
        <v>116</v>
      </c>
      <c r="B70" s="12" t="s">
        <v>117</v>
      </c>
      <c r="C70" s="13"/>
      <c r="D70" s="13">
        <v>0</v>
      </c>
      <c r="E70" s="13"/>
      <c r="F70" s="13"/>
      <c r="H70" s="6"/>
      <c r="I70" s="7"/>
    </row>
    <row r="71" spans="1:9" x14ac:dyDescent="0.2">
      <c r="A71" s="30" t="s">
        <v>118</v>
      </c>
      <c r="B71" s="12" t="s">
        <v>119</v>
      </c>
      <c r="C71" s="13"/>
      <c r="D71" s="13">
        <v>83341.070000000007</v>
      </c>
      <c r="E71" s="13">
        <v>0</v>
      </c>
      <c r="F71" s="13">
        <f t="shared" si="9"/>
        <v>83341.070000000007</v>
      </c>
      <c r="H71" s="6">
        <f t="shared" si="1"/>
        <v>83341.070000000007</v>
      </c>
      <c r="I71" s="7"/>
    </row>
    <row r="72" spans="1:9" x14ac:dyDescent="0.2">
      <c r="A72" s="30" t="s">
        <v>120</v>
      </c>
      <c r="B72" s="12" t="s">
        <v>121</v>
      </c>
      <c r="C72" s="13"/>
      <c r="D72" s="13">
        <v>2600274.98</v>
      </c>
      <c r="E72" s="13">
        <v>38940</v>
      </c>
      <c r="F72" s="13">
        <f>SUM(C72:E72)</f>
        <v>2639214.98</v>
      </c>
      <c r="H72" s="6">
        <f t="shared" si="1"/>
        <v>2639214.98</v>
      </c>
      <c r="I72" s="7"/>
    </row>
    <row r="73" spans="1:9" x14ac:dyDescent="0.2">
      <c r="A73" s="14"/>
      <c r="B73" s="12"/>
      <c r="C73" s="13"/>
      <c r="D73" s="13"/>
      <c r="E73" s="13"/>
      <c r="F73" s="13">
        <f t="shared" si="9"/>
        <v>0</v>
      </c>
      <c r="H73" s="6">
        <f t="shared" si="1"/>
        <v>0</v>
      </c>
      <c r="I73" s="7"/>
    </row>
    <row r="74" spans="1:9" ht="16.5" x14ac:dyDescent="0.3">
      <c r="A74" s="15" t="s">
        <v>122</v>
      </c>
      <c r="B74" s="16" t="s">
        <v>123</v>
      </c>
      <c r="C74" s="17">
        <f>SUM(C75:C77)</f>
        <v>0</v>
      </c>
      <c r="D74" s="17">
        <f>SUM(D75:D77)</f>
        <v>49932</v>
      </c>
      <c r="E74" s="17">
        <f t="shared" ref="E74" si="10">SUM(E75:E77)</f>
        <v>0</v>
      </c>
      <c r="F74" s="17">
        <f>SUM(F75:F77)</f>
        <v>49932</v>
      </c>
      <c r="H74" s="6">
        <f t="shared" si="1"/>
        <v>49932</v>
      </c>
      <c r="I74" s="7"/>
    </row>
    <row r="75" spans="1:9" x14ac:dyDescent="0.2">
      <c r="A75" s="30" t="s">
        <v>124</v>
      </c>
      <c r="B75" s="12" t="s">
        <v>125</v>
      </c>
      <c r="C75" s="13"/>
      <c r="D75" s="13"/>
      <c r="E75" s="13"/>
      <c r="F75" s="13">
        <f t="shared" si="3"/>
        <v>0</v>
      </c>
      <c r="H75" s="6">
        <f t="shared" si="1"/>
        <v>0</v>
      </c>
      <c r="I75" s="7"/>
    </row>
    <row r="76" spans="1:9" x14ac:dyDescent="0.2">
      <c r="A76" s="30" t="s">
        <v>126</v>
      </c>
      <c r="B76" s="12" t="s">
        <v>127</v>
      </c>
      <c r="C76" s="13">
        <v>0</v>
      </c>
      <c r="D76" s="13">
        <v>0</v>
      </c>
      <c r="E76" s="13"/>
      <c r="F76" s="13">
        <f>+C76+D76+E76</f>
        <v>0</v>
      </c>
      <c r="H76" s="6">
        <f t="shared" si="1"/>
        <v>0</v>
      </c>
      <c r="I76" s="7"/>
    </row>
    <row r="77" spans="1:9" x14ac:dyDescent="0.2">
      <c r="A77" s="30" t="s">
        <v>128</v>
      </c>
      <c r="B77" s="12" t="s">
        <v>129</v>
      </c>
      <c r="C77" s="13"/>
      <c r="D77" s="13">
        <v>49932</v>
      </c>
      <c r="E77" s="13"/>
      <c r="F77" s="13">
        <f t="shared" si="3"/>
        <v>49932</v>
      </c>
      <c r="H77" s="6">
        <f t="shared" si="1"/>
        <v>49932</v>
      </c>
      <c r="I77" s="7"/>
    </row>
    <row r="78" spans="1:9" ht="18" customHeight="1" x14ac:dyDescent="0.3">
      <c r="A78" s="15" t="s">
        <v>130</v>
      </c>
      <c r="B78" s="16" t="s">
        <v>131</v>
      </c>
      <c r="C78" s="17">
        <f>SUM(C79:C93)</f>
        <v>0</v>
      </c>
      <c r="D78" s="17">
        <f>SUM(D79:D93)</f>
        <v>3019947.41</v>
      </c>
      <c r="E78" s="17">
        <f>SUM(E79:E93)</f>
        <v>519742.43999999994</v>
      </c>
      <c r="F78" s="17">
        <f>SUM(F79:F93)</f>
        <v>3539689.8499999996</v>
      </c>
      <c r="H78" s="6"/>
      <c r="I78" s="7"/>
    </row>
    <row r="79" spans="1:9" ht="18" customHeight="1" x14ac:dyDescent="0.2">
      <c r="A79" s="32" t="s">
        <v>132</v>
      </c>
      <c r="B79" s="33" t="s">
        <v>133</v>
      </c>
      <c r="C79" s="13"/>
      <c r="D79" s="13">
        <v>106022.21</v>
      </c>
      <c r="E79" s="13">
        <v>0</v>
      </c>
      <c r="F79" s="13">
        <f>+C79+D79+E79</f>
        <v>106022.21</v>
      </c>
      <c r="H79" s="6">
        <f t="shared" si="1"/>
        <v>106022.21</v>
      </c>
      <c r="I79" s="7"/>
    </row>
    <row r="80" spans="1:9" ht="18" customHeight="1" x14ac:dyDescent="0.2">
      <c r="A80" s="32" t="s">
        <v>134</v>
      </c>
      <c r="B80" s="33" t="s">
        <v>135</v>
      </c>
      <c r="C80" s="13"/>
      <c r="D80" s="13">
        <v>1225063.6499999999</v>
      </c>
      <c r="E80" s="13">
        <v>0</v>
      </c>
      <c r="F80" s="13">
        <f t="shared" ref="F80:F93" si="11">+C80+D80+E80</f>
        <v>1225063.6499999999</v>
      </c>
      <c r="H80" s="6"/>
      <c r="I80" s="7"/>
    </row>
    <row r="81" spans="1:9" ht="18" customHeight="1" x14ac:dyDescent="0.2">
      <c r="A81" s="32" t="s">
        <v>136</v>
      </c>
      <c r="B81" s="33" t="s">
        <v>137</v>
      </c>
      <c r="C81" s="13"/>
      <c r="D81" s="13"/>
      <c r="E81" s="13"/>
      <c r="F81" s="13">
        <f t="shared" si="11"/>
        <v>0</v>
      </c>
      <c r="H81" s="6"/>
      <c r="I81" s="7"/>
    </row>
    <row r="82" spans="1:9" ht="18" customHeight="1" x14ac:dyDescent="0.2">
      <c r="A82" s="32" t="s">
        <v>138</v>
      </c>
      <c r="B82" s="33" t="s">
        <v>139</v>
      </c>
      <c r="C82" s="13"/>
      <c r="D82" s="13">
        <v>0</v>
      </c>
      <c r="E82" s="13"/>
      <c r="F82" s="13">
        <f t="shared" si="11"/>
        <v>0</v>
      </c>
      <c r="H82" s="6"/>
      <c r="I82" s="7"/>
    </row>
    <row r="83" spans="1:9" ht="18" customHeight="1" x14ac:dyDescent="0.2">
      <c r="A83" s="32" t="s">
        <v>140</v>
      </c>
      <c r="B83" s="33" t="s">
        <v>141</v>
      </c>
      <c r="C83" s="13"/>
      <c r="D83" s="18">
        <v>0</v>
      </c>
      <c r="E83" s="18">
        <v>150000</v>
      </c>
      <c r="F83" s="13">
        <f t="shared" si="11"/>
        <v>150000</v>
      </c>
      <c r="H83" s="6"/>
      <c r="I83" s="7"/>
    </row>
    <row r="84" spans="1:9" ht="18" customHeight="1" x14ac:dyDescent="0.2">
      <c r="A84" s="32" t="s">
        <v>142</v>
      </c>
      <c r="B84" s="33" t="s">
        <v>143</v>
      </c>
      <c r="C84" s="13"/>
      <c r="D84" s="13">
        <v>0</v>
      </c>
      <c r="E84" s="13">
        <v>75277.19</v>
      </c>
      <c r="F84" s="13">
        <f>+C84+D84+E84</f>
        <v>75277.19</v>
      </c>
      <c r="H84" s="6"/>
      <c r="I84" s="7"/>
    </row>
    <row r="85" spans="1:9" ht="18" customHeight="1" x14ac:dyDescent="0.2">
      <c r="A85" s="32" t="s">
        <v>144</v>
      </c>
      <c r="B85" s="33" t="s">
        <v>145</v>
      </c>
      <c r="C85" s="13"/>
      <c r="D85" s="13">
        <v>35931</v>
      </c>
      <c r="E85" s="13">
        <v>131591.9</v>
      </c>
      <c r="F85" s="13">
        <f t="shared" si="11"/>
        <v>167522.9</v>
      </c>
      <c r="H85" s="6"/>
      <c r="I85" s="7"/>
    </row>
    <row r="86" spans="1:9" ht="18" customHeight="1" x14ac:dyDescent="0.2">
      <c r="A86" s="32" t="s">
        <v>146</v>
      </c>
      <c r="B86" s="33" t="s">
        <v>147</v>
      </c>
      <c r="C86" s="13"/>
      <c r="D86" s="13">
        <v>303924.34000000003</v>
      </c>
      <c r="E86" s="13">
        <v>0</v>
      </c>
      <c r="F86" s="13">
        <f t="shared" si="11"/>
        <v>303924.34000000003</v>
      </c>
      <c r="H86" s="6"/>
      <c r="I86" s="7"/>
    </row>
    <row r="87" spans="1:9" ht="18" customHeight="1" x14ac:dyDescent="0.2">
      <c r="A87" s="32" t="s">
        <v>148</v>
      </c>
      <c r="B87" s="33" t="s">
        <v>149</v>
      </c>
      <c r="C87" s="13"/>
      <c r="D87" s="13">
        <v>0</v>
      </c>
      <c r="E87" s="13">
        <v>0</v>
      </c>
      <c r="F87" s="13">
        <f t="shared" si="11"/>
        <v>0</v>
      </c>
      <c r="H87" s="6"/>
      <c r="I87" s="7"/>
    </row>
    <row r="88" spans="1:9" ht="18" customHeight="1" x14ac:dyDescent="0.2">
      <c r="A88" s="32" t="s">
        <v>150</v>
      </c>
      <c r="B88" s="33" t="s">
        <v>151</v>
      </c>
      <c r="C88" s="13"/>
      <c r="D88" s="13">
        <v>0</v>
      </c>
      <c r="E88" s="13">
        <v>0</v>
      </c>
      <c r="F88" s="13">
        <f t="shared" si="11"/>
        <v>0</v>
      </c>
      <c r="H88" s="6"/>
      <c r="I88" s="7"/>
    </row>
    <row r="89" spans="1:9" ht="18" customHeight="1" x14ac:dyDescent="0.2">
      <c r="A89" s="32" t="s">
        <v>152</v>
      </c>
      <c r="B89" s="33" t="s">
        <v>153</v>
      </c>
      <c r="C89" s="13"/>
      <c r="D89" s="13">
        <v>0</v>
      </c>
      <c r="E89" s="13"/>
      <c r="F89" s="13">
        <f t="shared" si="11"/>
        <v>0</v>
      </c>
      <c r="H89" s="6"/>
      <c r="I89" s="7"/>
    </row>
    <row r="90" spans="1:9" ht="18" customHeight="1" x14ac:dyDescent="0.2">
      <c r="A90" s="32" t="s">
        <v>154</v>
      </c>
      <c r="B90" s="33" t="s">
        <v>155</v>
      </c>
      <c r="C90" s="13"/>
      <c r="D90" s="13">
        <v>955818.22</v>
      </c>
      <c r="E90" s="13">
        <v>162873.35</v>
      </c>
      <c r="F90" s="13">
        <f t="shared" si="11"/>
        <v>1118691.57</v>
      </c>
      <c r="H90" s="6"/>
      <c r="I90" s="7"/>
    </row>
    <row r="91" spans="1:9" ht="18" customHeight="1" x14ac:dyDescent="0.2">
      <c r="A91" s="32" t="s">
        <v>156</v>
      </c>
      <c r="B91" s="34" t="s">
        <v>157</v>
      </c>
      <c r="C91" s="13"/>
      <c r="D91" s="13">
        <v>277152.99</v>
      </c>
      <c r="E91" s="13"/>
      <c r="F91" s="13">
        <f t="shared" si="11"/>
        <v>277152.99</v>
      </c>
      <c r="H91" s="6"/>
      <c r="I91" s="7"/>
    </row>
    <row r="92" spans="1:9" ht="18" customHeight="1" x14ac:dyDescent="0.2">
      <c r="A92" s="32" t="s">
        <v>158</v>
      </c>
      <c r="B92" s="34" t="s">
        <v>159</v>
      </c>
      <c r="C92" s="13"/>
      <c r="D92" s="13">
        <v>116035</v>
      </c>
      <c r="E92" s="13"/>
      <c r="F92" s="13">
        <f>+C92+D92+E92</f>
        <v>116035</v>
      </c>
      <c r="H92" s="6"/>
      <c r="I92" s="7"/>
    </row>
    <row r="93" spans="1:9" ht="18" customHeight="1" x14ac:dyDescent="0.2">
      <c r="A93" s="32" t="s">
        <v>160</v>
      </c>
      <c r="B93" s="34" t="s">
        <v>161</v>
      </c>
      <c r="C93" s="13"/>
      <c r="D93" s="13">
        <v>0</v>
      </c>
      <c r="E93" s="13">
        <v>0</v>
      </c>
      <c r="F93" s="13">
        <f t="shared" si="11"/>
        <v>0</v>
      </c>
      <c r="H93" s="6"/>
      <c r="I93" s="7"/>
    </row>
    <row r="94" spans="1:9" ht="16.5" x14ac:dyDescent="0.3">
      <c r="A94" s="15" t="s">
        <v>162</v>
      </c>
      <c r="B94" s="16" t="s">
        <v>163</v>
      </c>
      <c r="C94" s="17">
        <f>SUM(C95:C108)</f>
        <v>0</v>
      </c>
      <c r="D94" s="17">
        <f>SUM(D95:D109)</f>
        <v>4172273.57</v>
      </c>
      <c r="E94" s="17">
        <f>SUM(E95:E108)</f>
        <v>481243.28</v>
      </c>
      <c r="F94" s="17">
        <f>SUM(F95:F108)</f>
        <v>4646516.8499999996</v>
      </c>
      <c r="H94" s="6">
        <f t="shared" si="1"/>
        <v>4653516.8499999996</v>
      </c>
      <c r="I94" s="7"/>
    </row>
    <row r="95" spans="1:9" x14ac:dyDescent="0.2">
      <c r="A95" s="30" t="s">
        <v>164</v>
      </c>
      <c r="B95" s="12" t="s">
        <v>165</v>
      </c>
      <c r="C95" s="13"/>
      <c r="D95" s="13">
        <v>0</v>
      </c>
      <c r="E95" s="13">
        <v>0</v>
      </c>
      <c r="F95" s="13">
        <f>SUM(C95:E95)</f>
        <v>0</v>
      </c>
      <c r="H95" s="6">
        <f t="shared" ref="H95:H174" si="12">+C95+D95+E95</f>
        <v>0</v>
      </c>
      <c r="I95" s="7"/>
    </row>
    <row r="96" spans="1:9" x14ac:dyDescent="0.2">
      <c r="A96" s="30" t="s">
        <v>166</v>
      </c>
      <c r="B96" s="12" t="s">
        <v>167</v>
      </c>
      <c r="C96" s="13"/>
      <c r="D96" s="13">
        <v>809392.07</v>
      </c>
      <c r="E96" s="13"/>
      <c r="F96" s="13">
        <f t="shared" ref="F96:F103" si="13">SUM(C96:E96)</f>
        <v>809392.07</v>
      </c>
      <c r="H96" s="6">
        <f t="shared" si="12"/>
        <v>809392.07</v>
      </c>
      <c r="I96" s="7"/>
    </row>
    <row r="97" spans="1:9" x14ac:dyDescent="0.2">
      <c r="A97" s="30" t="s">
        <v>168</v>
      </c>
      <c r="B97" s="12" t="s">
        <v>169</v>
      </c>
      <c r="C97" s="13"/>
      <c r="D97" s="13">
        <v>0</v>
      </c>
      <c r="E97" s="13"/>
      <c r="F97" s="13">
        <f t="shared" si="13"/>
        <v>0</v>
      </c>
      <c r="H97" s="6"/>
      <c r="I97" s="7"/>
    </row>
    <row r="98" spans="1:9" x14ac:dyDescent="0.2">
      <c r="A98" s="30" t="s">
        <v>170</v>
      </c>
      <c r="B98" s="12" t="s">
        <v>171</v>
      </c>
      <c r="C98" s="13"/>
      <c r="D98" s="13">
        <v>0</v>
      </c>
      <c r="E98" s="13"/>
      <c r="F98" s="13">
        <f t="shared" si="13"/>
        <v>0</v>
      </c>
      <c r="H98" s="6">
        <f t="shared" si="12"/>
        <v>0</v>
      </c>
      <c r="I98" s="7"/>
    </row>
    <row r="99" spans="1:9" x14ac:dyDescent="0.2">
      <c r="A99" s="30" t="s">
        <v>172</v>
      </c>
      <c r="B99" s="12" t="s">
        <v>173</v>
      </c>
      <c r="C99" s="13"/>
      <c r="D99" s="13">
        <v>3440</v>
      </c>
      <c r="E99" s="13"/>
      <c r="F99" s="13">
        <f t="shared" si="13"/>
        <v>3440</v>
      </c>
      <c r="H99" s="6"/>
      <c r="I99" s="7"/>
    </row>
    <row r="100" spans="1:9" x14ac:dyDescent="0.2">
      <c r="A100" s="30" t="s">
        <v>174</v>
      </c>
      <c r="B100" s="12" t="s">
        <v>175</v>
      </c>
      <c r="C100" s="13"/>
      <c r="D100" s="13">
        <v>41381.24</v>
      </c>
      <c r="E100" s="13">
        <v>0</v>
      </c>
      <c r="F100" s="13">
        <f t="shared" si="13"/>
        <v>41381.24</v>
      </c>
      <c r="H100" s="6">
        <f t="shared" si="12"/>
        <v>41381.24</v>
      </c>
      <c r="I100" s="7"/>
    </row>
    <row r="101" spans="1:9" x14ac:dyDescent="0.2">
      <c r="A101" s="30" t="s">
        <v>176</v>
      </c>
      <c r="B101" s="12" t="s">
        <v>177</v>
      </c>
      <c r="C101" s="13"/>
      <c r="D101" s="13">
        <v>56053.760000000002</v>
      </c>
      <c r="E101" s="13">
        <v>421752.4</v>
      </c>
      <c r="F101" s="13">
        <f t="shared" si="13"/>
        <v>477806.16000000003</v>
      </c>
      <c r="H101" s="6">
        <f t="shared" si="12"/>
        <v>477806.16000000003</v>
      </c>
      <c r="I101" s="7"/>
    </row>
    <row r="102" spans="1:9" x14ac:dyDescent="0.2">
      <c r="A102" s="30" t="s">
        <v>178</v>
      </c>
      <c r="B102" s="12" t="s">
        <v>179</v>
      </c>
      <c r="C102" s="13">
        <v>0</v>
      </c>
      <c r="D102" s="13">
        <v>0</v>
      </c>
      <c r="E102" s="13">
        <v>0</v>
      </c>
      <c r="F102" s="13">
        <f t="shared" si="13"/>
        <v>0</v>
      </c>
      <c r="H102" s="6">
        <f t="shared" si="12"/>
        <v>0</v>
      </c>
      <c r="I102" s="7"/>
    </row>
    <row r="103" spans="1:9" x14ac:dyDescent="0.2">
      <c r="A103" s="30" t="s">
        <v>180</v>
      </c>
      <c r="B103" s="12" t="s">
        <v>181</v>
      </c>
      <c r="C103" s="13"/>
      <c r="D103" s="13">
        <v>195440</v>
      </c>
      <c r="E103" s="13"/>
      <c r="F103" s="13">
        <f t="shared" si="13"/>
        <v>195440</v>
      </c>
      <c r="H103" s="6"/>
      <c r="I103" s="7"/>
    </row>
    <row r="104" spans="1:9" x14ac:dyDescent="0.2">
      <c r="A104" s="30" t="s">
        <v>182</v>
      </c>
      <c r="B104" s="12" t="s">
        <v>183</v>
      </c>
      <c r="C104" s="13">
        <v>0</v>
      </c>
      <c r="D104" s="13">
        <v>0</v>
      </c>
      <c r="E104" s="13"/>
      <c r="F104" s="13">
        <f t="shared" ref="F104:F108" si="14">SUM(C104:E104)</f>
        <v>0</v>
      </c>
      <c r="H104" s="6">
        <f t="shared" si="12"/>
        <v>0</v>
      </c>
      <c r="I104" s="7"/>
    </row>
    <row r="105" spans="1:9" x14ac:dyDescent="0.2">
      <c r="A105" s="30" t="s">
        <v>184</v>
      </c>
      <c r="B105" s="12" t="s">
        <v>185</v>
      </c>
      <c r="C105" s="13"/>
      <c r="D105" s="13">
        <v>212680</v>
      </c>
      <c r="E105" s="13"/>
      <c r="F105" s="13">
        <f t="shared" si="14"/>
        <v>212680</v>
      </c>
      <c r="H105" s="6"/>
      <c r="I105" s="7"/>
    </row>
    <row r="106" spans="1:9" x14ac:dyDescent="0.2">
      <c r="A106" s="30" t="s">
        <v>186</v>
      </c>
      <c r="B106" s="12" t="s">
        <v>187</v>
      </c>
      <c r="C106" s="13"/>
      <c r="D106" s="13">
        <v>2204800</v>
      </c>
      <c r="E106" s="13">
        <v>0</v>
      </c>
      <c r="F106" s="13">
        <f t="shared" si="14"/>
        <v>2204800</v>
      </c>
      <c r="H106" s="6">
        <f t="shared" si="12"/>
        <v>2204800</v>
      </c>
      <c r="I106" s="7"/>
    </row>
    <row r="107" spans="1:9" x14ac:dyDescent="0.2">
      <c r="A107" s="30" t="s">
        <v>188</v>
      </c>
      <c r="B107" s="12" t="s">
        <v>189</v>
      </c>
      <c r="C107" s="13"/>
      <c r="D107" s="13">
        <v>122926.5</v>
      </c>
      <c r="E107" s="13">
        <v>0</v>
      </c>
      <c r="F107" s="13">
        <f t="shared" si="14"/>
        <v>122926.5</v>
      </c>
      <c r="H107" s="6"/>
      <c r="I107" s="7"/>
    </row>
    <row r="108" spans="1:9" x14ac:dyDescent="0.2">
      <c r="A108" s="30" t="s">
        <v>190</v>
      </c>
      <c r="B108" s="12" t="s">
        <v>191</v>
      </c>
      <c r="C108" s="13"/>
      <c r="D108" s="13">
        <v>519160</v>
      </c>
      <c r="E108" s="13">
        <v>59490.879999999997</v>
      </c>
      <c r="F108" s="13">
        <f t="shared" si="14"/>
        <v>578650.88</v>
      </c>
      <c r="H108" s="6"/>
      <c r="I108" s="7"/>
    </row>
    <row r="109" spans="1:9" ht="16.5" x14ac:dyDescent="0.3">
      <c r="A109" s="15" t="s">
        <v>192</v>
      </c>
      <c r="B109" s="16" t="s">
        <v>193</v>
      </c>
      <c r="C109" s="17">
        <f>SUM(C110:C113)</f>
        <v>0</v>
      </c>
      <c r="D109" s="17">
        <f>SUM(D110:D113)</f>
        <v>7000</v>
      </c>
      <c r="E109" s="17">
        <f>SUM(E110:E113)</f>
        <v>70237.119999999995</v>
      </c>
      <c r="F109" s="17">
        <f>SUM(F110:F113)</f>
        <v>77237.119999999995</v>
      </c>
      <c r="H109" s="6">
        <f t="shared" si="12"/>
        <v>77237.119999999995</v>
      </c>
      <c r="I109" s="7"/>
    </row>
    <row r="110" spans="1:9" x14ac:dyDescent="0.2">
      <c r="A110" s="30" t="s">
        <v>194</v>
      </c>
      <c r="B110" s="12" t="s">
        <v>195</v>
      </c>
      <c r="C110" s="13"/>
      <c r="D110" s="13">
        <v>7000</v>
      </c>
      <c r="E110" s="13"/>
      <c r="F110" s="13">
        <f t="shared" ref="F110:F145" si="15">+C110+D110+E110</f>
        <v>7000</v>
      </c>
      <c r="H110" s="6">
        <f t="shared" si="12"/>
        <v>7000</v>
      </c>
      <c r="I110" s="7"/>
    </row>
    <row r="111" spans="1:9" x14ac:dyDescent="0.2">
      <c r="A111" s="30" t="s">
        <v>196</v>
      </c>
      <c r="B111" s="12" t="s">
        <v>197</v>
      </c>
      <c r="C111" s="13"/>
      <c r="D111" s="13"/>
      <c r="E111" s="13"/>
      <c r="F111" s="13">
        <f t="shared" si="15"/>
        <v>0</v>
      </c>
      <c r="H111" s="6">
        <f t="shared" si="12"/>
        <v>0</v>
      </c>
      <c r="I111" s="7"/>
    </row>
    <row r="112" spans="1:9" x14ac:dyDescent="0.2">
      <c r="A112" s="30" t="s">
        <v>198</v>
      </c>
      <c r="B112" s="12" t="s">
        <v>199</v>
      </c>
      <c r="C112" s="13"/>
      <c r="D112" s="13"/>
      <c r="E112" s="13"/>
      <c r="F112" s="13">
        <f t="shared" si="15"/>
        <v>0</v>
      </c>
      <c r="H112" s="6">
        <f t="shared" si="12"/>
        <v>0</v>
      </c>
      <c r="I112" s="7"/>
    </row>
    <row r="113" spans="1:9" ht="13.5" thickBot="1" x14ac:dyDescent="0.25">
      <c r="A113" s="35" t="s">
        <v>415</v>
      </c>
      <c r="B113" s="21" t="s">
        <v>416</v>
      </c>
      <c r="C113" s="22"/>
      <c r="D113" s="22"/>
      <c r="E113" s="22">
        <v>70237.119999999995</v>
      </c>
      <c r="F113" s="22">
        <f t="shared" si="15"/>
        <v>70237.119999999995</v>
      </c>
      <c r="H113" s="6">
        <f t="shared" si="12"/>
        <v>70237.119999999995</v>
      </c>
      <c r="I113" s="7"/>
    </row>
    <row r="114" spans="1:9" ht="16.5" thickBot="1" x14ac:dyDescent="0.3">
      <c r="A114" s="3">
        <v>2.2999999999999998</v>
      </c>
      <c r="B114" s="4" t="s">
        <v>200</v>
      </c>
      <c r="C114" s="5">
        <f>+C115+C123+C129+C136+C139+C146+C162+C172</f>
        <v>0</v>
      </c>
      <c r="D114" s="5">
        <f>+D115+D123+D129+D136+D139+D146+D162+D172</f>
        <v>10989864.99</v>
      </c>
      <c r="E114" s="5">
        <f>+E115+E123+E129+E136+E139+E146+E162+E172</f>
        <v>2246043.4300000002</v>
      </c>
      <c r="F114" s="5">
        <f>+F115+F123+F129+F136+F139+F146+F162+F172</f>
        <v>13235908.420000002</v>
      </c>
      <c r="H114" s="6">
        <f t="shared" si="12"/>
        <v>13235908.42</v>
      </c>
      <c r="I114" s="7"/>
    </row>
    <row r="115" spans="1:9" ht="16.5" x14ac:dyDescent="0.3">
      <c r="A115" s="15" t="s">
        <v>201</v>
      </c>
      <c r="B115" s="16" t="s">
        <v>202</v>
      </c>
      <c r="C115" s="17">
        <f>SUM(C116:C122)</f>
        <v>0</v>
      </c>
      <c r="D115" s="17">
        <f>SUM(D116:D122)</f>
        <v>3678074.8500000006</v>
      </c>
      <c r="E115" s="17">
        <f>SUM(E116:E122)</f>
        <v>88977.2</v>
      </c>
      <c r="F115" s="17">
        <f>SUM(F116:F122)</f>
        <v>3767052.0500000007</v>
      </c>
      <c r="H115" s="6">
        <f t="shared" si="12"/>
        <v>3767052.0500000007</v>
      </c>
      <c r="I115" s="7"/>
    </row>
    <row r="116" spans="1:9" x14ac:dyDescent="0.2">
      <c r="A116" s="30" t="s">
        <v>203</v>
      </c>
      <c r="B116" s="12" t="s">
        <v>204</v>
      </c>
      <c r="C116" s="13">
        <v>0</v>
      </c>
      <c r="D116" s="13">
        <v>2849055.5</v>
      </c>
      <c r="E116" s="13">
        <v>88977.2</v>
      </c>
      <c r="F116" s="13">
        <f>SUM(C116:E116)</f>
        <v>2938032.7</v>
      </c>
      <c r="H116" s="6">
        <f t="shared" si="12"/>
        <v>2938032.7</v>
      </c>
      <c r="I116" s="7"/>
    </row>
    <row r="117" spans="1:9" x14ac:dyDescent="0.2">
      <c r="A117" s="30" t="s">
        <v>205</v>
      </c>
      <c r="B117" s="12" t="s">
        <v>206</v>
      </c>
      <c r="C117" s="13"/>
      <c r="D117" s="13">
        <v>0</v>
      </c>
      <c r="E117" s="13"/>
      <c r="F117" s="13">
        <f t="shared" ref="F117:F122" si="16">SUM(C117:E117)</f>
        <v>0</v>
      </c>
      <c r="H117" s="6">
        <f t="shared" si="12"/>
        <v>0</v>
      </c>
      <c r="I117" s="7"/>
    </row>
    <row r="118" spans="1:9" x14ac:dyDescent="0.2">
      <c r="A118" s="30" t="s">
        <v>207</v>
      </c>
      <c r="B118" s="12" t="s">
        <v>208</v>
      </c>
      <c r="C118" s="13"/>
      <c r="D118" s="13">
        <v>0</v>
      </c>
      <c r="E118" s="18">
        <v>0</v>
      </c>
      <c r="F118" s="13">
        <f>SUM(C118:E118)</f>
        <v>0</v>
      </c>
      <c r="H118" s="6">
        <f t="shared" si="12"/>
        <v>0</v>
      </c>
      <c r="I118" s="7"/>
    </row>
    <row r="119" spans="1:9" x14ac:dyDescent="0.2">
      <c r="A119" s="30" t="s">
        <v>209</v>
      </c>
      <c r="B119" s="12" t="s">
        <v>210</v>
      </c>
      <c r="C119" s="13"/>
      <c r="D119" s="13">
        <v>3535.2</v>
      </c>
      <c r="E119" s="13"/>
      <c r="F119" s="13">
        <f t="shared" si="16"/>
        <v>3535.2</v>
      </c>
      <c r="H119" s="6"/>
      <c r="I119" s="7"/>
    </row>
    <row r="120" spans="1:9" x14ac:dyDescent="0.2">
      <c r="A120" s="30" t="s">
        <v>211</v>
      </c>
      <c r="B120" s="12" t="s">
        <v>212</v>
      </c>
      <c r="C120" s="13"/>
      <c r="D120" s="13">
        <v>788663.43</v>
      </c>
      <c r="E120" s="13"/>
      <c r="F120" s="13">
        <f t="shared" si="16"/>
        <v>788663.43</v>
      </c>
      <c r="H120" s="6"/>
      <c r="I120" s="7"/>
    </row>
    <row r="121" spans="1:9" x14ac:dyDescent="0.2">
      <c r="A121" s="30" t="s">
        <v>213</v>
      </c>
      <c r="B121" s="12" t="s">
        <v>214</v>
      </c>
      <c r="C121" s="13"/>
      <c r="D121" s="13">
        <v>36820.720000000001</v>
      </c>
      <c r="E121" s="13">
        <v>0</v>
      </c>
      <c r="F121" s="13">
        <f t="shared" si="16"/>
        <v>36820.720000000001</v>
      </c>
      <c r="H121" s="6">
        <f t="shared" si="12"/>
        <v>36820.720000000001</v>
      </c>
      <c r="I121" s="7"/>
    </row>
    <row r="122" spans="1:9" x14ac:dyDescent="0.2">
      <c r="A122" s="14"/>
      <c r="B122" s="12"/>
      <c r="C122" s="13"/>
      <c r="D122" s="13"/>
      <c r="E122" s="13"/>
      <c r="F122" s="13">
        <f t="shared" si="16"/>
        <v>0</v>
      </c>
      <c r="H122" s="6">
        <f t="shared" si="12"/>
        <v>0</v>
      </c>
      <c r="I122" s="7"/>
    </row>
    <row r="123" spans="1:9" ht="16.5" x14ac:dyDescent="0.3">
      <c r="A123" s="15" t="s">
        <v>215</v>
      </c>
      <c r="B123" s="16" t="s">
        <v>216</v>
      </c>
      <c r="C123" s="17">
        <f>SUM(C124:C128)</f>
        <v>0</v>
      </c>
      <c r="D123" s="17">
        <f>SUM(D124:D128)</f>
        <v>738837.98</v>
      </c>
      <c r="E123" s="17">
        <f>SUM(E124:E128)</f>
        <v>24780</v>
      </c>
      <c r="F123" s="17">
        <f>SUM(F124:F128)</f>
        <v>763617.98</v>
      </c>
      <c r="H123" s="6">
        <f t="shared" si="12"/>
        <v>763617.98</v>
      </c>
      <c r="I123" s="7"/>
    </row>
    <row r="124" spans="1:9" x14ac:dyDescent="0.2">
      <c r="A124" s="30" t="s">
        <v>217</v>
      </c>
      <c r="B124" s="12" t="s">
        <v>218</v>
      </c>
      <c r="C124" s="13"/>
      <c r="D124" s="13">
        <v>57459.91</v>
      </c>
      <c r="E124" s="13">
        <v>24780</v>
      </c>
      <c r="F124" s="13">
        <f>+C124+D124+E124</f>
        <v>82239.91</v>
      </c>
      <c r="H124" s="6">
        <f t="shared" si="12"/>
        <v>82239.91</v>
      </c>
      <c r="I124" s="7"/>
    </row>
    <row r="125" spans="1:9" x14ac:dyDescent="0.2">
      <c r="A125" s="30" t="s">
        <v>219</v>
      </c>
      <c r="B125" s="12" t="s">
        <v>220</v>
      </c>
      <c r="C125" s="13"/>
      <c r="D125" s="13">
        <v>134779.26999999999</v>
      </c>
      <c r="E125" s="13">
        <v>0</v>
      </c>
      <c r="F125" s="13">
        <f t="shared" si="15"/>
        <v>134779.26999999999</v>
      </c>
      <c r="H125" s="6">
        <f t="shared" si="12"/>
        <v>134779.26999999999</v>
      </c>
      <c r="I125" s="7"/>
    </row>
    <row r="126" spans="1:9" x14ac:dyDescent="0.2">
      <c r="A126" s="30" t="s">
        <v>221</v>
      </c>
      <c r="B126" s="12" t="s">
        <v>222</v>
      </c>
      <c r="C126" s="13"/>
      <c r="D126" s="13">
        <v>546598.80000000005</v>
      </c>
      <c r="E126" s="13">
        <v>0</v>
      </c>
      <c r="F126" s="13">
        <f>+C126+D126+E126</f>
        <v>546598.80000000005</v>
      </c>
      <c r="H126" s="6">
        <f t="shared" si="12"/>
        <v>546598.80000000005</v>
      </c>
      <c r="I126" s="7"/>
    </row>
    <row r="127" spans="1:9" x14ac:dyDescent="0.2">
      <c r="A127" s="30"/>
      <c r="B127" s="12"/>
      <c r="C127" s="13"/>
      <c r="D127" s="13"/>
      <c r="E127" s="13"/>
      <c r="F127" s="13">
        <f t="shared" si="15"/>
        <v>0</v>
      </c>
      <c r="H127" s="6">
        <f t="shared" si="12"/>
        <v>0</v>
      </c>
      <c r="I127" s="7"/>
    </row>
    <row r="128" spans="1:9" x14ac:dyDescent="0.2">
      <c r="A128" s="14"/>
      <c r="B128" s="12"/>
      <c r="C128" s="13"/>
      <c r="D128" s="13"/>
      <c r="E128" s="13"/>
      <c r="F128" s="13">
        <f t="shared" si="15"/>
        <v>0</v>
      </c>
      <c r="H128" s="6">
        <f t="shared" si="12"/>
        <v>0</v>
      </c>
      <c r="I128" s="7"/>
    </row>
    <row r="129" spans="1:9" ht="16.5" x14ac:dyDescent="0.3">
      <c r="A129" s="15" t="s">
        <v>223</v>
      </c>
      <c r="B129" s="16" t="s">
        <v>224</v>
      </c>
      <c r="C129" s="17">
        <f>SUM(C130:C135)</f>
        <v>0</v>
      </c>
      <c r="D129" s="17">
        <f>SUM(D130:D135)</f>
        <v>185603.15</v>
      </c>
      <c r="E129" s="17">
        <f>SUM(E130:E135)</f>
        <v>134915.29</v>
      </c>
      <c r="F129" s="17">
        <f>SUM(F130:F135)</f>
        <v>320518.44</v>
      </c>
      <c r="H129" s="6">
        <f t="shared" si="12"/>
        <v>320518.44</v>
      </c>
      <c r="I129" s="7"/>
    </row>
    <row r="130" spans="1:9" x14ac:dyDescent="0.2">
      <c r="A130" s="30" t="s">
        <v>225</v>
      </c>
      <c r="B130" s="12" t="s">
        <v>226</v>
      </c>
      <c r="C130" s="13"/>
      <c r="D130" s="13">
        <v>890</v>
      </c>
      <c r="E130" s="13">
        <v>0</v>
      </c>
      <c r="F130" s="13">
        <f t="shared" si="15"/>
        <v>890</v>
      </c>
      <c r="H130" s="6">
        <f t="shared" si="12"/>
        <v>890</v>
      </c>
      <c r="I130" s="7"/>
    </row>
    <row r="131" spans="1:9" x14ac:dyDescent="0.2">
      <c r="A131" s="30" t="s">
        <v>227</v>
      </c>
      <c r="B131" s="12" t="s">
        <v>228</v>
      </c>
      <c r="C131" s="13"/>
      <c r="D131" s="13">
        <v>163213.15</v>
      </c>
      <c r="E131" s="13">
        <v>94872</v>
      </c>
      <c r="F131" s="13">
        <f t="shared" si="15"/>
        <v>258085.15</v>
      </c>
      <c r="H131" s="6">
        <f t="shared" si="12"/>
        <v>258085.15</v>
      </c>
      <c r="I131" s="7"/>
    </row>
    <row r="132" spans="1:9" x14ac:dyDescent="0.2">
      <c r="A132" s="30" t="s">
        <v>229</v>
      </c>
      <c r="B132" s="12" t="s">
        <v>230</v>
      </c>
      <c r="C132" s="13"/>
      <c r="D132" s="13">
        <v>0</v>
      </c>
      <c r="E132" s="13">
        <v>37052</v>
      </c>
      <c r="F132" s="13">
        <f t="shared" si="15"/>
        <v>37052</v>
      </c>
      <c r="H132" s="6">
        <f t="shared" si="12"/>
        <v>37052</v>
      </c>
      <c r="I132" s="7"/>
    </row>
    <row r="133" spans="1:9" x14ac:dyDescent="0.2">
      <c r="A133" s="30" t="s">
        <v>231</v>
      </c>
      <c r="B133" s="12" t="s">
        <v>232</v>
      </c>
      <c r="C133" s="13"/>
      <c r="D133" s="13">
        <v>21500</v>
      </c>
      <c r="E133" s="13">
        <v>2991.29</v>
      </c>
      <c r="F133" s="13">
        <f t="shared" si="15"/>
        <v>24491.29</v>
      </c>
      <c r="H133" s="6">
        <f t="shared" si="12"/>
        <v>24491.29</v>
      </c>
      <c r="I133" s="7"/>
    </row>
    <row r="134" spans="1:9" x14ac:dyDescent="0.2">
      <c r="A134" s="30" t="s">
        <v>233</v>
      </c>
      <c r="B134" s="12" t="s">
        <v>234</v>
      </c>
      <c r="C134" s="13"/>
      <c r="D134" s="13">
        <v>0</v>
      </c>
      <c r="E134" s="13">
        <v>0</v>
      </c>
      <c r="F134" s="13">
        <f t="shared" si="15"/>
        <v>0</v>
      </c>
      <c r="H134" s="6">
        <f t="shared" si="12"/>
        <v>0</v>
      </c>
      <c r="I134" s="7"/>
    </row>
    <row r="135" spans="1:9" x14ac:dyDescent="0.2">
      <c r="A135" s="14" t="s">
        <v>235</v>
      </c>
      <c r="B135" s="12" t="s">
        <v>236</v>
      </c>
      <c r="C135" s="13"/>
      <c r="D135" s="13">
        <v>0</v>
      </c>
      <c r="E135" s="13"/>
      <c r="F135" s="13">
        <f t="shared" si="15"/>
        <v>0</v>
      </c>
      <c r="H135" s="6">
        <f t="shared" si="12"/>
        <v>0</v>
      </c>
      <c r="I135" s="7"/>
    </row>
    <row r="136" spans="1:9" ht="16.5" x14ac:dyDescent="0.3">
      <c r="A136" s="15" t="s">
        <v>237</v>
      </c>
      <c r="B136" s="16" t="s">
        <v>238</v>
      </c>
      <c r="C136" s="17">
        <f>SUM(C137:C138)</f>
        <v>0</v>
      </c>
      <c r="D136" s="17">
        <f>SUM(D137:D138)</f>
        <v>22728.2</v>
      </c>
      <c r="E136" s="17">
        <f t="shared" ref="E136" si="17">SUM(E137:E138)</f>
        <v>4169.7</v>
      </c>
      <c r="F136" s="17">
        <f>SUM(F137:F138)</f>
        <v>26897.9</v>
      </c>
      <c r="H136" s="6">
        <f t="shared" si="12"/>
        <v>26897.9</v>
      </c>
      <c r="I136" s="7"/>
    </row>
    <row r="137" spans="1:9" x14ac:dyDescent="0.2">
      <c r="A137" s="30" t="s">
        <v>239</v>
      </c>
      <c r="B137" s="12" t="s">
        <v>240</v>
      </c>
      <c r="C137" s="13"/>
      <c r="D137" s="13">
        <v>22728.2</v>
      </c>
      <c r="E137" s="13">
        <v>4169.7</v>
      </c>
      <c r="F137" s="13">
        <f t="shared" si="15"/>
        <v>26897.9</v>
      </c>
      <c r="H137" s="6">
        <f t="shared" si="12"/>
        <v>26897.9</v>
      </c>
      <c r="I137" s="7"/>
    </row>
    <row r="138" spans="1:9" x14ac:dyDescent="0.2">
      <c r="A138" s="30"/>
      <c r="B138" s="12"/>
      <c r="C138" s="13"/>
      <c r="D138" s="13"/>
      <c r="E138" s="13"/>
      <c r="F138" s="13">
        <f t="shared" si="15"/>
        <v>0</v>
      </c>
      <c r="H138" s="6">
        <f t="shared" si="12"/>
        <v>0</v>
      </c>
      <c r="I138" s="7"/>
    </row>
    <row r="139" spans="1:9" ht="16.5" x14ac:dyDescent="0.3">
      <c r="A139" s="15" t="s">
        <v>241</v>
      </c>
      <c r="B139" s="16" t="s">
        <v>242</v>
      </c>
      <c r="C139" s="17">
        <f>SUM(C140:C145)</f>
        <v>0</v>
      </c>
      <c r="D139" s="17">
        <f>SUM(D140:D144)</f>
        <v>1664366.93</v>
      </c>
      <c r="E139" s="17">
        <f>SUM(E140:E144)</f>
        <v>51834.65</v>
      </c>
      <c r="F139" s="17">
        <f>SUM(F140:F145)</f>
        <v>1716201.5799999998</v>
      </c>
      <c r="H139" s="6">
        <f t="shared" si="12"/>
        <v>1716201.5799999998</v>
      </c>
      <c r="I139" s="7"/>
    </row>
    <row r="140" spans="1:9" x14ac:dyDescent="0.2">
      <c r="A140" s="30" t="s">
        <v>243</v>
      </c>
      <c r="B140" s="12" t="s">
        <v>244</v>
      </c>
      <c r="C140" s="13"/>
      <c r="D140" s="13">
        <v>0</v>
      </c>
      <c r="E140" s="13"/>
      <c r="F140" s="13">
        <f>SUM(C140:E140)</f>
        <v>0</v>
      </c>
      <c r="H140" s="6">
        <f t="shared" si="12"/>
        <v>0</v>
      </c>
      <c r="I140" s="7"/>
    </row>
    <row r="141" spans="1:9" x14ac:dyDescent="0.2">
      <c r="A141" s="30" t="s">
        <v>245</v>
      </c>
      <c r="B141" s="12" t="s">
        <v>246</v>
      </c>
      <c r="C141" s="13"/>
      <c r="D141" s="13">
        <v>0</v>
      </c>
      <c r="E141" s="13"/>
      <c r="F141" s="13">
        <f t="shared" ref="F141:F143" si="18">SUM(C141:E141)</f>
        <v>0</v>
      </c>
      <c r="H141" s="6">
        <f t="shared" si="12"/>
        <v>0</v>
      </c>
      <c r="I141" s="7"/>
    </row>
    <row r="142" spans="1:9" x14ac:dyDescent="0.2">
      <c r="A142" s="30" t="s">
        <v>247</v>
      </c>
      <c r="B142" s="12" t="s">
        <v>248</v>
      </c>
      <c r="C142" s="13"/>
      <c r="D142" s="13">
        <v>196610.47</v>
      </c>
      <c r="E142" s="13">
        <v>300</v>
      </c>
      <c r="F142" s="13">
        <f t="shared" si="18"/>
        <v>196910.47</v>
      </c>
      <c r="H142" s="6">
        <f t="shared" si="12"/>
        <v>196910.47</v>
      </c>
      <c r="I142" s="7"/>
    </row>
    <row r="143" spans="1:9" x14ac:dyDescent="0.2">
      <c r="A143" s="30" t="s">
        <v>249</v>
      </c>
      <c r="B143" s="12" t="s">
        <v>250</v>
      </c>
      <c r="C143" s="13"/>
      <c r="D143" s="13">
        <v>14855.02</v>
      </c>
      <c r="E143" s="13">
        <v>0</v>
      </c>
      <c r="F143" s="13">
        <f t="shared" si="18"/>
        <v>14855.02</v>
      </c>
      <c r="H143" s="6">
        <f t="shared" si="12"/>
        <v>14855.02</v>
      </c>
      <c r="I143" s="7"/>
    </row>
    <row r="144" spans="1:9" x14ac:dyDescent="0.2">
      <c r="A144" s="30" t="s">
        <v>251</v>
      </c>
      <c r="B144" s="12" t="s">
        <v>252</v>
      </c>
      <c r="C144" s="13"/>
      <c r="D144" s="13">
        <v>1452901.44</v>
      </c>
      <c r="E144" s="13">
        <v>51534.65</v>
      </c>
      <c r="F144" s="13">
        <f>SUM(C144:E144)</f>
        <v>1504436.0899999999</v>
      </c>
      <c r="H144" s="6">
        <f t="shared" si="12"/>
        <v>1504436.0899999999</v>
      </c>
      <c r="I144" s="7"/>
    </row>
    <row r="145" spans="1:9" x14ac:dyDescent="0.2">
      <c r="A145" s="14"/>
      <c r="B145" s="12"/>
      <c r="C145" s="13"/>
      <c r="D145" s="13"/>
      <c r="E145" s="13"/>
      <c r="F145" s="13">
        <f t="shared" si="15"/>
        <v>0</v>
      </c>
      <c r="H145" s="6">
        <f t="shared" si="12"/>
        <v>0</v>
      </c>
      <c r="I145" s="7"/>
    </row>
    <row r="146" spans="1:9" ht="16.5" x14ac:dyDescent="0.3">
      <c r="A146" s="15" t="s">
        <v>253</v>
      </c>
      <c r="B146" s="16" t="s">
        <v>254</v>
      </c>
      <c r="C146" s="17">
        <f>SUM(C147:C161)</f>
        <v>0</v>
      </c>
      <c r="D146" s="17">
        <f>SUM(D147:D161)</f>
        <v>477919.55</v>
      </c>
      <c r="E146" s="17">
        <f>SUM(E147:E161)</f>
        <v>230182.6</v>
      </c>
      <c r="F146" s="17">
        <f>SUM(F147:F161)</f>
        <v>708102.15</v>
      </c>
      <c r="H146" s="6">
        <f t="shared" si="12"/>
        <v>708102.15</v>
      </c>
      <c r="I146" s="7"/>
    </row>
    <row r="147" spans="1:9" x14ac:dyDescent="0.2">
      <c r="A147" s="30" t="s">
        <v>255</v>
      </c>
      <c r="B147" s="12" t="s">
        <v>256</v>
      </c>
      <c r="C147" s="13"/>
      <c r="D147" s="13">
        <v>2190</v>
      </c>
      <c r="E147" s="13"/>
      <c r="F147" s="13">
        <f>SUM(C147:E147)</f>
        <v>2190</v>
      </c>
      <c r="H147" s="6">
        <f t="shared" si="12"/>
        <v>2190</v>
      </c>
      <c r="I147" s="7"/>
    </row>
    <row r="148" spans="1:9" x14ac:dyDescent="0.2">
      <c r="A148" s="30" t="s">
        <v>257</v>
      </c>
      <c r="B148" s="12" t="s">
        <v>258</v>
      </c>
      <c r="C148" s="13"/>
      <c r="D148" s="13">
        <v>0</v>
      </c>
      <c r="E148" s="13"/>
      <c r="F148" s="13">
        <f t="shared" ref="F148:F161" si="19">SUM(C148:E148)</f>
        <v>0</v>
      </c>
      <c r="H148" s="6">
        <f t="shared" si="12"/>
        <v>0</v>
      </c>
      <c r="I148" s="7"/>
    </row>
    <row r="149" spans="1:9" x14ac:dyDescent="0.2">
      <c r="A149" s="30" t="s">
        <v>259</v>
      </c>
      <c r="B149" s="12" t="s">
        <v>260</v>
      </c>
      <c r="C149" s="13"/>
      <c r="D149" s="13">
        <v>0</v>
      </c>
      <c r="E149" s="13"/>
      <c r="F149" s="13">
        <f t="shared" si="19"/>
        <v>0</v>
      </c>
      <c r="H149" s="6">
        <f t="shared" si="12"/>
        <v>0</v>
      </c>
      <c r="I149" s="7"/>
    </row>
    <row r="150" spans="1:9" x14ac:dyDescent="0.2">
      <c r="A150" s="30" t="s">
        <v>261</v>
      </c>
      <c r="B150" s="12" t="s">
        <v>262</v>
      </c>
      <c r="C150" s="13"/>
      <c r="D150" s="36">
        <v>84665</v>
      </c>
      <c r="E150" s="13">
        <v>0</v>
      </c>
      <c r="F150" s="13">
        <f>SUM(C150:E150)</f>
        <v>84665</v>
      </c>
      <c r="H150" s="6" t="e">
        <f>+C150+E150+#REF!</f>
        <v>#REF!</v>
      </c>
      <c r="I150" s="7"/>
    </row>
    <row r="151" spans="1:9" x14ac:dyDescent="0.2">
      <c r="A151" s="30" t="s">
        <v>263</v>
      </c>
      <c r="B151" s="12" t="s">
        <v>264</v>
      </c>
      <c r="C151" s="13"/>
      <c r="D151" s="13">
        <v>0</v>
      </c>
      <c r="E151" s="13"/>
      <c r="F151" s="13">
        <f t="shared" si="19"/>
        <v>0</v>
      </c>
      <c r="H151" s="6">
        <f t="shared" si="12"/>
        <v>0</v>
      </c>
      <c r="I151" s="7"/>
    </row>
    <row r="152" spans="1:9" x14ac:dyDescent="0.2">
      <c r="A152" s="30" t="s">
        <v>265</v>
      </c>
      <c r="B152" s="12" t="s">
        <v>266</v>
      </c>
      <c r="C152" s="13"/>
      <c r="D152" s="13">
        <v>47858.81</v>
      </c>
      <c r="E152" s="13"/>
      <c r="F152" s="13">
        <f t="shared" si="19"/>
        <v>47858.81</v>
      </c>
      <c r="H152" s="6">
        <f t="shared" si="12"/>
        <v>47858.81</v>
      </c>
      <c r="I152" s="7"/>
    </row>
    <row r="153" spans="1:9" x14ac:dyDescent="0.2">
      <c r="A153" s="30" t="s">
        <v>267</v>
      </c>
      <c r="B153" s="12" t="s">
        <v>268</v>
      </c>
      <c r="C153" s="13"/>
      <c r="D153" s="13">
        <v>0</v>
      </c>
      <c r="E153" s="13">
        <v>0</v>
      </c>
      <c r="F153" s="13">
        <f t="shared" si="19"/>
        <v>0</v>
      </c>
      <c r="H153" s="6">
        <f t="shared" si="12"/>
        <v>0</v>
      </c>
      <c r="I153" s="7"/>
    </row>
    <row r="154" spans="1:9" x14ac:dyDescent="0.2">
      <c r="A154" s="30" t="s">
        <v>269</v>
      </c>
      <c r="B154" s="12" t="s">
        <v>270</v>
      </c>
      <c r="C154" s="13"/>
      <c r="D154" s="13">
        <v>0</v>
      </c>
      <c r="E154" s="13"/>
      <c r="F154" s="13">
        <f t="shared" si="19"/>
        <v>0</v>
      </c>
      <c r="H154" s="6"/>
      <c r="I154" s="7"/>
    </row>
    <row r="155" spans="1:9" x14ac:dyDescent="0.2">
      <c r="A155" s="30" t="s">
        <v>271</v>
      </c>
      <c r="B155" s="12" t="s">
        <v>272</v>
      </c>
      <c r="C155" s="13"/>
      <c r="D155" s="13">
        <v>0</v>
      </c>
      <c r="E155" s="13">
        <v>0</v>
      </c>
      <c r="F155" s="13">
        <f t="shared" si="19"/>
        <v>0</v>
      </c>
      <c r="H155" s="6"/>
      <c r="I155" s="7"/>
    </row>
    <row r="156" spans="1:9" x14ac:dyDescent="0.2">
      <c r="A156" s="30" t="s">
        <v>273</v>
      </c>
      <c r="B156" s="12" t="s">
        <v>274</v>
      </c>
      <c r="C156" s="13"/>
      <c r="D156" s="13">
        <v>26659.200000000001</v>
      </c>
      <c r="E156" s="13">
        <v>0</v>
      </c>
      <c r="F156" s="13">
        <f t="shared" si="19"/>
        <v>26659.200000000001</v>
      </c>
      <c r="H156" s="6"/>
      <c r="I156" s="7"/>
    </row>
    <row r="157" spans="1:9" x14ac:dyDescent="0.2">
      <c r="A157" s="30" t="s">
        <v>275</v>
      </c>
      <c r="B157" s="12" t="s">
        <v>276</v>
      </c>
      <c r="C157" s="13"/>
      <c r="D157" s="13">
        <v>316546.53999999998</v>
      </c>
      <c r="E157" s="13">
        <v>230182.6</v>
      </c>
      <c r="F157" s="13">
        <f t="shared" si="19"/>
        <v>546729.14</v>
      </c>
      <c r="H157" s="6">
        <f t="shared" si="12"/>
        <v>546729.14</v>
      </c>
      <c r="I157" s="7"/>
    </row>
    <row r="158" spans="1:9" x14ac:dyDescent="0.2">
      <c r="A158" s="30" t="s">
        <v>277</v>
      </c>
      <c r="B158" s="12" t="s">
        <v>278</v>
      </c>
      <c r="C158" s="13"/>
      <c r="D158" s="13">
        <v>0</v>
      </c>
      <c r="E158" s="13">
        <v>0</v>
      </c>
      <c r="F158" s="13">
        <f t="shared" si="19"/>
        <v>0</v>
      </c>
      <c r="H158" s="6">
        <f t="shared" si="12"/>
        <v>0</v>
      </c>
      <c r="I158" s="7"/>
    </row>
    <row r="159" spans="1:9" x14ac:dyDescent="0.2">
      <c r="A159" s="30" t="s">
        <v>279</v>
      </c>
      <c r="B159" s="12" t="s">
        <v>280</v>
      </c>
      <c r="C159" s="13"/>
      <c r="D159" s="13">
        <v>0</v>
      </c>
      <c r="E159" s="13">
        <v>0</v>
      </c>
      <c r="F159" s="13">
        <f t="shared" si="19"/>
        <v>0</v>
      </c>
      <c r="H159" s="6">
        <f t="shared" si="12"/>
        <v>0</v>
      </c>
      <c r="I159" s="7"/>
    </row>
    <row r="160" spans="1:9" x14ac:dyDescent="0.2">
      <c r="A160" s="30" t="s">
        <v>281</v>
      </c>
      <c r="B160" s="12" t="s">
        <v>282</v>
      </c>
      <c r="C160" s="13"/>
      <c r="D160" s="13">
        <v>0</v>
      </c>
      <c r="E160" s="13">
        <v>0</v>
      </c>
      <c r="F160" s="13">
        <f t="shared" si="19"/>
        <v>0</v>
      </c>
      <c r="H160" s="6">
        <f t="shared" si="12"/>
        <v>0</v>
      </c>
      <c r="I160" s="7"/>
    </row>
    <row r="161" spans="1:9" x14ac:dyDescent="0.2">
      <c r="A161" s="14"/>
      <c r="B161" s="12"/>
      <c r="C161" s="13"/>
      <c r="D161" s="13"/>
      <c r="E161" s="13"/>
      <c r="F161" s="13">
        <f t="shared" si="19"/>
        <v>0</v>
      </c>
      <c r="H161" s="6">
        <f t="shared" si="12"/>
        <v>0</v>
      </c>
      <c r="I161" s="7"/>
    </row>
    <row r="162" spans="1:9" ht="16.5" x14ac:dyDescent="0.3">
      <c r="A162" s="15" t="s">
        <v>283</v>
      </c>
      <c r="B162" s="16" t="s">
        <v>284</v>
      </c>
      <c r="C162" s="17">
        <f>SUM(C163:C171)</f>
        <v>0</v>
      </c>
      <c r="D162" s="17">
        <f>SUM(D163:D171)</f>
        <v>579312.53</v>
      </c>
      <c r="E162" s="17">
        <f>SUM(E163:E171)</f>
        <v>19456.5</v>
      </c>
      <c r="F162" s="17">
        <f>SUM(F163:F171)</f>
        <v>598769.03</v>
      </c>
      <c r="H162" s="6">
        <f t="shared" si="12"/>
        <v>598769.03</v>
      </c>
      <c r="I162" s="7"/>
    </row>
    <row r="163" spans="1:9" x14ac:dyDescent="0.2">
      <c r="A163" s="30" t="s">
        <v>285</v>
      </c>
      <c r="B163" s="12" t="s">
        <v>286</v>
      </c>
      <c r="C163" s="13"/>
      <c r="D163" s="13">
        <v>86022.71</v>
      </c>
      <c r="E163" s="13"/>
      <c r="F163" s="13">
        <f t="shared" ref="F163:F171" si="20">SUM(C163:E163)</f>
        <v>86022.71</v>
      </c>
      <c r="H163" s="6">
        <f t="shared" si="12"/>
        <v>86022.71</v>
      </c>
      <c r="I163" s="7"/>
    </row>
    <row r="164" spans="1:9" x14ac:dyDescent="0.2">
      <c r="A164" s="30" t="s">
        <v>287</v>
      </c>
      <c r="B164" s="12" t="s">
        <v>288</v>
      </c>
      <c r="C164" s="13">
        <v>0</v>
      </c>
      <c r="D164" s="13">
        <v>284747.52000000002</v>
      </c>
      <c r="E164" s="13">
        <v>19456.5</v>
      </c>
      <c r="F164" s="13">
        <f>SUM(C164:E164)</f>
        <v>304204.02</v>
      </c>
      <c r="H164" s="6">
        <f t="shared" si="12"/>
        <v>304204.02</v>
      </c>
      <c r="I164" s="7"/>
    </row>
    <row r="165" spans="1:9" x14ac:dyDescent="0.2">
      <c r="A165" s="30" t="s">
        <v>289</v>
      </c>
      <c r="B165" s="12" t="s">
        <v>290</v>
      </c>
      <c r="C165" s="13"/>
      <c r="D165" s="13">
        <v>7480</v>
      </c>
      <c r="E165" s="13">
        <v>0</v>
      </c>
      <c r="F165" s="13">
        <f t="shared" si="20"/>
        <v>7480</v>
      </c>
      <c r="H165" s="6"/>
      <c r="I165" s="7"/>
    </row>
    <row r="166" spans="1:9" x14ac:dyDescent="0.2">
      <c r="A166" s="30" t="s">
        <v>291</v>
      </c>
      <c r="B166" s="12" t="s">
        <v>292</v>
      </c>
      <c r="C166" s="13"/>
      <c r="D166" s="13">
        <v>0</v>
      </c>
      <c r="E166" s="13">
        <v>0</v>
      </c>
      <c r="F166" s="13">
        <f t="shared" si="20"/>
        <v>0</v>
      </c>
      <c r="H166" s="6">
        <f t="shared" si="12"/>
        <v>0</v>
      </c>
      <c r="I166" s="7"/>
    </row>
    <row r="167" spans="1:9" x14ac:dyDescent="0.2">
      <c r="A167" s="30" t="s">
        <v>293</v>
      </c>
      <c r="B167" s="12" t="s">
        <v>294</v>
      </c>
      <c r="C167" s="13"/>
      <c r="D167" s="13">
        <v>27820</v>
      </c>
      <c r="E167" s="13">
        <v>0</v>
      </c>
      <c r="F167" s="13">
        <f t="shared" si="20"/>
        <v>27820</v>
      </c>
      <c r="H167" s="6">
        <f t="shared" si="12"/>
        <v>27820</v>
      </c>
      <c r="I167" s="7"/>
    </row>
    <row r="168" spans="1:9" x14ac:dyDescent="0.2">
      <c r="A168" s="30" t="s">
        <v>295</v>
      </c>
      <c r="B168" s="12" t="s">
        <v>296</v>
      </c>
      <c r="C168" s="13"/>
      <c r="D168" s="13">
        <v>0</v>
      </c>
      <c r="E168" s="13">
        <v>0</v>
      </c>
      <c r="F168" s="13">
        <f t="shared" si="20"/>
        <v>0</v>
      </c>
      <c r="H168" s="6"/>
      <c r="I168" s="7"/>
    </row>
    <row r="169" spans="1:9" x14ac:dyDescent="0.2">
      <c r="A169" s="30" t="s">
        <v>297</v>
      </c>
      <c r="B169" s="12" t="s">
        <v>298</v>
      </c>
      <c r="C169" s="13"/>
      <c r="D169" s="13">
        <v>1304.8900000000001</v>
      </c>
      <c r="E169" s="13">
        <v>0</v>
      </c>
      <c r="F169" s="13">
        <f t="shared" si="20"/>
        <v>1304.8900000000001</v>
      </c>
      <c r="H169" s="6"/>
      <c r="I169" s="7"/>
    </row>
    <row r="170" spans="1:9" x14ac:dyDescent="0.2">
      <c r="A170" s="30" t="s">
        <v>299</v>
      </c>
      <c r="B170" s="12" t="s">
        <v>300</v>
      </c>
      <c r="C170" s="13"/>
      <c r="D170" s="13">
        <v>60823.28</v>
      </c>
      <c r="E170" s="13">
        <v>0</v>
      </c>
      <c r="F170" s="13">
        <f t="shared" si="20"/>
        <v>60823.28</v>
      </c>
      <c r="H170" s="6">
        <f t="shared" si="12"/>
        <v>60823.28</v>
      </c>
      <c r="I170" s="7"/>
    </row>
    <row r="171" spans="1:9" x14ac:dyDescent="0.2">
      <c r="A171" s="30" t="s">
        <v>301</v>
      </c>
      <c r="B171" s="12" t="s">
        <v>302</v>
      </c>
      <c r="C171" s="13"/>
      <c r="D171" s="13">
        <v>111114.13</v>
      </c>
      <c r="E171" s="13">
        <v>0</v>
      </c>
      <c r="F171" s="13">
        <f t="shared" si="20"/>
        <v>111114.13</v>
      </c>
      <c r="H171" s="6"/>
      <c r="I171" s="7"/>
    </row>
    <row r="172" spans="1:9" ht="16.5" x14ac:dyDescent="0.3">
      <c r="A172" s="15" t="s">
        <v>303</v>
      </c>
      <c r="B172" s="16" t="s">
        <v>304</v>
      </c>
      <c r="C172" s="17">
        <f>SUM(C173:C180)</f>
        <v>0</v>
      </c>
      <c r="D172" s="17">
        <f>SUM(D173:D180)</f>
        <v>3643021.8000000003</v>
      </c>
      <c r="E172" s="17">
        <f>SUM(E173:E180)</f>
        <v>1691727.49</v>
      </c>
      <c r="F172" s="17">
        <f>SUM(F173:F181)</f>
        <v>5334749.29</v>
      </c>
      <c r="H172" s="6">
        <f t="shared" si="12"/>
        <v>5334749.29</v>
      </c>
      <c r="I172" s="7"/>
    </row>
    <row r="173" spans="1:9" x14ac:dyDescent="0.2">
      <c r="A173" s="30" t="s">
        <v>305</v>
      </c>
      <c r="B173" s="12" t="s">
        <v>306</v>
      </c>
      <c r="C173" s="13"/>
      <c r="D173" s="13">
        <v>240784.19</v>
      </c>
      <c r="E173" s="13">
        <v>325284</v>
      </c>
      <c r="F173" s="13">
        <f>+E173+D173</f>
        <v>566068.18999999994</v>
      </c>
      <c r="H173" s="6">
        <f t="shared" si="12"/>
        <v>566068.18999999994</v>
      </c>
      <c r="I173" s="7"/>
    </row>
    <row r="174" spans="1:9" x14ac:dyDescent="0.2">
      <c r="A174" s="30" t="s">
        <v>307</v>
      </c>
      <c r="B174" s="12" t="s">
        <v>308</v>
      </c>
      <c r="C174" s="13"/>
      <c r="D174" s="13">
        <v>2102243.83</v>
      </c>
      <c r="E174" s="13">
        <v>1281585.71</v>
      </c>
      <c r="F174" s="13">
        <f>SUM(C174:E174)</f>
        <v>3383829.54</v>
      </c>
      <c r="H174" s="6">
        <f t="shared" si="12"/>
        <v>3383829.54</v>
      </c>
      <c r="I174" s="7"/>
    </row>
    <row r="175" spans="1:9" x14ac:dyDescent="0.2">
      <c r="A175" s="30" t="s">
        <v>309</v>
      </c>
      <c r="B175" s="12" t="s">
        <v>310</v>
      </c>
      <c r="C175" s="13"/>
      <c r="D175" s="13">
        <v>1842.2</v>
      </c>
      <c r="E175" s="13">
        <v>0</v>
      </c>
      <c r="F175" s="13">
        <f t="shared" ref="F175:F180" si="21">SUM(C175:E175)</f>
        <v>1842.2</v>
      </c>
      <c r="H175" s="6">
        <f t="shared" ref="H175:H245" si="22">+C175+D175+E175</f>
        <v>1842.2</v>
      </c>
      <c r="I175" s="7"/>
    </row>
    <row r="176" spans="1:9" x14ac:dyDescent="0.2">
      <c r="A176" s="30" t="s">
        <v>311</v>
      </c>
      <c r="B176" s="12" t="s">
        <v>312</v>
      </c>
      <c r="C176" s="13"/>
      <c r="D176" s="13">
        <v>0</v>
      </c>
      <c r="E176" s="13">
        <v>0</v>
      </c>
      <c r="F176" s="13">
        <f t="shared" si="21"/>
        <v>0</v>
      </c>
      <c r="H176" s="6">
        <f t="shared" si="22"/>
        <v>0</v>
      </c>
      <c r="I176" s="7"/>
    </row>
    <row r="177" spans="1:9" x14ac:dyDescent="0.2">
      <c r="A177" s="30" t="s">
        <v>313</v>
      </c>
      <c r="B177" s="12" t="s">
        <v>314</v>
      </c>
      <c r="C177" s="13"/>
      <c r="D177" s="13">
        <v>233298.3</v>
      </c>
      <c r="E177" s="13">
        <v>0</v>
      </c>
      <c r="F177" s="13">
        <f t="shared" si="21"/>
        <v>233298.3</v>
      </c>
      <c r="H177" s="6">
        <f t="shared" si="22"/>
        <v>233298.3</v>
      </c>
      <c r="I177" s="7"/>
    </row>
    <row r="178" spans="1:9" x14ac:dyDescent="0.2">
      <c r="A178" s="30" t="s">
        <v>315</v>
      </c>
      <c r="B178" s="12" t="s">
        <v>316</v>
      </c>
      <c r="C178" s="13"/>
      <c r="D178" s="13">
        <v>893606.68</v>
      </c>
      <c r="E178" s="13">
        <v>0</v>
      </c>
      <c r="F178" s="13">
        <f t="shared" si="21"/>
        <v>893606.68</v>
      </c>
      <c r="H178" s="6">
        <f t="shared" si="22"/>
        <v>893606.68</v>
      </c>
      <c r="I178" s="7"/>
    </row>
    <row r="179" spans="1:9" x14ac:dyDescent="0.2">
      <c r="A179" s="30" t="s">
        <v>317</v>
      </c>
      <c r="B179" s="12" t="s">
        <v>318</v>
      </c>
      <c r="C179" s="13"/>
      <c r="D179" s="13">
        <v>0</v>
      </c>
      <c r="E179" s="13">
        <v>84857.78</v>
      </c>
      <c r="F179" s="13">
        <f t="shared" si="21"/>
        <v>84857.78</v>
      </c>
      <c r="H179" s="6" t="e">
        <f>+C179+#REF!+E179</f>
        <v>#REF!</v>
      </c>
      <c r="I179" s="7"/>
    </row>
    <row r="180" spans="1:9" x14ac:dyDescent="0.2">
      <c r="A180" s="30" t="s">
        <v>319</v>
      </c>
      <c r="B180" s="12" t="s">
        <v>320</v>
      </c>
      <c r="C180" s="13"/>
      <c r="D180" s="36">
        <v>171246.6</v>
      </c>
      <c r="E180" s="13"/>
      <c r="F180" s="13">
        <f t="shared" si="21"/>
        <v>171246.6</v>
      </c>
      <c r="H180" s="6">
        <f>+C180+D179+E180</f>
        <v>0</v>
      </c>
      <c r="I180" s="7"/>
    </row>
    <row r="181" spans="1:9" ht="13.5" thickBot="1" x14ac:dyDescent="0.25">
      <c r="A181" s="30"/>
      <c r="B181" s="12"/>
      <c r="C181" s="13"/>
      <c r="D181" s="13"/>
      <c r="E181" s="13"/>
      <c r="F181" s="13">
        <f t="shared" ref="F181:F192" si="23">+C181+D181+E181</f>
        <v>0</v>
      </c>
      <c r="H181" s="6">
        <f t="shared" si="22"/>
        <v>0</v>
      </c>
      <c r="I181" s="7"/>
    </row>
    <row r="182" spans="1:9" ht="16.5" thickBot="1" x14ac:dyDescent="0.3">
      <c r="A182" s="3">
        <v>2.4</v>
      </c>
      <c r="B182" s="4" t="s">
        <v>321</v>
      </c>
      <c r="C182" s="5">
        <f>C190+C183</f>
        <v>0</v>
      </c>
      <c r="D182" s="5">
        <f>D190+D183+D193+D195</f>
        <v>748269.99</v>
      </c>
      <c r="E182" s="5">
        <f>E190+E183</f>
        <v>5354640.43</v>
      </c>
      <c r="F182" s="5">
        <f>F190+F183</f>
        <v>5877910.4199999999</v>
      </c>
      <c r="H182" s="6">
        <f t="shared" si="22"/>
        <v>6102910.4199999999</v>
      </c>
      <c r="I182" s="7"/>
    </row>
    <row r="183" spans="1:9" ht="16.5" x14ac:dyDescent="0.3">
      <c r="A183" s="15" t="s">
        <v>322</v>
      </c>
      <c r="B183" s="16" t="s">
        <v>323</v>
      </c>
      <c r="C183" s="17">
        <f>SUM(C184:C188)</f>
        <v>0</v>
      </c>
      <c r="D183" s="17">
        <f>SUM(D184:D189)</f>
        <v>748269.99</v>
      </c>
      <c r="E183" s="17">
        <f>SUM(E184:E188)</f>
        <v>0</v>
      </c>
      <c r="F183" s="17">
        <f>SUM(F184:F188)</f>
        <v>523269.99</v>
      </c>
      <c r="H183" s="6">
        <f t="shared" si="22"/>
        <v>748269.99</v>
      </c>
      <c r="I183" s="7"/>
    </row>
    <row r="184" spans="1:9" s="38" customFormat="1" ht="16.5" x14ac:dyDescent="0.3">
      <c r="A184" s="37" t="s">
        <v>324</v>
      </c>
      <c r="B184" s="28" t="s">
        <v>325</v>
      </c>
      <c r="C184" s="18"/>
      <c r="D184" s="18">
        <v>0</v>
      </c>
      <c r="E184" s="18"/>
      <c r="F184" s="13">
        <f t="shared" si="23"/>
        <v>0</v>
      </c>
      <c r="H184" s="39"/>
      <c r="I184" s="40"/>
    </row>
    <row r="185" spans="1:9" s="38" customFormat="1" ht="16.5" x14ac:dyDescent="0.3">
      <c r="A185" s="37" t="s">
        <v>326</v>
      </c>
      <c r="B185" s="28" t="s">
        <v>327</v>
      </c>
      <c r="C185" s="18"/>
      <c r="D185" s="18">
        <v>225000</v>
      </c>
      <c r="E185" s="18"/>
      <c r="F185" s="13"/>
      <c r="H185" s="39"/>
      <c r="I185" s="40"/>
    </row>
    <row r="186" spans="1:9" x14ac:dyDescent="0.2">
      <c r="A186" s="30" t="s">
        <v>328</v>
      </c>
      <c r="B186" s="12" t="s">
        <v>329</v>
      </c>
      <c r="C186" s="13"/>
      <c r="D186" s="13">
        <v>241931.24</v>
      </c>
      <c r="E186" s="13"/>
      <c r="F186" s="13">
        <f t="shared" si="23"/>
        <v>241931.24</v>
      </c>
      <c r="H186" s="6"/>
      <c r="I186" s="7"/>
    </row>
    <row r="187" spans="1:9" x14ac:dyDescent="0.2">
      <c r="A187" s="30" t="s">
        <v>330</v>
      </c>
      <c r="B187" s="12" t="s">
        <v>331</v>
      </c>
      <c r="C187" s="13"/>
      <c r="D187" s="13">
        <v>127938.75</v>
      </c>
      <c r="E187" s="13"/>
      <c r="F187" s="13">
        <f t="shared" si="23"/>
        <v>127938.75</v>
      </c>
      <c r="H187" s="6"/>
      <c r="I187" s="7"/>
    </row>
    <row r="188" spans="1:9" x14ac:dyDescent="0.2">
      <c r="A188" s="30" t="s">
        <v>332</v>
      </c>
      <c r="B188" s="12" t="s">
        <v>333</v>
      </c>
      <c r="C188" s="13"/>
      <c r="D188" s="13">
        <v>153400</v>
      </c>
      <c r="E188" s="13"/>
      <c r="F188" s="13">
        <f t="shared" si="23"/>
        <v>153400</v>
      </c>
      <c r="H188" s="6">
        <f t="shared" si="22"/>
        <v>153400</v>
      </c>
      <c r="I188" s="7"/>
    </row>
    <row r="189" spans="1:9" x14ac:dyDescent="0.2">
      <c r="A189" s="30" t="s">
        <v>334</v>
      </c>
      <c r="B189" s="12" t="s">
        <v>335</v>
      </c>
      <c r="C189" s="13"/>
      <c r="D189" s="13">
        <v>0</v>
      </c>
      <c r="E189" s="13"/>
      <c r="F189" s="13">
        <f t="shared" si="23"/>
        <v>0</v>
      </c>
      <c r="H189" s="6"/>
      <c r="I189" s="7"/>
    </row>
    <row r="190" spans="1:9" ht="16.5" x14ac:dyDescent="0.3">
      <c r="A190" s="15" t="s">
        <v>336</v>
      </c>
      <c r="B190" s="16" t="s">
        <v>337</v>
      </c>
      <c r="C190" s="17">
        <f>SUM(C191:C196)</f>
        <v>0</v>
      </c>
      <c r="D190" s="17">
        <f>SUM(D191:D192)</f>
        <v>0</v>
      </c>
      <c r="E190" s="17">
        <f>SUM(E191:E196)</f>
        <v>5354640.43</v>
      </c>
      <c r="F190" s="17">
        <f>SUM(F191:F196)</f>
        <v>5354640.43</v>
      </c>
      <c r="H190" s="6">
        <f t="shared" si="22"/>
        <v>5354640.43</v>
      </c>
      <c r="I190" s="7"/>
    </row>
    <row r="191" spans="1:9" x14ac:dyDescent="0.2">
      <c r="A191" s="30" t="s">
        <v>338</v>
      </c>
      <c r="B191" s="12" t="s">
        <v>339</v>
      </c>
      <c r="C191" s="13">
        <v>0</v>
      </c>
      <c r="D191" s="18"/>
      <c r="E191" s="13">
        <v>5354640.43</v>
      </c>
      <c r="F191" s="13">
        <f t="shared" si="23"/>
        <v>5354640.43</v>
      </c>
      <c r="H191" s="6">
        <f t="shared" si="22"/>
        <v>5354640.43</v>
      </c>
      <c r="I191" s="7"/>
    </row>
    <row r="192" spans="1:9" x14ac:dyDescent="0.2">
      <c r="A192" s="30" t="s">
        <v>340</v>
      </c>
      <c r="B192" s="12" t="s">
        <v>341</v>
      </c>
      <c r="C192" s="13"/>
      <c r="D192" s="18"/>
      <c r="E192" s="13"/>
      <c r="F192" s="13">
        <f t="shared" si="23"/>
        <v>0</v>
      </c>
      <c r="H192" s="6">
        <f t="shared" si="22"/>
        <v>0</v>
      </c>
      <c r="I192" s="7"/>
    </row>
    <row r="193" spans="1:9" ht="16.5" x14ac:dyDescent="0.3">
      <c r="A193" s="15" t="s">
        <v>342</v>
      </c>
      <c r="B193" s="16" t="s">
        <v>343</v>
      </c>
      <c r="C193" s="17"/>
      <c r="D193" s="17">
        <f>+D194</f>
        <v>0</v>
      </c>
      <c r="E193" s="17"/>
      <c r="F193" s="17"/>
      <c r="H193" s="6"/>
      <c r="I193" s="7"/>
    </row>
    <row r="194" spans="1:9" x14ac:dyDescent="0.2">
      <c r="A194" s="30" t="s">
        <v>344</v>
      </c>
      <c r="B194" s="12" t="s">
        <v>345</v>
      </c>
      <c r="C194" s="13"/>
      <c r="D194" s="13">
        <v>0</v>
      </c>
      <c r="E194" s="13"/>
      <c r="F194" s="13"/>
      <c r="H194" s="6"/>
      <c r="I194" s="7"/>
    </row>
    <row r="195" spans="1:9" ht="16.5" x14ac:dyDescent="0.3">
      <c r="A195" s="15" t="s">
        <v>346</v>
      </c>
      <c r="B195" s="16" t="s">
        <v>347</v>
      </c>
      <c r="C195" s="17"/>
      <c r="D195" s="17">
        <f>+D196</f>
        <v>0</v>
      </c>
      <c r="E195" s="17"/>
      <c r="F195" s="17"/>
      <c r="H195" s="6"/>
      <c r="I195" s="7"/>
    </row>
    <row r="196" spans="1:9" ht="13.5" thickBot="1" x14ac:dyDescent="0.25">
      <c r="A196" s="30" t="s">
        <v>348</v>
      </c>
      <c r="B196" s="12" t="s">
        <v>347</v>
      </c>
      <c r="C196" s="13"/>
      <c r="D196" s="18"/>
      <c r="E196" s="13"/>
      <c r="F196" s="13"/>
      <c r="H196" s="6"/>
      <c r="I196" s="7"/>
    </row>
    <row r="197" spans="1:9" ht="16.5" thickBot="1" x14ac:dyDescent="0.3">
      <c r="A197" s="3">
        <v>2.6</v>
      </c>
      <c r="B197" s="4" t="s">
        <v>349</v>
      </c>
      <c r="C197" s="5">
        <f>C198+C206+C211+C215+C222+C226+C241</f>
        <v>0</v>
      </c>
      <c r="D197" s="5">
        <f>D198+D206+D211+D215+D222+D226</f>
        <v>2614363.5700000003</v>
      </c>
      <c r="E197" s="5">
        <f>E198+E206+E211+E215+E222+E226+E241</f>
        <v>4992321.49</v>
      </c>
      <c r="F197" s="5">
        <f>F198+F206+F211+F215+F222+F226+F241</f>
        <v>8035191.8699999992</v>
      </c>
      <c r="G197" s="5">
        <f t="shared" ref="G197:H197" si="24">G198+G206+G211+G215+G222+G226+G241</f>
        <v>0</v>
      </c>
      <c r="H197" s="5">
        <f t="shared" si="24"/>
        <v>3177535.09</v>
      </c>
      <c r="I197" s="7"/>
    </row>
    <row r="198" spans="1:9" ht="16.5" x14ac:dyDescent="0.3">
      <c r="A198" s="8" t="s">
        <v>350</v>
      </c>
      <c r="B198" s="9" t="s">
        <v>351</v>
      </c>
      <c r="C198" s="23">
        <f t="shared" ref="C198" si="25">SUM(C199:C205)</f>
        <v>0</v>
      </c>
      <c r="D198" s="23">
        <f>SUM(D199:D205)</f>
        <v>2418391.37</v>
      </c>
      <c r="E198" s="23">
        <f>SUM(E199:E205)</f>
        <v>391760</v>
      </c>
      <c r="F198" s="23">
        <f>SUM(F199:F205)</f>
        <v>2810151.37</v>
      </c>
      <c r="H198" s="6">
        <f t="shared" si="22"/>
        <v>2810151.37</v>
      </c>
      <c r="I198" s="7"/>
    </row>
    <row r="199" spans="1:9" x14ac:dyDescent="0.2">
      <c r="A199" s="30" t="s">
        <v>352</v>
      </c>
      <c r="B199" s="12" t="s">
        <v>353</v>
      </c>
      <c r="C199" s="13"/>
      <c r="D199" s="13">
        <v>1429118.8</v>
      </c>
      <c r="E199" s="13">
        <v>0</v>
      </c>
      <c r="F199" s="13">
        <f>SUM(C199:E199)</f>
        <v>1429118.8</v>
      </c>
      <c r="H199" s="6">
        <f t="shared" si="22"/>
        <v>1429118.8</v>
      </c>
      <c r="I199" s="7"/>
    </row>
    <row r="200" spans="1:9" x14ac:dyDescent="0.2">
      <c r="A200" s="30" t="s">
        <v>354</v>
      </c>
      <c r="B200" s="12" t="s">
        <v>355</v>
      </c>
      <c r="C200" s="13"/>
      <c r="D200" s="13">
        <v>53749.05</v>
      </c>
      <c r="E200" s="13"/>
      <c r="F200" s="13">
        <f t="shared" ref="F200:F204" si="26">SUM(C200:E200)</f>
        <v>53749.05</v>
      </c>
      <c r="H200" s="6">
        <f t="shared" si="22"/>
        <v>53749.05</v>
      </c>
      <c r="I200" s="7"/>
    </row>
    <row r="201" spans="1:9" x14ac:dyDescent="0.2">
      <c r="A201" s="30" t="s">
        <v>356</v>
      </c>
      <c r="B201" s="12" t="s">
        <v>357</v>
      </c>
      <c r="C201" s="13"/>
      <c r="D201" s="13">
        <v>401591.38</v>
      </c>
      <c r="E201" s="13">
        <v>391760</v>
      </c>
      <c r="F201" s="13">
        <f t="shared" si="26"/>
        <v>793351.38</v>
      </c>
      <c r="H201" s="6">
        <f t="shared" si="22"/>
        <v>793351.38</v>
      </c>
      <c r="I201" s="7"/>
    </row>
    <row r="202" spans="1:9" x14ac:dyDescent="0.2">
      <c r="A202" s="30" t="s">
        <v>358</v>
      </c>
      <c r="B202" s="12" t="s">
        <v>359</v>
      </c>
      <c r="C202" s="13"/>
      <c r="D202" s="13">
        <v>376928.06</v>
      </c>
      <c r="E202" s="13"/>
      <c r="F202" s="13">
        <f t="shared" si="26"/>
        <v>376928.06</v>
      </c>
      <c r="H202" s="6"/>
      <c r="I202" s="7"/>
    </row>
    <row r="203" spans="1:9" x14ac:dyDescent="0.2">
      <c r="A203" s="30" t="s">
        <v>360</v>
      </c>
      <c r="B203" s="12" t="s">
        <v>361</v>
      </c>
      <c r="C203" s="13"/>
      <c r="D203" s="13">
        <v>0</v>
      </c>
      <c r="E203" s="13"/>
      <c r="F203" s="13">
        <f t="shared" si="26"/>
        <v>0</v>
      </c>
      <c r="H203" s="6">
        <f>+C203+D203+E203</f>
        <v>0</v>
      </c>
      <c r="I203" s="7"/>
    </row>
    <row r="204" spans="1:9" x14ac:dyDescent="0.2">
      <c r="A204" s="30" t="s">
        <v>362</v>
      </c>
      <c r="B204" s="12" t="s">
        <v>363</v>
      </c>
      <c r="C204" s="13"/>
      <c r="D204" s="13">
        <v>157004.07999999999</v>
      </c>
      <c r="E204" s="13">
        <v>0</v>
      </c>
      <c r="F204" s="13">
        <f t="shared" si="26"/>
        <v>157004.07999999999</v>
      </c>
      <c r="H204" s="6">
        <f t="shared" si="22"/>
        <v>157004.07999999999</v>
      </c>
      <c r="I204" s="7"/>
    </row>
    <row r="205" spans="1:9" x14ac:dyDescent="0.2">
      <c r="A205" s="30"/>
      <c r="B205" s="12"/>
      <c r="C205" s="13"/>
      <c r="D205" s="13"/>
      <c r="E205" s="13"/>
      <c r="F205" s="13">
        <f t="shared" ref="F205" si="27">SUM(C205:E205)</f>
        <v>0</v>
      </c>
      <c r="H205" s="6">
        <f t="shared" si="22"/>
        <v>0</v>
      </c>
      <c r="I205" s="7"/>
    </row>
    <row r="206" spans="1:9" ht="16.5" x14ac:dyDescent="0.3">
      <c r="A206" s="15" t="s">
        <v>364</v>
      </c>
      <c r="B206" s="16" t="s">
        <v>365</v>
      </c>
      <c r="C206" s="17">
        <f t="shared" ref="C206" si="28">SUM(C207:C210)</f>
        <v>0</v>
      </c>
      <c r="D206" s="17">
        <f>SUM(D207:D210)</f>
        <v>0</v>
      </c>
      <c r="E206" s="17">
        <f>SUM(E207:E210)</f>
        <v>0</v>
      </c>
      <c r="F206" s="17">
        <f>SUM(F207:F210)</f>
        <v>0</v>
      </c>
      <c r="H206" s="6">
        <f t="shared" si="22"/>
        <v>0</v>
      </c>
      <c r="I206" s="7"/>
    </row>
    <row r="207" spans="1:9" x14ac:dyDescent="0.2">
      <c r="A207" s="30" t="s">
        <v>366</v>
      </c>
      <c r="B207" s="12" t="s">
        <v>367</v>
      </c>
      <c r="C207" s="13"/>
      <c r="D207" s="13">
        <v>0</v>
      </c>
      <c r="E207" s="13">
        <v>0</v>
      </c>
      <c r="F207" s="13">
        <f>+E207+D207+C207</f>
        <v>0</v>
      </c>
      <c r="H207" s="6">
        <f t="shared" si="22"/>
        <v>0</v>
      </c>
      <c r="I207" s="7"/>
    </row>
    <row r="208" spans="1:9" x14ac:dyDescent="0.2">
      <c r="A208" s="30" t="s">
        <v>368</v>
      </c>
      <c r="B208" s="12" t="s">
        <v>369</v>
      </c>
      <c r="C208" s="13"/>
      <c r="D208" s="13">
        <v>0</v>
      </c>
      <c r="E208" s="13">
        <v>0</v>
      </c>
      <c r="F208" s="13">
        <f t="shared" ref="F208:F214" si="29">+E208+D208+C208</f>
        <v>0</v>
      </c>
      <c r="H208" s="6">
        <f t="shared" si="22"/>
        <v>0</v>
      </c>
      <c r="I208" s="7"/>
    </row>
    <row r="209" spans="1:9" x14ac:dyDescent="0.2">
      <c r="A209" s="30" t="s">
        <v>370</v>
      </c>
      <c r="B209" s="12" t="s">
        <v>371</v>
      </c>
      <c r="C209" s="13"/>
      <c r="D209" s="13">
        <v>0</v>
      </c>
      <c r="E209" s="13">
        <v>0</v>
      </c>
      <c r="F209" s="13">
        <f t="shared" si="29"/>
        <v>0</v>
      </c>
      <c r="H209" s="6">
        <f t="shared" si="22"/>
        <v>0</v>
      </c>
      <c r="I209" s="7"/>
    </row>
    <row r="210" spans="1:9" x14ac:dyDescent="0.2">
      <c r="A210" s="30"/>
      <c r="B210" s="12"/>
      <c r="C210" s="13"/>
      <c r="D210" s="13"/>
      <c r="E210" s="13"/>
      <c r="F210" s="13">
        <f t="shared" si="29"/>
        <v>0</v>
      </c>
      <c r="H210" s="6">
        <f t="shared" si="22"/>
        <v>0</v>
      </c>
      <c r="I210" s="7"/>
    </row>
    <row r="211" spans="1:9" ht="16.5" x14ac:dyDescent="0.3">
      <c r="A211" s="15" t="s">
        <v>372</v>
      </c>
      <c r="B211" s="16" t="s">
        <v>373</v>
      </c>
      <c r="C211" s="17">
        <f t="shared" ref="C211:E211" si="30">SUM(C212:C214)</f>
        <v>0</v>
      </c>
      <c r="D211" s="17">
        <f t="shared" si="30"/>
        <v>0</v>
      </c>
      <c r="E211" s="17">
        <f t="shared" si="30"/>
        <v>0</v>
      </c>
      <c r="F211" s="17">
        <f>SUM(F212:F214)</f>
        <v>0</v>
      </c>
      <c r="H211" s="6">
        <f t="shared" si="22"/>
        <v>0</v>
      </c>
      <c r="I211" s="7"/>
    </row>
    <row r="212" spans="1:9" x14ac:dyDescent="0.2">
      <c r="A212" s="30" t="s">
        <v>374</v>
      </c>
      <c r="B212" s="12" t="s">
        <v>375</v>
      </c>
      <c r="C212" s="13"/>
      <c r="D212" s="13"/>
      <c r="E212" s="13"/>
      <c r="F212" s="13">
        <f t="shared" si="29"/>
        <v>0</v>
      </c>
      <c r="H212" s="6">
        <f t="shared" si="22"/>
        <v>0</v>
      </c>
      <c r="I212" s="7"/>
    </row>
    <row r="213" spans="1:9" x14ac:dyDescent="0.2">
      <c r="A213" s="30" t="s">
        <v>376</v>
      </c>
      <c r="B213" s="12" t="s">
        <v>377</v>
      </c>
      <c r="C213" s="13"/>
      <c r="D213" s="13"/>
      <c r="E213" s="13"/>
      <c r="F213" s="13">
        <f t="shared" si="29"/>
        <v>0</v>
      </c>
      <c r="H213" s="6">
        <f t="shared" si="22"/>
        <v>0</v>
      </c>
      <c r="I213" s="7"/>
    </row>
    <row r="214" spans="1:9" x14ac:dyDescent="0.2">
      <c r="A214" s="30"/>
      <c r="B214" s="12"/>
      <c r="C214" s="13"/>
      <c r="D214" s="13"/>
      <c r="E214" s="13"/>
      <c r="F214" s="13">
        <f t="shared" si="29"/>
        <v>0</v>
      </c>
      <c r="H214" s="6">
        <f t="shared" si="22"/>
        <v>0</v>
      </c>
      <c r="I214" s="7"/>
    </row>
    <row r="215" spans="1:9" ht="16.5" x14ac:dyDescent="0.3">
      <c r="A215" s="15" t="s">
        <v>378</v>
      </c>
      <c r="B215" s="16" t="s">
        <v>379</v>
      </c>
      <c r="C215" s="17">
        <f>SUM(C216:C221)</f>
        <v>0</v>
      </c>
      <c r="D215" s="17">
        <f>SUM(D216:D221)</f>
        <v>142548.74</v>
      </c>
      <c r="E215" s="17">
        <f>SUM(E216:E221)</f>
        <v>171411.52000000002</v>
      </c>
      <c r="F215" s="17">
        <f>SUM(F216:F221)</f>
        <v>313960.26</v>
      </c>
      <c r="H215" s="6">
        <f t="shared" si="22"/>
        <v>313960.26</v>
      </c>
      <c r="I215" s="7"/>
    </row>
    <row r="216" spans="1:9" x14ac:dyDescent="0.2">
      <c r="A216" s="30" t="s">
        <v>380</v>
      </c>
      <c r="B216" s="12" t="s">
        <v>381</v>
      </c>
      <c r="C216" s="13"/>
      <c r="D216" s="13">
        <v>52196.14</v>
      </c>
      <c r="E216" s="13"/>
      <c r="F216" s="13">
        <f>+E216+D216+C216</f>
        <v>52196.14</v>
      </c>
      <c r="H216" s="6">
        <f t="shared" si="22"/>
        <v>52196.14</v>
      </c>
      <c r="I216" s="7"/>
    </row>
    <row r="217" spans="1:9" x14ac:dyDescent="0.2">
      <c r="A217" s="30" t="s">
        <v>382</v>
      </c>
      <c r="B217" s="12" t="s">
        <v>383</v>
      </c>
      <c r="C217" s="13"/>
      <c r="D217" s="13">
        <v>0</v>
      </c>
      <c r="E217" s="13">
        <v>0</v>
      </c>
      <c r="F217" s="13">
        <f t="shared" ref="F217:F221" si="31">+E217+D217+C217</f>
        <v>0</v>
      </c>
      <c r="H217" s="6"/>
      <c r="I217" s="7"/>
    </row>
    <row r="218" spans="1:9" x14ac:dyDescent="0.2">
      <c r="A218" s="30" t="s">
        <v>384</v>
      </c>
      <c r="B218" s="12" t="s">
        <v>385</v>
      </c>
      <c r="C218" s="13"/>
      <c r="D218" s="13">
        <v>0</v>
      </c>
      <c r="E218" s="13">
        <v>66632.240000000005</v>
      </c>
      <c r="F218" s="13">
        <f t="shared" si="31"/>
        <v>66632.240000000005</v>
      </c>
      <c r="H218" s="6">
        <f t="shared" si="22"/>
        <v>66632.240000000005</v>
      </c>
      <c r="I218" s="7"/>
    </row>
    <row r="219" spans="1:9" x14ac:dyDescent="0.2">
      <c r="A219" s="30" t="s">
        <v>386</v>
      </c>
      <c r="B219" s="12" t="s">
        <v>387</v>
      </c>
      <c r="C219" s="13">
        <v>0</v>
      </c>
      <c r="D219" s="13">
        <v>90352.6</v>
      </c>
      <c r="E219" s="13">
        <v>5659.28</v>
      </c>
      <c r="F219" s="13">
        <f t="shared" si="31"/>
        <v>96011.88</v>
      </c>
      <c r="H219" s="6">
        <f t="shared" si="22"/>
        <v>96011.88</v>
      </c>
      <c r="I219" s="7"/>
    </row>
    <row r="220" spans="1:9" x14ac:dyDescent="0.2">
      <c r="A220" s="30" t="s">
        <v>388</v>
      </c>
      <c r="B220" s="12" t="s">
        <v>389</v>
      </c>
      <c r="C220" s="13"/>
      <c r="D220" s="13">
        <v>0</v>
      </c>
      <c r="E220" s="13">
        <v>99120</v>
      </c>
      <c r="F220" s="13">
        <f t="shared" si="31"/>
        <v>99120</v>
      </c>
      <c r="H220" s="6">
        <f t="shared" si="22"/>
        <v>99120</v>
      </c>
      <c r="I220" s="7"/>
    </row>
    <row r="221" spans="1:9" x14ac:dyDescent="0.2">
      <c r="A221" s="14" t="s">
        <v>390</v>
      </c>
      <c r="B221" s="12" t="s">
        <v>391</v>
      </c>
      <c r="C221" s="13"/>
      <c r="D221" s="13">
        <v>0</v>
      </c>
      <c r="E221" s="13">
        <v>0</v>
      </c>
      <c r="F221" s="13">
        <f t="shared" si="31"/>
        <v>0</v>
      </c>
      <c r="H221" s="6">
        <f t="shared" si="22"/>
        <v>0</v>
      </c>
      <c r="I221" s="7"/>
    </row>
    <row r="222" spans="1:9" ht="16.5" x14ac:dyDescent="0.3">
      <c r="A222" s="15" t="s">
        <v>392</v>
      </c>
      <c r="B222" s="16" t="s">
        <v>393</v>
      </c>
      <c r="C222" s="17"/>
      <c r="D222" s="17">
        <f>SUM(D223:D224)</f>
        <v>0</v>
      </c>
      <c r="E222" s="17">
        <f>+E223</f>
        <v>0</v>
      </c>
      <c r="F222" s="17">
        <f>+E222+D222+C222</f>
        <v>0</v>
      </c>
      <c r="H222" s="6"/>
      <c r="I222" s="7"/>
    </row>
    <row r="223" spans="1:9" x14ac:dyDescent="0.2">
      <c r="A223" s="30" t="s">
        <v>394</v>
      </c>
      <c r="B223" s="12" t="s">
        <v>395</v>
      </c>
      <c r="C223" s="13"/>
      <c r="D223" s="13"/>
      <c r="E223" s="13"/>
      <c r="F223" s="13">
        <f>+E223+D223+C223</f>
        <v>0</v>
      </c>
      <c r="H223" s="6"/>
      <c r="I223" s="7"/>
    </row>
    <row r="224" spans="1:9" x14ac:dyDescent="0.2">
      <c r="A224" s="30" t="s">
        <v>396</v>
      </c>
      <c r="B224" s="12" t="s">
        <v>397</v>
      </c>
      <c r="C224" s="13"/>
      <c r="D224" s="13">
        <v>0</v>
      </c>
      <c r="E224" s="13"/>
      <c r="F224" s="13">
        <f>SUM(C224:E224)</f>
        <v>0</v>
      </c>
      <c r="H224" s="6"/>
      <c r="I224" s="7"/>
    </row>
    <row r="225" spans="1:9" ht="16.5" customHeight="1" x14ac:dyDescent="0.2">
      <c r="A225" s="14"/>
      <c r="B225" s="12"/>
      <c r="C225" s="13"/>
      <c r="D225" s="13"/>
      <c r="E225" s="13"/>
      <c r="F225" s="13"/>
      <c r="H225" s="6"/>
      <c r="I225" s="7"/>
    </row>
    <row r="226" spans="1:9" ht="16.5" x14ac:dyDescent="0.3">
      <c r="A226" s="15" t="s">
        <v>398</v>
      </c>
      <c r="B226" s="16" t="s">
        <v>399</v>
      </c>
      <c r="C226" s="17">
        <f t="shared" ref="C226" si="32">SUM(C227:C243)</f>
        <v>0</v>
      </c>
      <c r="D226" s="17">
        <f>SUM(D227:D240)</f>
        <v>53423.46</v>
      </c>
      <c r="E226" s="17">
        <f>SUM(E227:E240)</f>
        <v>0</v>
      </c>
      <c r="F226" s="17">
        <f>SUM(F227:F240)</f>
        <v>53423.46</v>
      </c>
      <c r="H226" s="6">
        <f t="shared" si="22"/>
        <v>53423.46</v>
      </c>
      <c r="I226" s="7"/>
    </row>
    <row r="227" spans="1:9" x14ac:dyDescent="0.2">
      <c r="A227" s="30" t="s">
        <v>400</v>
      </c>
      <c r="B227" s="12" t="s">
        <v>401</v>
      </c>
      <c r="C227" s="13"/>
      <c r="D227" s="13"/>
      <c r="E227" s="13"/>
      <c r="F227" s="41">
        <f t="shared" ref="F227:F240" si="33">SUM(C227:E227)</f>
        <v>0</v>
      </c>
      <c r="H227" s="6">
        <f t="shared" si="22"/>
        <v>0</v>
      </c>
      <c r="I227" s="7"/>
    </row>
    <row r="228" spans="1:9" x14ac:dyDescent="0.2">
      <c r="A228" s="30" t="s">
        <v>402</v>
      </c>
      <c r="B228" s="12" t="s">
        <v>403</v>
      </c>
      <c r="C228" s="13"/>
      <c r="D228" s="13">
        <v>53423.46</v>
      </c>
      <c r="E228" s="13"/>
      <c r="F228" s="41">
        <f t="shared" si="33"/>
        <v>53423.46</v>
      </c>
      <c r="H228" s="6">
        <f t="shared" si="22"/>
        <v>53423.46</v>
      </c>
      <c r="I228" s="7"/>
    </row>
    <row r="229" spans="1:9" ht="16.5" hidden="1" x14ac:dyDescent="0.3">
      <c r="A229" s="42"/>
      <c r="B229" s="43" t="s">
        <v>404</v>
      </c>
      <c r="C229" s="13"/>
      <c r="D229" s="13"/>
      <c r="E229" s="13"/>
      <c r="F229" s="41">
        <f t="shared" si="33"/>
        <v>0</v>
      </c>
      <c r="H229" s="6">
        <f t="shared" si="22"/>
        <v>0</v>
      </c>
      <c r="I229" s="7"/>
    </row>
    <row r="230" spans="1:9" hidden="1" x14ac:dyDescent="0.2">
      <c r="A230" s="30" t="s">
        <v>374</v>
      </c>
      <c r="B230" s="12" t="s">
        <v>375</v>
      </c>
      <c r="C230" s="13"/>
      <c r="D230" s="13"/>
      <c r="E230" s="13"/>
      <c r="F230" s="41">
        <f t="shared" si="33"/>
        <v>0</v>
      </c>
      <c r="H230" s="6">
        <f t="shared" si="22"/>
        <v>0</v>
      </c>
      <c r="I230" s="7"/>
    </row>
    <row r="231" spans="1:9" hidden="1" x14ac:dyDescent="0.2">
      <c r="A231" s="30"/>
      <c r="B231" s="12"/>
      <c r="C231" s="13"/>
      <c r="D231" s="13"/>
      <c r="E231" s="13"/>
      <c r="F231" s="41">
        <f t="shared" si="33"/>
        <v>0</v>
      </c>
      <c r="H231" s="6">
        <f t="shared" si="22"/>
        <v>0</v>
      </c>
      <c r="I231" s="7"/>
    </row>
    <row r="232" spans="1:9" ht="16.5" hidden="1" x14ac:dyDescent="0.3">
      <c r="A232" s="44" t="s">
        <v>378</v>
      </c>
      <c r="B232" s="45" t="s">
        <v>405</v>
      </c>
      <c r="C232" s="13"/>
      <c r="D232" s="13"/>
      <c r="E232" s="13"/>
      <c r="F232" s="41">
        <f t="shared" si="33"/>
        <v>0</v>
      </c>
      <c r="H232" s="6">
        <f t="shared" si="22"/>
        <v>0</v>
      </c>
      <c r="I232" s="7"/>
    </row>
    <row r="233" spans="1:9" hidden="1" x14ac:dyDescent="0.2">
      <c r="A233" s="30" t="s">
        <v>406</v>
      </c>
      <c r="B233" s="12" t="s">
        <v>407</v>
      </c>
      <c r="C233" s="13"/>
      <c r="D233" s="13"/>
      <c r="E233" s="13"/>
      <c r="F233" s="41">
        <f t="shared" si="33"/>
        <v>0</v>
      </c>
      <c r="H233" s="6">
        <f t="shared" si="22"/>
        <v>0</v>
      </c>
      <c r="I233" s="7"/>
    </row>
    <row r="234" spans="1:9" hidden="1" x14ac:dyDescent="0.2">
      <c r="A234" s="14"/>
      <c r="B234" s="12"/>
      <c r="C234" s="13"/>
      <c r="D234" s="13"/>
      <c r="E234" s="13"/>
      <c r="F234" s="41">
        <f t="shared" si="33"/>
        <v>0</v>
      </c>
      <c r="H234" s="6">
        <f t="shared" si="22"/>
        <v>0</v>
      </c>
      <c r="I234" s="7"/>
    </row>
    <row r="235" spans="1:9" ht="16.5" hidden="1" x14ac:dyDescent="0.3">
      <c r="A235" s="44" t="s">
        <v>398</v>
      </c>
      <c r="B235" s="45" t="s">
        <v>399</v>
      </c>
      <c r="C235" s="13"/>
      <c r="D235" s="13"/>
      <c r="E235" s="13"/>
      <c r="F235" s="41">
        <f t="shared" si="33"/>
        <v>0</v>
      </c>
      <c r="H235" s="6">
        <f t="shared" si="22"/>
        <v>0</v>
      </c>
      <c r="I235" s="7"/>
    </row>
    <row r="236" spans="1:9" hidden="1" x14ac:dyDescent="0.2">
      <c r="A236" s="30" t="s">
        <v>400</v>
      </c>
      <c r="B236" s="12" t="s">
        <v>401</v>
      </c>
      <c r="C236" s="13"/>
      <c r="D236" s="13"/>
      <c r="E236" s="13"/>
      <c r="F236" s="41">
        <f t="shared" si="33"/>
        <v>0</v>
      </c>
      <c r="H236" s="6">
        <f t="shared" si="22"/>
        <v>0</v>
      </c>
      <c r="I236" s="7"/>
    </row>
    <row r="237" spans="1:9" hidden="1" x14ac:dyDescent="0.2">
      <c r="A237" s="30" t="s">
        <v>408</v>
      </c>
      <c r="B237" s="12" t="s">
        <v>403</v>
      </c>
      <c r="C237" s="13"/>
      <c r="D237" s="13"/>
      <c r="E237" s="13"/>
      <c r="F237" s="41">
        <f t="shared" si="33"/>
        <v>0</v>
      </c>
      <c r="H237" s="6">
        <f t="shared" si="22"/>
        <v>0</v>
      </c>
      <c r="I237" s="7"/>
    </row>
    <row r="238" spans="1:9" hidden="1" x14ac:dyDescent="0.2">
      <c r="A238" s="30"/>
      <c r="B238" s="12"/>
      <c r="C238" s="13"/>
      <c r="D238" s="13"/>
      <c r="E238" s="13"/>
      <c r="F238" s="41">
        <f t="shared" si="33"/>
        <v>0</v>
      </c>
      <c r="H238" s="6">
        <f t="shared" si="22"/>
        <v>0</v>
      </c>
      <c r="I238" s="7"/>
    </row>
    <row r="239" spans="1:9" x14ac:dyDescent="0.2">
      <c r="A239" s="46" t="s">
        <v>409</v>
      </c>
      <c r="B239" s="47" t="s">
        <v>410</v>
      </c>
      <c r="C239" s="41">
        <v>0</v>
      </c>
      <c r="D239" s="41">
        <v>0</v>
      </c>
      <c r="E239" s="41"/>
      <c r="F239" s="41">
        <f t="shared" si="33"/>
        <v>0</v>
      </c>
      <c r="H239" s="6">
        <f t="shared" si="22"/>
        <v>0</v>
      </c>
      <c r="I239" s="7"/>
    </row>
    <row r="240" spans="1:9" ht="13.5" thickBot="1" x14ac:dyDescent="0.25">
      <c r="A240" s="46"/>
      <c r="B240" s="47"/>
      <c r="C240" s="41"/>
      <c r="D240" s="41"/>
      <c r="E240" s="41"/>
      <c r="F240" s="41">
        <f t="shared" si="33"/>
        <v>0</v>
      </c>
      <c r="H240" s="6"/>
      <c r="I240" s="7"/>
    </row>
    <row r="241" spans="1:9" ht="17.25" thickBot="1" x14ac:dyDescent="0.35">
      <c r="A241" s="48" t="s">
        <v>411</v>
      </c>
      <c r="B241" s="49" t="s">
        <v>393</v>
      </c>
      <c r="C241" s="50">
        <f t="shared" ref="C241" si="34">SUM(C242:C243)</f>
        <v>0</v>
      </c>
      <c r="D241" s="50">
        <f>SUM(D242:D243)</f>
        <v>428506.81</v>
      </c>
      <c r="E241" s="50">
        <f>SUM(E242:E243)</f>
        <v>4429149.97</v>
      </c>
      <c r="F241" s="50">
        <f>SUM(F242:F243)</f>
        <v>4857656.7799999993</v>
      </c>
      <c r="H241" s="6"/>
      <c r="I241" s="7"/>
    </row>
    <row r="242" spans="1:9" x14ac:dyDescent="0.2">
      <c r="A242" s="51" t="s">
        <v>412</v>
      </c>
      <c r="B242" s="25" t="s">
        <v>395</v>
      </c>
      <c r="C242" s="52"/>
      <c r="D242" s="52">
        <v>428506.81</v>
      </c>
      <c r="E242" s="52">
        <v>4429149.97</v>
      </c>
      <c r="F242" s="52">
        <f>SUM(C242:E242)</f>
        <v>4857656.7799999993</v>
      </c>
      <c r="H242" s="6"/>
      <c r="I242" s="7"/>
    </row>
    <row r="243" spans="1:9" ht="13.5" thickBot="1" x14ac:dyDescent="0.25">
      <c r="A243" s="20"/>
      <c r="B243" s="21"/>
      <c r="C243" s="22"/>
      <c r="D243" s="22"/>
      <c r="E243" s="22"/>
      <c r="F243" s="41">
        <f>SUM(C243:E243)</f>
        <v>0</v>
      </c>
      <c r="H243" s="6">
        <f t="shared" si="22"/>
        <v>0</v>
      </c>
      <c r="I243" s="7"/>
    </row>
    <row r="244" spans="1:9" ht="18.75" thickBot="1" x14ac:dyDescent="0.3">
      <c r="A244" s="53"/>
      <c r="B244" s="54" t="s">
        <v>404</v>
      </c>
      <c r="C244" s="55">
        <f>C197+C182+C114+C42+C9</f>
        <v>25036136.440000001</v>
      </c>
      <c r="D244" s="55">
        <f>D197+D182+D114+D42+D9+D241</f>
        <v>52359167.580000006</v>
      </c>
      <c r="E244" s="55">
        <f>E197+E182+E114+E42+E9</f>
        <v>18916329.98</v>
      </c>
      <c r="F244" s="55">
        <f>+E244+D244+C244</f>
        <v>96311634</v>
      </c>
      <c r="H244" s="6">
        <f t="shared" si="22"/>
        <v>96311634.000000015</v>
      </c>
      <c r="I244" s="7"/>
    </row>
    <row r="245" spans="1:9" ht="13.5" thickTop="1" x14ac:dyDescent="0.2">
      <c r="A245" s="56"/>
      <c r="B245" s="57"/>
      <c r="C245" s="58"/>
      <c r="D245" s="58"/>
      <c r="E245" s="58"/>
      <c r="F245" s="58"/>
      <c r="H245" s="6">
        <f t="shared" si="22"/>
        <v>0</v>
      </c>
    </row>
    <row r="246" spans="1:9" hidden="1" x14ac:dyDescent="0.2"/>
    <row r="247" spans="1:9" hidden="1" x14ac:dyDescent="0.2">
      <c r="H247" s="6">
        <f>SUM(C244:E244)</f>
        <v>96311634.000000015</v>
      </c>
    </row>
    <row r="248" spans="1:9" hidden="1" x14ac:dyDescent="0.2">
      <c r="F248" s="6"/>
    </row>
    <row r="249" spans="1:9" hidden="1" x14ac:dyDescent="0.2"/>
    <row r="250" spans="1:9" hidden="1" x14ac:dyDescent="0.2"/>
    <row r="251" spans="1:9" hidden="1" x14ac:dyDescent="0.2"/>
    <row r="252" spans="1:9" hidden="1" x14ac:dyDescent="0.2"/>
    <row r="253" spans="1:9" hidden="1" x14ac:dyDescent="0.2">
      <c r="A253" t="s">
        <v>413</v>
      </c>
      <c r="C253" s="59" t="e">
        <f>+C226+C215+C211+C206+C198+C190+C172+C162+C146+C139+C136+C129+C123+C115+C109+C94+#REF!+C74+C65+C60+C57+C53+C43+C37+C26+C22+C19+C13+C10</f>
        <v>#REF!</v>
      </c>
      <c r="D253" s="59">
        <f>+D197+D182+D114+D42+D9</f>
        <v>51930660.770000003</v>
      </c>
      <c r="E253" s="59" t="e">
        <f>+E226+E215+E211+E206+E198+E190+E172+E162+E146+E139+E136+E129+E123+E115+E109+E94+#REF!+E74+E65+E60+E57+E53+E43+E37+E26+E22+E19+E13+E10</f>
        <v>#REF!</v>
      </c>
      <c r="F253" s="59" t="e">
        <f>+E253+D253+C253</f>
        <v>#REF!</v>
      </c>
      <c r="H253" s="6">
        <f>+H244</f>
        <v>96311634.000000015</v>
      </c>
    </row>
    <row r="254" spans="1:9" hidden="1" x14ac:dyDescent="0.2"/>
    <row r="255" spans="1:9" hidden="1" x14ac:dyDescent="0.2">
      <c r="F255" s="6"/>
    </row>
    <row r="256" spans="1:9" hidden="1" x14ac:dyDescent="0.2"/>
    <row r="257" spans="1:8" x14ac:dyDescent="0.2">
      <c r="A257" s="38"/>
      <c r="C257" s="7"/>
      <c r="D257" s="7"/>
      <c r="E257" s="7">
        <v>0</v>
      </c>
      <c r="F257" s="7"/>
      <c r="G257" s="7"/>
      <c r="H257" s="7">
        <f t="shared" ref="H257" si="35">+H244-H253</f>
        <v>0</v>
      </c>
    </row>
    <row r="258" spans="1:8" x14ac:dyDescent="0.2">
      <c r="C258" s="7"/>
      <c r="F258" s="7"/>
    </row>
  </sheetData>
  <mergeCells count="12">
    <mergeCell ref="F7:F8"/>
    <mergeCell ref="A1:F1"/>
    <mergeCell ref="A2:F2"/>
    <mergeCell ref="A3:F3"/>
    <mergeCell ref="A4:F4"/>
    <mergeCell ref="A5:F5"/>
    <mergeCell ref="A6:F6"/>
    <mergeCell ref="A7:A8"/>
    <mergeCell ref="B7:B8"/>
    <mergeCell ref="C7:C8"/>
    <mergeCell ref="D7:D8"/>
    <mergeCell ref="E7:E8"/>
  </mergeCells>
  <printOptions horizontalCentered="1"/>
  <pageMargins left="0" right="0" top="0.5" bottom="0" header="0" footer="0"/>
  <pageSetup scale="65" orientation="portrait" r:id="rId1"/>
  <headerFooter alignWithMargins="0"/>
  <rowBreaks count="2" manualBreakCount="2">
    <brk id="70" max="5" man="1"/>
    <brk id="244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Consolidado enero 2016</vt:lpstr>
      <vt:lpstr>'Consolidado enero 2016'!Área_de_impresión</vt:lpstr>
      <vt:lpstr>'Consolidado enero 2016'!Títulos_a_imprimir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Margarita Peña García</dc:creator>
  <cp:lastModifiedBy>Alvaro Leandro Segura Sierra</cp:lastModifiedBy>
  <cp:lastPrinted>2016-01-08T20:49:36Z</cp:lastPrinted>
  <dcterms:created xsi:type="dcterms:W3CDTF">2016-01-07T16:04:26Z</dcterms:created>
  <dcterms:modified xsi:type="dcterms:W3CDTF">2019-03-29T14:23:23Z</dcterms:modified>
</cp:coreProperties>
</file>