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7715" windowHeight="10560"/>
  </bookViews>
  <sheets>
    <sheet name="Consolidado abril-2016" sheetId="1" r:id="rId1"/>
  </sheets>
  <definedNames>
    <definedName name="_xlnm.Print_Area" localSheetId="0">'Consolidado abril-2016'!$A$1:$F$227</definedName>
    <definedName name="_xlnm.Print_Titles" localSheetId="0">'Consolidado abril-2016'!$1:$8</definedName>
  </definedNames>
  <calcPr calcId="145621"/>
</workbook>
</file>

<file path=xl/calcChain.xml><?xml version="1.0" encoding="utf-8"?>
<calcChain xmlns="http://schemas.openxmlformats.org/spreadsheetml/2006/main">
  <c r="H228" i="1" l="1"/>
  <c r="H226" i="1"/>
  <c r="F226" i="1"/>
  <c r="F225" i="1"/>
  <c r="E224" i="1"/>
  <c r="D224" i="1"/>
  <c r="F224" i="1" s="1"/>
  <c r="H222" i="1"/>
  <c r="F222" i="1"/>
  <c r="H221" i="1"/>
  <c r="F221" i="1"/>
  <c r="H220" i="1"/>
  <c r="F220" i="1"/>
  <c r="H219" i="1"/>
  <c r="F219" i="1"/>
  <c r="H218" i="1"/>
  <c r="F218" i="1"/>
  <c r="H217" i="1"/>
  <c r="F217" i="1"/>
  <c r="H216" i="1"/>
  <c r="F216" i="1"/>
  <c r="H215" i="1"/>
  <c r="F215" i="1"/>
  <c r="H214" i="1"/>
  <c r="F214" i="1"/>
  <c r="H213" i="1"/>
  <c r="F213" i="1"/>
  <c r="H212" i="1"/>
  <c r="F212" i="1"/>
  <c r="H211" i="1"/>
  <c r="H210" i="1"/>
  <c r="F209" i="1"/>
  <c r="D209" i="1"/>
  <c r="H209" i="1" s="1"/>
  <c r="F207" i="1"/>
  <c r="F206" i="1"/>
  <c r="E205" i="1"/>
  <c r="D205" i="1"/>
  <c r="F205" i="1" s="1"/>
  <c r="H204" i="1"/>
  <c r="F204" i="1"/>
  <c r="H203" i="1"/>
  <c r="F203" i="1"/>
  <c r="H202" i="1"/>
  <c r="F202" i="1"/>
  <c r="H201" i="1"/>
  <c r="F201" i="1"/>
  <c r="F200" i="1"/>
  <c r="H199" i="1"/>
  <c r="F199" i="1"/>
  <c r="E198" i="1"/>
  <c r="H198" i="1" s="1"/>
  <c r="D198" i="1"/>
  <c r="H197" i="1"/>
  <c r="H196" i="1"/>
  <c r="F196" i="1"/>
  <c r="F194" i="1" s="1"/>
  <c r="H195" i="1"/>
  <c r="D194" i="1"/>
  <c r="H194" i="1" s="1"/>
  <c r="H193" i="1"/>
  <c r="H192" i="1"/>
  <c r="F192" i="1"/>
  <c r="H191" i="1"/>
  <c r="F191" i="1"/>
  <c r="H190" i="1"/>
  <c r="F190" i="1"/>
  <c r="F189" i="1"/>
  <c r="E189" i="1"/>
  <c r="D189" i="1"/>
  <c r="H188" i="1"/>
  <c r="H187" i="1"/>
  <c r="F187" i="1"/>
  <c r="H186" i="1"/>
  <c r="F186" i="1"/>
  <c r="H184" i="1"/>
  <c r="F184" i="1"/>
  <c r="H183" i="1"/>
  <c r="F183" i="1"/>
  <c r="H182" i="1"/>
  <c r="F182" i="1"/>
  <c r="E181" i="1"/>
  <c r="E180" i="1" s="1"/>
  <c r="D181" i="1"/>
  <c r="C181" i="1"/>
  <c r="C180" i="1"/>
  <c r="H179" i="1"/>
  <c r="F179" i="1"/>
  <c r="H178" i="1"/>
  <c r="F178" i="1"/>
  <c r="H177" i="1"/>
  <c r="F177" i="1"/>
  <c r="F176" i="1" s="1"/>
  <c r="E176" i="1"/>
  <c r="D176" i="1"/>
  <c r="C176" i="1"/>
  <c r="H176" i="1" s="1"/>
  <c r="H175" i="1"/>
  <c r="F175" i="1"/>
  <c r="D174" i="1"/>
  <c r="F174" i="1" s="1"/>
  <c r="E173" i="1"/>
  <c r="D173" i="1"/>
  <c r="D172" i="1" s="1"/>
  <c r="F172" i="1" s="1"/>
  <c r="E172" i="1"/>
  <c r="C172" i="1"/>
  <c r="H171" i="1"/>
  <c r="F171" i="1"/>
  <c r="H170" i="1"/>
  <c r="F170" i="1"/>
  <c r="H169" i="1"/>
  <c r="F169" i="1"/>
  <c r="H168" i="1"/>
  <c r="F168" i="1"/>
  <c r="H167" i="1"/>
  <c r="F167" i="1"/>
  <c r="H166" i="1"/>
  <c r="F166" i="1"/>
  <c r="H165" i="1"/>
  <c r="F165" i="1"/>
  <c r="H164" i="1"/>
  <c r="F164" i="1"/>
  <c r="H163" i="1"/>
  <c r="F163" i="1"/>
  <c r="E162" i="1"/>
  <c r="D162" i="1"/>
  <c r="C162" i="1"/>
  <c r="H161" i="1"/>
  <c r="H160" i="1"/>
  <c r="F160" i="1"/>
  <c r="H159" i="1"/>
  <c r="F159" i="1"/>
  <c r="H158" i="1"/>
  <c r="F158" i="1"/>
  <c r="H157" i="1"/>
  <c r="F157" i="1"/>
  <c r="H155" i="1"/>
  <c r="F155" i="1"/>
  <c r="H154" i="1"/>
  <c r="F154" i="1"/>
  <c r="E153" i="1"/>
  <c r="D153" i="1"/>
  <c r="C153" i="1"/>
  <c r="H152" i="1"/>
  <c r="F152" i="1"/>
  <c r="H151" i="1"/>
  <c r="F151" i="1"/>
  <c r="H150" i="1"/>
  <c r="F150" i="1"/>
  <c r="H149" i="1"/>
  <c r="F149" i="1"/>
  <c r="H148" i="1"/>
  <c r="F148" i="1"/>
  <c r="F147" i="1"/>
  <c r="H145" i="1"/>
  <c r="F145" i="1"/>
  <c r="H144" i="1"/>
  <c r="F144" i="1"/>
  <c r="H143" i="1"/>
  <c r="F143" i="1"/>
  <c r="H142" i="1"/>
  <c r="F142" i="1"/>
  <c r="H141" i="1"/>
  <c r="F141" i="1"/>
  <c r="H140" i="1"/>
  <c r="F140" i="1"/>
  <c r="H139" i="1"/>
  <c r="F139" i="1"/>
  <c r="E138" i="1"/>
  <c r="D138" i="1"/>
  <c r="C138" i="1"/>
  <c r="H138" i="1" s="1"/>
  <c r="H137" i="1"/>
  <c r="F137" i="1"/>
  <c r="H136" i="1"/>
  <c r="F136" i="1"/>
  <c r="H135" i="1"/>
  <c r="F135" i="1"/>
  <c r="H134" i="1"/>
  <c r="F134" i="1"/>
  <c r="H133" i="1"/>
  <c r="F133" i="1"/>
  <c r="H132" i="1"/>
  <c r="F132" i="1"/>
  <c r="E131" i="1"/>
  <c r="D131" i="1"/>
  <c r="F131" i="1" s="1"/>
  <c r="C131" i="1"/>
  <c r="H131" i="1" s="1"/>
  <c r="H130" i="1"/>
  <c r="F130" i="1"/>
  <c r="H129" i="1"/>
  <c r="F129" i="1"/>
  <c r="E128" i="1"/>
  <c r="D128" i="1"/>
  <c r="C128" i="1"/>
  <c r="H128" i="1" s="1"/>
  <c r="H127" i="1"/>
  <c r="F127" i="1"/>
  <c r="H126" i="1"/>
  <c r="F126" i="1"/>
  <c r="H125" i="1"/>
  <c r="F125" i="1"/>
  <c r="H124" i="1"/>
  <c r="F124" i="1"/>
  <c r="H123" i="1"/>
  <c r="F123" i="1"/>
  <c r="H122" i="1"/>
  <c r="F122" i="1"/>
  <c r="E121" i="1"/>
  <c r="D121" i="1"/>
  <c r="F121" i="1" s="1"/>
  <c r="C121" i="1"/>
  <c r="H121" i="1" s="1"/>
  <c r="H120" i="1"/>
  <c r="F120" i="1"/>
  <c r="H119" i="1"/>
  <c r="F119" i="1"/>
  <c r="H118" i="1"/>
  <c r="F118" i="1"/>
  <c r="H117" i="1"/>
  <c r="F117" i="1"/>
  <c r="H116" i="1"/>
  <c r="F116" i="1"/>
  <c r="E115" i="1"/>
  <c r="D115" i="1"/>
  <c r="C115" i="1"/>
  <c r="H115" i="1" s="1"/>
  <c r="H114" i="1"/>
  <c r="F114" i="1"/>
  <c r="H113" i="1"/>
  <c r="H112" i="1"/>
  <c r="F112" i="1"/>
  <c r="H111" i="1"/>
  <c r="F111" i="1"/>
  <c r="H110" i="1"/>
  <c r="F110" i="1"/>
  <c r="E109" i="1"/>
  <c r="E108" i="1" s="1"/>
  <c r="D109" i="1"/>
  <c r="C109" i="1"/>
  <c r="H109" i="1" s="1"/>
  <c r="D108" i="1"/>
  <c r="H107" i="1"/>
  <c r="F107" i="1"/>
  <c r="F105" i="1"/>
  <c r="H104" i="1"/>
  <c r="F104" i="1"/>
  <c r="H103" i="1"/>
  <c r="F103" i="1"/>
  <c r="D102" i="1"/>
  <c r="H102" i="1" s="1"/>
  <c r="H101" i="1" s="1"/>
  <c r="G101" i="1"/>
  <c r="E101" i="1"/>
  <c r="D101" i="1"/>
  <c r="F100" i="1"/>
  <c r="H99" i="1"/>
  <c r="F99" i="1"/>
  <c r="H96" i="1"/>
  <c r="F96" i="1"/>
  <c r="H95" i="1"/>
  <c r="F95" i="1"/>
  <c r="H94" i="1"/>
  <c r="F94" i="1"/>
  <c r="H93" i="1"/>
  <c r="F93" i="1"/>
  <c r="F92" i="1"/>
  <c r="H91" i="1"/>
  <c r="F91" i="1"/>
  <c r="H90" i="1"/>
  <c r="F90" i="1"/>
  <c r="H89" i="1"/>
  <c r="F89" i="1"/>
  <c r="E88" i="1"/>
  <c r="D88" i="1"/>
  <c r="F88" i="1" s="1"/>
  <c r="C88" i="1"/>
  <c r="H88" i="1" s="1"/>
  <c r="H86" i="1"/>
  <c r="F85" i="1"/>
  <c r="F84" i="1"/>
  <c r="F83" i="1"/>
  <c r="H82" i="1"/>
  <c r="F82" i="1"/>
  <c r="F81" i="1"/>
  <c r="F80" i="1"/>
  <c r="F79" i="1"/>
  <c r="F77" i="1"/>
  <c r="H76" i="1"/>
  <c r="F76" i="1"/>
  <c r="E75" i="1"/>
  <c r="D75" i="1"/>
  <c r="C75" i="1"/>
  <c r="H75" i="1" s="1"/>
  <c r="H74" i="1"/>
  <c r="F74" i="1"/>
  <c r="H73" i="1"/>
  <c r="F73" i="1"/>
  <c r="H72" i="1"/>
  <c r="F72" i="1"/>
  <c r="H71" i="1"/>
  <c r="F71" i="1"/>
  <c r="F70" i="1" s="1"/>
  <c r="E70" i="1"/>
  <c r="D70" i="1"/>
  <c r="C70" i="1"/>
  <c r="H70" i="1" s="1"/>
  <c r="H69" i="1"/>
  <c r="F69" i="1"/>
  <c r="H68" i="1"/>
  <c r="F68" i="1"/>
  <c r="H67" i="1"/>
  <c r="F67" i="1"/>
  <c r="H65" i="1"/>
  <c r="F65" i="1"/>
  <c r="H64" i="1"/>
  <c r="F64" i="1"/>
  <c r="E63" i="1"/>
  <c r="D63" i="1"/>
  <c r="C63" i="1"/>
  <c r="H62" i="1"/>
  <c r="H61" i="1"/>
  <c r="F61" i="1"/>
  <c r="H60" i="1"/>
  <c r="F60" i="1"/>
  <c r="H59" i="1"/>
  <c r="F59" i="1"/>
  <c r="E58" i="1"/>
  <c r="D58" i="1"/>
  <c r="C58" i="1"/>
  <c r="H57" i="1"/>
  <c r="H56" i="1"/>
  <c r="F56" i="1"/>
  <c r="E55" i="1"/>
  <c r="D55" i="1"/>
  <c r="C55" i="1"/>
  <c r="H54" i="1"/>
  <c r="F54" i="1"/>
  <c r="H53" i="1"/>
  <c r="F53" i="1"/>
  <c r="H52" i="1"/>
  <c r="F52" i="1"/>
  <c r="E51" i="1"/>
  <c r="D51" i="1"/>
  <c r="C51" i="1"/>
  <c r="H51" i="1" s="1"/>
  <c r="H50" i="1"/>
  <c r="H49" i="1"/>
  <c r="F49" i="1"/>
  <c r="H48" i="1"/>
  <c r="F48" i="1"/>
  <c r="H47" i="1"/>
  <c r="F47" i="1"/>
  <c r="H46" i="1"/>
  <c r="F46" i="1"/>
  <c r="H45" i="1"/>
  <c r="F45" i="1"/>
  <c r="H44" i="1"/>
  <c r="F44" i="1"/>
  <c r="E43" i="1"/>
  <c r="E42" i="1" s="1"/>
  <c r="D43" i="1"/>
  <c r="C43" i="1"/>
  <c r="H43" i="1" s="1"/>
  <c r="C42" i="1"/>
  <c r="H41" i="1"/>
  <c r="F41" i="1"/>
  <c r="H40" i="1"/>
  <c r="F40" i="1"/>
  <c r="H39" i="1"/>
  <c r="F39" i="1"/>
  <c r="H38" i="1"/>
  <c r="F38" i="1"/>
  <c r="E37" i="1"/>
  <c r="D37" i="1"/>
  <c r="F37" i="1" s="1"/>
  <c r="C37" i="1"/>
  <c r="F35" i="1"/>
  <c r="E34" i="1"/>
  <c r="D34" i="1"/>
  <c r="C34" i="1"/>
  <c r="H33" i="1"/>
  <c r="F33" i="1"/>
  <c r="H32" i="1"/>
  <c r="F32" i="1"/>
  <c r="H31" i="1"/>
  <c r="F31" i="1"/>
  <c r="H29" i="1"/>
  <c r="F29" i="1"/>
  <c r="H28" i="1"/>
  <c r="F28" i="1"/>
  <c r="H27" i="1"/>
  <c r="F27" i="1"/>
  <c r="E26" i="1"/>
  <c r="D26" i="1"/>
  <c r="C26" i="1"/>
  <c r="H26" i="1" s="1"/>
  <c r="H25" i="1"/>
  <c r="H24" i="1"/>
  <c r="F24" i="1"/>
  <c r="H23" i="1"/>
  <c r="F23" i="1"/>
  <c r="F22" i="1"/>
  <c r="E22" i="1"/>
  <c r="D22" i="1"/>
  <c r="C22" i="1"/>
  <c r="H21" i="1"/>
  <c r="F21" i="1"/>
  <c r="H20" i="1"/>
  <c r="F20" i="1"/>
  <c r="F19" i="1"/>
  <c r="E19" i="1"/>
  <c r="D19" i="1"/>
  <c r="C19" i="1"/>
  <c r="F18" i="1"/>
  <c r="H17" i="1"/>
  <c r="F17" i="1"/>
  <c r="H16" i="1"/>
  <c r="F16" i="1"/>
  <c r="H15" i="1"/>
  <c r="F15" i="1"/>
  <c r="F14" i="1"/>
  <c r="E13" i="1"/>
  <c r="D13" i="1"/>
  <c r="C13" i="1"/>
  <c r="H13" i="1" s="1"/>
  <c r="H12" i="1"/>
  <c r="F12" i="1"/>
  <c r="H11" i="1"/>
  <c r="F11" i="1"/>
  <c r="E10" i="1"/>
  <c r="D10" i="1"/>
  <c r="D9" i="1" s="1"/>
  <c r="C10" i="1"/>
  <c r="F10" i="1" l="1"/>
  <c r="E9" i="1"/>
  <c r="F13" i="1"/>
  <c r="H19" i="1"/>
  <c r="H22" i="1"/>
  <c r="F26" i="1"/>
  <c r="F34" i="1"/>
  <c r="H37" i="1"/>
  <c r="F43" i="1"/>
  <c r="F51" i="1"/>
  <c r="H55" i="1"/>
  <c r="H58" i="1"/>
  <c r="H63" i="1"/>
  <c r="F102" i="1"/>
  <c r="F101" i="1" s="1"/>
  <c r="H172" i="1"/>
  <c r="C236" i="1"/>
  <c r="H153" i="1"/>
  <c r="H162" i="1"/>
  <c r="C173" i="1"/>
  <c r="H173" i="1" s="1"/>
  <c r="F173" i="1"/>
  <c r="F181" i="1"/>
  <c r="H189" i="1"/>
  <c r="F198" i="1"/>
  <c r="E227" i="1"/>
  <c r="H10" i="1"/>
  <c r="C9" i="1"/>
  <c r="D42" i="1"/>
  <c r="H42" i="1" s="1"/>
  <c r="F55" i="1"/>
  <c r="F58" i="1"/>
  <c r="F63" i="1"/>
  <c r="F75" i="1"/>
  <c r="C108" i="1"/>
  <c r="F109" i="1"/>
  <c r="F115" i="1"/>
  <c r="F128" i="1"/>
  <c r="F138" i="1"/>
  <c r="F153" i="1"/>
  <c r="F162" i="1"/>
  <c r="D180" i="1"/>
  <c r="H181" i="1"/>
  <c r="E236" i="1"/>
  <c r="H180" i="1"/>
  <c r="F42" i="1" l="1"/>
  <c r="D236" i="1"/>
  <c r="F236" i="1" s="1"/>
  <c r="D227" i="1"/>
  <c r="F9" i="1"/>
  <c r="H9" i="1"/>
  <c r="F180" i="1"/>
  <c r="F108" i="1"/>
  <c r="H108" i="1"/>
  <c r="C227" i="1"/>
  <c r="F227" i="1" s="1"/>
  <c r="H230" i="1" l="1"/>
  <c r="H227" i="1"/>
  <c r="H236" i="1" l="1"/>
  <c r="H240" i="1" s="1"/>
</calcChain>
</file>

<file path=xl/sharedStrings.xml><?xml version="1.0" encoding="utf-8"?>
<sst xmlns="http://schemas.openxmlformats.org/spreadsheetml/2006/main" count="383" uniqueCount="370">
  <si>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</si>
  <si>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</si>
  <si>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</si>
  <si>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MES DE ABRIL 2016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</si>
  <si>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</si>
  <si>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</si>
  <si>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</si>
  <si>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</si>
  <si>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</si>
  <si>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</si>
  <si>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</si>
  <si>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</si>
  <si>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</si>
  <si>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</si>
  <si>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</si>
  <si>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</si>
  <si>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</si>
  <si>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</si>
  <si>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</si>
  <si>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</si>
  <si>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</si>
  <si>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</si>
  <si>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</si>
  <si>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</si>
  <si>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</si>
  <si>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</si>
  <si>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</si>
  <si>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</si>
  <si>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</si>
  <si>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</si>
  <si>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</si>
  <si>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</si>
  <si>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</si>
  <si>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</si>
  <si>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</si>
  <si>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</si>
  <si>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</si>
  <si>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.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</si>
  <si>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</si>
  <si>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</si>
  <si>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</si>
  <si>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</si>
  <si>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</si>
  <si>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</si>
  <si>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</si>
  <si>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</si>
  <si>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</si>
  <si>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</si>
  <si>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</si>
  <si>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</si>
  <si>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</si>
  <si>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</si>
  <si>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</si>
  <si>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</si>
  <si>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</si>
  <si>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</si>
  <si>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</si>
  <si>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</si>
  <si>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</si>
  <si>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</si>
  <si>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</si>
  <si>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</si>
  <si>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</si>
  <si>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</si>
  <si>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</si>
  <si>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</si>
  <si>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</si>
  <si>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</si>
  <si>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</si>
  <si>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</si>
  <si>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</si>
  <si>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</si>
  <si>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</si>
  <si>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</si>
  <si>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</si>
  <si>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</si>
  <si>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</si>
  <si>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</si>
  <si>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</si>
  <si>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 xml:space="preserve">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</si>
  <si>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</si>
  <si>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</si>
  <si>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</si>
  <si>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</si>
  <si>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</si>
  <si>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</si>
  <si>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</si>
  <si>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</si>
  <si>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</si>
  <si>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</si>
  <si>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</si>
  <si>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</si>
  <si>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</si>
  <si>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</si>
  <si>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</si>
  <si>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</si>
  <si>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</si>
  <si>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</si>
  <si>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2.2.4.4</t>
  </si>
  <si>
    <t>Peaje</t>
  </si>
  <si>
    <t xml:space="preserve">                                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</si>
  <si>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</si>
  <si>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</si>
  <si>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</si>
  <si>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</si>
  <si>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</si>
  <si>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</si>
  <si>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</si>
  <si>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</si>
  <si>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</si>
  <si>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</si>
  <si>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</si>
  <si>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</si>
  <si>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</si>
  <si>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</si>
  <si>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</si>
  <si>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</si>
  <si>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</si>
  <si>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</si>
  <si>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</si>
  <si>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</si>
  <si>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</si>
  <si>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</si>
  <si>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</si>
  <si>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</si>
  <si>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</si>
  <si>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</si>
  <si>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</si>
  <si>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</si>
  <si>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</si>
  <si>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</si>
  <si>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</si>
  <si>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</si>
  <si>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2.2.7.2.3</t>
  </si>
  <si>
    <t>Mantenimiento y Repacion de Equipo de Computacion</t>
  </si>
  <si>
    <t>2.2.7.2.6</t>
  </si>
  <si>
    <t xml:space="preserve">Reparaciones de Maquinarias y Equipos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</si>
  <si>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</si>
  <si>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</si>
  <si>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</si>
  <si>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</si>
  <si>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</si>
  <si>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</si>
  <si>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</si>
  <si>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</si>
  <si>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</si>
  <si>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</si>
  <si>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</si>
  <si>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</si>
  <si>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</si>
  <si>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</si>
  <si>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</si>
  <si>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</si>
  <si>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</si>
  <si>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</si>
  <si>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</si>
  <si>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</si>
  <si>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</si>
  <si>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</si>
  <si>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2.2.8.6.2</t>
  </si>
  <si>
    <t xml:space="preserve">Festividades </t>
  </si>
  <si>
    <t>2.2.8.7</t>
  </si>
  <si>
    <t>Servicios Técnicos y Profesionales</t>
  </si>
  <si>
    <t>2.2.8.7.2</t>
  </si>
  <si>
    <t>Servicios juridicos</t>
  </si>
  <si>
    <t>2.2.8.7.5</t>
  </si>
  <si>
    <t>Servicios DE informatica y Sistema Comptarizados</t>
  </si>
  <si>
    <t>2.2.8.7.4</t>
  </si>
  <si>
    <t>Servicios de Capacitación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</si>
  <si>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</si>
  <si>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</si>
  <si>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</si>
  <si>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</si>
  <si>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</si>
  <si>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</si>
  <si>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</si>
  <si>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</si>
  <si>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</si>
  <si>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</si>
  <si>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</si>
  <si>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Comiison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</si>
  <si>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</si>
  <si>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</si>
  <si>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</si>
  <si>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</si>
  <si>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</si>
  <si>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</si>
  <si>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</si>
  <si>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</si>
  <si>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</si>
  <si>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</si>
  <si>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</si>
  <si>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</si>
  <si>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</si>
  <si>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</si>
  <si>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</si>
  <si>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</si>
  <si>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</si>
  <si>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</si>
  <si>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</si>
  <si>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</si>
  <si>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</si>
  <si>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</si>
  <si>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</si>
  <si>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</si>
  <si>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</si>
  <si>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</si>
  <si>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</si>
  <si>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</si>
  <si>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</si>
  <si>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</si>
  <si>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</si>
  <si>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</si>
  <si>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</si>
  <si>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</si>
  <si>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</si>
  <si>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</si>
  <si>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</si>
  <si>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</si>
  <si>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</si>
  <si>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</si>
  <si>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</si>
  <si>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</si>
  <si>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</si>
  <si>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</si>
  <si>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</si>
  <si>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</si>
  <si>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</si>
  <si>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</si>
  <si>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</si>
  <si>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</si>
  <si>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</si>
  <si>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</si>
  <si>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</si>
  <si>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</si>
  <si>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</si>
  <si>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</si>
  <si>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</si>
  <si>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</si>
  <si>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</si>
  <si>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</si>
  <si>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</si>
  <si>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</si>
  <si>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</si>
  <si>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</si>
  <si>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</si>
  <si>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</si>
  <si>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</si>
  <si>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</si>
  <si>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</si>
  <si>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</si>
  <si>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</si>
  <si>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</si>
  <si>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</si>
  <si>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</si>
  <si>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</si>
  <si>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</si>
  <si>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</si>
  <si>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</si>
  <si>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</si>
  <si>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</si>
  <si>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</si>
  <si>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</si>
  <si>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</si>
  <si>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</si>
  <si>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</si>
  <si>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</si>
  <si>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</si>
  <si>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</si>
  <si>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</si>
  <si>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2.3.7.2.02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</si>
  <si>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</si>
  <si>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</si>
  <si>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</si>
  <si>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</si>
  <si>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</si>
  <si>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</si>
  <si>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</si>
  <si>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</si>
  <si>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</si>
  <si>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</si>
  <si>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</si>
  <si>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</si>
  <si>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</si>
  <si>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</si>
  <si>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</si>
  <si>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</si>
  <si>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</si>
  <si>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</si>
  <si>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</si>
  <si>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</si>
  <si>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</si>
  <si>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</si>
  <si>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Proudustos y Utiles variso  N. I . P.</t>
  </si>
  <si>
    <t>Transferencias Corrientes</t>
  </si>
  <si>
    <t>2.4.1</t>
  </si>
  <si>
    <t xml:space="preserve">Transferencias Corrientes al Sector Privado </t>
  </si>
  <si>
    <t>2.4.1.2</t>
  </si>
  <si>
    <t xml:space="preserve">Ayuda  y donaciones  a personas </t>
  </si>
  <si>
    <t>2.4.1.3</t>
  </si>
  <si>
    <t xml:space="preserve">Premios literarios, deportivos y artisticos 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</si>
  <si>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</si>
  <si>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</si>
  <si>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</si>
  <si>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</si>
  <si>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</si>
  <si>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</si>
  <si>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</si>
  <si>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</si>
  <si>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</si>
  <si>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</si>
  <si>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</si>
  <si>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</si>
  <si>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</si>
  <si>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</si>
  <si>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Electrodomestico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</si>
  <si>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</si>
  <si>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</si>
  <si>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</si>
  <si>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</si>
  <si>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</si>
  <si>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</si>
  <si>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</si>
  <si>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</si>
  <si>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</si>
  <si>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Videso </t>
  </si>
  <si>
    <t>2.6.2.4</t>
  </si>
  <si>
    <t xml:space="preserve">Equipos Recreativos 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</si>
  <si>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</si>
  <si>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</si>
  <si>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</si>
  <si>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</si>
  <si>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</si>
  <si>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</si>
  <si>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</si>
  <si>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</si>
  <si>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</si>
  <si>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</si>
  <si>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</si>
  <si>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Sistema de aire acondicionado y calefacion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</si>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</sst>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sz val="10"/>
      <name val="Arial Narrow"/>
      <family val="2"/>
    </font>
    <font>
      <b/>
      <sz val="14"/>
      <color theme="1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5" fillId="0" borderId="0" xfId="1" applyFont="1" applyBorder="1"/>
    <xf numFmtId="0" fontId="5" fillId="0" borderId="5" xfId="1" applyFont="1" applyBorder="1"/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1" applyNumberFormat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5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7" fillId="4" borderId="12" xfId="2" applyFont="1" applyFill="1" applyBorder="1"/>
    <xf numFmtId="43" fontId="5" fillId="4" borderId="12" xfId="2" applyFont="1" applyFill="1" applyBorder="1"/>
    <xf numFmtId="0" fontId="5" fillId="0" borderId="12" xfId="1" applyNumberFormat="1" applyFont="1" applyBorder="1" applyAlignment="1">
      <alignment horizontal="center"/>
    </xf>
    <xf numFmtId="0" fontId="5" fillId="0" borderId="13" xfId="1" applyNumberFormat="1" applyFont="1" applyBorder="1" applyAlignment="1">
      <alignment horizontal="center"/>
    </xf>
    <xf numFmtId="0" fontId="11" fillId="0" borderId="13" xfId="1" applyFont="1" applyBorder="1"/>
    <xf numFmtId="43" fontId="5" fillId="0" borderId="13" xfId="2" applyFont="1" applyBorder="1"/>
    <xf numFmtId="43" fontId="5" fillId="0" borderId="12" xfId="2" applyFont="1" applyBorder="1" applyAlignment="1">
      <alignment horizontal="right"/>
    </xf>
    <xf numFmtId="49" fontId="11" fillId="0" borderId="12" xfId="1" applyNumberFormat="1" applyFont="1" applyBorder="1" applyAlignment="1">
      <alignment horizontal="center"/>
    </xf>
    <xf numFmtId="0" fontId="5" fillId="0" borderId="12" xfId="2" applyNumberFormat="1" applyFont="1" applyBorder="1"/>
    <xf numFmtId="4" fontId="5" fillId="0" borderId="12" xfId="2" applyNumberFormat="1" applyFont="1" applyBorder="1"/>
    <xf numFmtId="43" fontId="10" fillId="3" borderId="12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1" fillId="0" borderId="14" xfId="1" applyFont="1" applyBorder="1"/>
    <xf numFmtId="43" fontId="5" fillId="0" borderId="14" xfId="2" applyFont="1" applyBorder="1"/>
    <xf numFmtId="49" fontId="11" fillId="4" borderId="14" xfId="1" applyNumberFormat="1" applyFont="1" applyFill="1" applyBorder="1" applyAlignment="1">
      <alignment horizontal="center"/>
    </xf>
    <xf numFmtId="49" fontId="11" fillId="0" borderId="13" xfId="1" applyNumberFormat="1" applyFont="1" applyBorder="1" applyAlignment="1">
      <alignment horizontal="center"/>
    </xf>
    <xf numFmtId="165" fontId="7" fillId="3" borderId="11" xfId="2" applyNumberFormat="1" applyFont="1" applyFill="1" applyBorder="1" applyAlignment="1">
      <alignment horizontal="right"/>
    </xf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4" xfId="1" applyNumberFormat="1" applyFont="1" applyBorder="1" applyAlignment="1">
      <alignment horizontal="center"/>
    </xf>
    <xf numFmtId="43" fontId="5" fillId="3" borderId="14" xfId="2" applyFont="1" applyFill="1" applyBorder="1"/>
    <xf numFmtId="43" fontId="7" fillId="3" borderId="14" xfId="2" applyFont="1" applyFill="1" applyBorder="1"/>
    <xf numFmtId="0" fontId="12" fillId="3" borderId="15" xfId="1" applyNumberFormat="1" applyFont="1" applyFill="1" applyBorder="1" applyAlignment="1">
      <alignment horizontal="center"/>
    </xf>
    <xf numFmtId="0" fontId="12" fillId="3" borderId="15" xfId="1" applyFont="1" applyFill="1" applyBorder="1"/>
    <xf numFmtId="43" fontId="13" fillId="3" borderId="15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4" fillId="0" borderId="0" xfId="1" applyNumberFormat="1" applyFont="1"/>
    <xf numFmtId="0" fontId="15" fillId="0" borderId="0" xfId="1" applyFont="1"/>
    <xf numFmtId="164" fontId="1" fillId="0" borderId="0" xfId="1" applyNumberFormat="1"/>
    <xf numFmtId="0" fontId="7" fillId="7" borderId="10" xfId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center" vertical="center" wrapText="1"/>
    </xf>
    <xf numFmtId="0" fontId="6" fillId="7" borderId="8" xfId="1" applyFont="1" applyFill="1" applyBorder="1" applyAlignment="1">
      <alignment horizontal="center" vertical="center" wrapText="1"/>
    </xf>
    <xf numFmtId="0" fontId="4" fillId="7" borderId="7" xfId="1" applyFont="1" applyFill="1" applyBorder="1" applyAlignment="1">
      <alignment horizontal="center" vertical="center" wrapText="1"/>
    </xf>
    <xf numFmtId="0" fontId="5" fillId="7" borderId="9" xfId="1" applyFont="1" applyFill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  <xf numFmtId="0" fontId="5" fillId="0" borderId="4" xfId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/>
      <protection locked="0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1159566</xdr:colOff>
      <xdr:row>4</xdr:row>
      <xdr:rowOff>37650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368826" cy="1222063"/>
        </a:xfrm>
        <a:prstGeom prst="rect">
          <a:avLst/>
        </a:prstGeom>
      </xdr:spPr>
    </xdr:pic>
    <xdr:clientData/>
  </xdr:twoCellAnchor>
  <xdr:twoCellAnchor editAs="oneCell">
    <xdr:from>
      <xdr:col>3</xdr:col>
      <xdr:colOff>1010478</xdr:colOff>
      <xdr:row>0</xdr:row>
      <xdr:rowOff>1</xdr:rowOff>
    </xdr:from>
    <xdr:to>
      <xdr:col>5</xdr:col>
      <xdr:colOff>1104071</xdr:colOff>
      <xdr:row>4</xdr:row>
      <xdr:rowOff>206910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021" y="1"/>
          <a:ext cx="2321615" cy="1391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H241"/>
  <sheetViews>
    <sheetView tabSelected="1" view="pageBreakPreview" zoomScale="115" zoomScaleSheetLayoutView="115" workbookViewId="0">
      <selection activeCell="A7" sqref="A7:A8"/>
    </sheetView>
  </sheetViews>
  <sheetFormatPr baseColWidth="10" defaultRowHeight="12.75" x14ac:dyDescent="0.2"/>
  <cols>
    <col min="1" max="1" width="18.140625" style="1" customWidth="1"/>
    <col min="2" max="2" width="68.42578125" style="1" customWidth="1"/>
    <col min="3" max="3" width="17.42578125" style="1" customWidth="1"/>
    <col min="4" max="4" width="17.42578125" style="1" bestFit="1" customWidth="1"/>
    <col min="5" max="5" width="16" style="1" customWidth="1"/>
    <col min="6" max="6" width="17.42578125" style="1" bestFit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8" ht="26.25" thickTop="1" x14ac:dyDescent="0.35">
      <c r="A1" s="58" t="s">
        <v>0</v>
      </c>
      <c r="B1" s="59"/>
      <c r="C1" s="59"/>
      <c r="D1" s="59"/>
      <c r="E1" s="59"/>
      <c r="F1" s="60"/>
    </row>
    <row r="2" spans="1:8" ht="23.25" x14ac:dyDescent="0.35">
      <c r="A2" s="61" t="s">
        <v>1</v>
      </c>
      <c r="B2" s="62"/>
      <c r="C2" s="62"/>
      <c r="D2" s="62"/>
      <c r="E2" s="62"/>
      <c r="F2" s="63"/>
    </row>
    <row r="3" spans="1:8" ht="23.25" x14ac:dyDescent="0.35">
      <c r="A3" s="61" t="s">
        <v>2</v>
      </c>
      <c r="B3" s="62"/>
      <c r="C3" s="62"/>
      <c r="D3" s="62"/>
      <c r="E3" s="62"/>
      <c r="F3" s="63"/>
    </row>
    <row r="4" spans="1:8" ht="20.25" x14ac:dyDescent="0.3">
      <c r="A4" s="64" t="s">
        <v>3</v>
      </c>
      <c r="B4" s="65"/>
      <c r="C4" s="65"/>
      <c r="D4" s="65"/>
      <c r="E4" s="65"/>
      <c r="F4" s="66"/>
    </row>
    <row r="5" spans="1:8" ht="20.25" x14ac:dyDescent="0.3">
      <c r="A5" s="64" t="s">
        <v>4</v>
      </c>
      <c r="B5" s="65"/>
      <c r="C5" s="65"/>
      <c r="D5" s="65"/>
      <c r="E5" s="65"/>
      <c r="F5" s="66"/>
    </row>
    <row r="6" spans="1:8" ht="13.5" thickBot="1" x14ac:dyDescent="0.25">
      <c r="A6" s="67"/>
      <c r="B6" s="68"/>
      <c r="C6" s="68"/>
      <c r="D6" s="68"/>
      <c r="E6" s="68"/>
      <c r="F6" s="69"/>
    </row>
    <row r="7" spans="1:8" ht="31.5" customHeight="1" thickTop="1" thickBot="1" x14ac:dyDescent="0.25">
      <c r="A7" s="54" t="s">
        <v>5</v>
      </c>
      <c r="B7" s="56" t="s">
        <v>6</v>
      </c>
      <c r="C7" s="2"/>
      <c r="D7" s="2"/>
      <c r="E7" s="2"/>
      <c r="F7" s="3"/>
    </row>
    <row r="8" spans="1:8" ht="28.5" customHeight="1" thickBot="1" x14ac:dyDescent="0.25">
      <c r="A8" s="55"/>
      <c r="B8" s="57"/>
      <c r="C8" s="53" t="s">
        <v>7</v>
      </c>
      <c r="D8" s="53" t="s">
        <v>8</v>
      </c>
      <c r="E8" s="53" t="s">
        <v>9</v>
      </c>
      <c r="F8" s="53" t="s">
        <v>10</v>
      </c>
      <c r="H8" s="4" t="s">
        <v>11</v>
      </c>
    </row>
    <row r="9" spans="1:8" ht="16.5" thickBot="1" x14ac:dyDescent="0.3">
      <c r="A9" s="5">
        <v>21</v>
      </c>
      <c r="B9" s="6" t="s">
        <v>12</v>
      </c>
      <c r="C9" s="7">
        <f>+C10+C13+C19+C22+C26+C37</f>
        <v>25162158.25</v>
      </c>
      <c r="D9" s="7">
        <f>+D10+D13+D19+D22+D26+D34+D37</f>
        <v>27836502.82</v>
      </c>
      <c r="E9" s="7">
        <f>+E10+E13+E22+E26+E34</f>
        <v>3607912.45</v>
      </c>
      <c r="F9" s="7">
        <f>SUM(C9:E9)</f>
        <v>56606573.520000003</v>
      </c>
      <c r="H9" s="8">
        <f>+C9+D9+E9</f>
        <v>56606573.520000003</v>
      </c>
    </row>
    <row r="10" spans="1:8" ht="16.5" x14ac:dyDescent="0.3">
      <c r="A10" s="9" t="s">
        <v>13</v>
      </c>
      <c r="B10" s="10" t="s">
        <v>14</v>
      </c>
      <c r="C10" s="11">
        <f>C11</f>
        <v>21731821.510000002</v>
      </c>
      <c r="D10" s="12">
        <f>D11</f>
        <v>13254272.050000001</v>
      </c>
      <c r="E10" s="11">
        <f>E11+E12</f>
        <v>1075486.67</v>
      </c>
      <c r="F10" s="11">
        <f>SUM(C10:E10)</f>
        <v>36061580.230000004</v>
      </c>
      <c r="H10" s="8">
        <f t="shared" ref="H10:H88" si="0">+C10+D10+E10</f>
        <v>36061580.230000004</v>
      </c>
    </row>
    <row r="11" spans="1:8" x14ac:dyDescent="0.2">
      <c r="A11" s="13" t="s">
        <v>15</v>
      </c>
      <c r="B11" s="14" t="s">
        <v>16</v>
      </c>
      <c r="C11" s="15">
        <v>21731821.510000002</v>
      </c>
      <c r="D11" s="15">
        <v>13254272.050000001</v>
      </c>
      <c r="E11" s="15">
        <v>1075486.67</v>
      </c>
      <c r="F11" s="15">
        <f>+C11+D11+E11</f>
        <v>36061580.230000004</v>
      </c>
      <c r="H11" s="8">
        <f t="shared" si="0"/>
        <v>36061580.230000004</v>
      </c>
    </row>
    <row r="12" spans="1:8" x14ac:dyDescent="0.2">
      <c r="A12" s="13" t="s">
        <v>17</v>
      </c>
      <c r="B12" s="16" t="s">
        <v>18</v>
      </c>
      <c r="C12" s="15"/>
      <c r="D12" s="15"/>
      <c r="E12" s="15">
        <v>0</v>
      </c>
      <c r="F12" s="15">
        <f t="shared" ref="F12:F85" si="1">+C12+D12+E12</f>
        <v>0</v>
      </c>
      <c r="H12" s="8">
        <f t="shared" si="0"/>
        <v>0</v>
      </c>
    </row>
    <row r="13" spans="1:8" ht="16.5" x14ac:dyDescent="0.3">
      <c r="A13" s="17" t="s">
        <v>19</v>
      </c>
      <c r="B13" s="18" t="s">
        <v>20</v>
      </c>
      <c r="C13" s="19">
        <f>SUM(C15:C17)</f>
        <v>89100</v>
      </c>
      <c r="D13" s="19">
        <f>SUM(D15:D17)</f>
        <v>6447134.5199999996</v>
      </c>
      <c r="E13" s="19">
        <f>SUM(E15:E18)</f>
        <v>1679166.66</v>
      </c>
      <c r="F13" s="19">
        <f>SUM(C13:E13)</f>
        <v>8215401.1799999997</v>
      </c>
      <c r="H13" s="8">
        <f t="shared" si="0"/>
        <v>8215401.1799999997</v>
      </c>
    </row>
    <row r="14" spans="1:8" x14ac:dyDescent="0.2">
      <c r="A14" s="13"/>
      <c r="B14" s="16"/>
      <c r="C14" s="20"/>
      <c r="D14" s="20"/>
      <c r="E14" s="21"/>
      <c r="F14" s="21">
        <f>SUM(C14:E14)</f>
        <v>0</v>
      </c>
      <c r="H14" s="8"/>
    </row>
    <row r="15" spans="1:8" x14ac:dyDescent="0.2">
      <c r="A15" s="13" t="s">
        <v>21</v>
      </c>
      <c r="B15" s="14" t="s">
        <v>22</v>
      </c>
      <c r="C15" s="15">
        <v>89100</v>
      </c>
      <c r="D15" s="15">
        <v>6447134.5199999996</v>
      </c>
      <c r="E15" s="15">
        <v>1679166.66</v>
      </c>
      <c r="F15" s="15">
        <f t="shared" si="1"/>
        <v>8215401.1799999997</v>
      </c>
      <c r="H15" s="8">
        <f t="shared" si="0"/>
        <v>8215401.1799999997</v>
      </c>
    </row>
    <row r="16" spans="1:8" x14ac:dyDescent="0.2">
      <c r="A16" s="13" t="s">
        <v>23</v>
      </c>
      <c r="B16" s="14" t="s">
        <v>24</v>
      </c>
      <c r="C16" s="15"/>
      <c r="D16" s="15">
        <v>0</v>
      </c>
      <c r="E16" s="15"/>
      <c r="F16" s="15">
        <f t="shared" si="1"/>
        <v>0</v>
      </c>
      <c r="H16" s="8">
        <f t="shared" si="0"/>
        <v>0</v>
      </c>
    </row>
    <row r="17" spans="1:8" x14ac:dyDescent="0.2">
      <c r="A17" s="13" t="s">
        <v>25</v>
      </c>
      <c r="B17" s="14" t="s">
        <v>26</v>
      </c>
      <c r="C17" s="15"/>
      <c r="D17" s="15"/>
      <c r="E17" s="15"/>
      <c r="F17" s="15">
        <f t="shared" si="1"/>
        <v>0</v>
      </c>
      <c r="H17" s="8">
        <f t="shared" si="0"/>
        <v>0</v>
      </c>
    </row>
    <row r="18" spans="1:8" x14ac:dyDescent="0.2">
      <c r="A18" s="13"/>
      <c r="B18" s="14"/>
      <c r="C18" s="15"/>
      <c r="D18" s="15"/>
      <c r="E18" s="15"/>
      <c r="F18" s="15">
        <f t="shared" si="1"/>
        <v>0</v>
      </c>
      <c r="H18" s="8"/>
    </row>
    <row r="19" spans="1:8" ht="16.5" x14ac:dyDescent="0.3">
      <c r="A19" s="17" t="s">
        <v>27</v>
      </c>
      <c r="B19" s="18" t="s">
        <v>28</v>
      </c>
      <c r="C19" s="19">
        <f>SUM(C20:C21)</f>
        <v>0</v>
      </c>
      <c r="D19" s="19">
        <f t="shared" ref="D19:F19" si="2">SUM(D20:D21)</f>
        <v>0</v>
      </c>
      <c r="E19" s="19">
        <f t="shared" si="2"/>
        <v>0</v>
      </c>
      <c r="F19" s="19">
        <f t="shared" si="2"/>
        <v>0</v>
      </c>
      <c r="H19" s="8">
        <f t="shared" si="0"/>
        <v>0</v>
      </c>
    </row>
    <row r="20" spans="1:8" x14ac:dyDescent="0.2">
      <c r="A20" s="13" t="s">
        <v>29</v>
      </c>
      <c r="B20" s="14" t="s">
        <v>30</v>
      </c>
      <c r="C20" s="15"/>
      <c r="D20" s="15"/>
      <c r="E20" s="15"/>
      <c r="F20" s="15">
        <f t="shared" si="1"/>
        <v>0</v>
      </c>
      <c r="H20" s="8">
        <f t="shared" si="0"/>
        <v>0</v>
      </c>
    </row>
    <row r="21" spans="1:8" x14ac:dyDescent="0.2">
      <c r="A21" s="13"/>
      <c r="B21" s="14"/>
      <c r="C21" s="15"/>
      <c r="D21" s="15"/>
      <c r="E21" s="15"/>
      <c r="F21" s="15">
        <f t="shared" si="1"/>
        <v>0</v>
      </c>
      <c r="H21" s="8">
        <f t="shared" si="0"/>
        <v>0</v>
      </c>
    </row>
    <row r="22" spans="1:8" ht="16.5" x14ac:dyDescent="0.3">
      <c r="A22" s="17" t="s">
        <v>31</v>
      </c>
      <c r="B22" s="18" t="s">
        <v>32</v>
      </c>
      <c r="C22" s="19">
        <f>SUM(C23:C25)</f>
        <v>0</v>
      </c>
      <c r="D22" s="19">
        <f>SUM(D23:D25)</f>
        <v>71323.25</v>
      </c>
      <c r="E22" s="19">
        <f>SUM(E23:E25)</f>
        <v>853259.12</v>
      </c>
      <c r="F22" s="19">
        <f t="shared" ref="F22" si="3">SUM(F23:F25)</f>
        <v>924582.37</v>
      </c>
      <c r="H22" s="8">
        <f t="shared" si="0"/>
        <v>924582.37</v>
      </c>
    </row>
    <row r="23" spans="1:8" x14ac:dyDescent="0.2">
      <c r="A23" s="13" t="s">
        <v>33</v>
      </c>
      <c r="B23" s="14" t="s">
        <v>34</v>
      </c>
      <c r="C23" s="15">
        <v>0</v>
      </c>
      <c r="D23" s="15">
        <v>38466.769999999997</v>
      </c>
      <c r="E23" s="15">
        <v>787500</v>
      </c>
      <c r="F23" s="15">
        <f t="shared" si="1"/>
        <v>825966.77</v>
      </c>
      <c r="H23" s="8">
        <f t="shared" si="0"/>
        <v>825966.77</v>
      </c>
    </row>
    <row r="24" spans="1:8" x14ac:dyDescent="0.2">
      <c r="A24" s="13" t="s">
        <v>35</v>
      </c>
      <c r="B24" s="14" t="s">
        <v>36</v>
      </c>
      <c r="C24" s="15">
        <v>0</v>
      </c>
      <c r="D24" s="15">
        <v>32856.480000000003</v>
      </c>
      <c r="E24" s="15">
        <v>65759.12</v>
      </c>
      <c r="F24" s="15">
        <f t="shared" si="1"/>
        <v>98615.6</v>
      </c>
      <c r="H24" s="8">
        <f t="shared" si="0"/>
        <v>98615.6</v>
      </c>
    </row>
    <row r="25" spans="1:8" x14ac:dyDescent="0.2">
      <c r="A25" s="22"/>
      <c r="B25" s="14"/>
      <c r="C25" s="15"/>
      <c r="D25" s="15"/>
      <c r="E25" s="15" t="s">
        <v>37</v>
      </c>
      <c r="F25" s="15"/>
      <c r="H25" s="8" t="e">
        <f t="shared" si="0"/>
        <v>#VALUE!</v>
      </c>
    </row>
    <row r="26" spans="1:8" ht="16.5" x14ac:dyDescent="0.3">
      <c r="A26" s="17" t="s">
        <v>38</v>
      </c>
      <c r="B26" s="18" t="s">
        <v>39</v>
      </c>
      <c r="C26" s="19">
        <f>SUM(C27:C33)</f>
        <v>34500</v>
      </c>
      <c r="D26" s="19">
        <f>SUM(D27:D33)</f>
        <v>2101086.1800000002</v>
      </c>
      <c r="E26" s="19">
        <f>SUM(E27:E33)</f>
        <v>0</v>
      </c>
      <c r="F26" s="19">
        <f>SUM(C26:E26)</f>
        <v>2135586.1800000002</v>
      </c>
      <c r="H26" s="8">
        <f t="shared" si="0"/>
        <v>2135586.1800000002</v>
      </c>
    </row>
    <row r="27" spans="1:8" x14ac:dyDescent="0.2">
      <c r="A27" s="13" t="s">
        <v>40</v>
      </c>
      <c r="B27" s="14" t="s">
        <v>41</v>
      </c>
      <c r="C27" s="15">
        <v>34500</v>
      </c>
      <c r="D27" s="15">
        <v>128357.01</v>
      </c>
      <c r="E27" s="15"/>
      <c r="F27" s="15">
        <f t="shared" si="1"/>
        <v>162857.01</v>
      </c>
      <c r="H27" s="8">
        <f t="shared" si="0"/>
        <v>162857.01</v>
      </c>
    </row>
    <row r="28" spans="1:8" x14ac:dyDescent="0.2">
      <c r="A28" s="13" t="s">
        <v>42</v>
      </c>
      <c r="B28" s="14" t="s">
        <v>43</v>
      </c>
      <c r="C28" s="15">
        <v>0</v>
      </c>
      <c r="D28" s="15">
        <v>92959.17</v>
      </c>
      <c r="E28" s="15">
        <v>0</v>
      </c>
      <c r="F28" s="15">
        <f t="shared" si="1"/>
        <v>92959.17</v>
      </c>
      <c r="H28" s="8">
        <f t="shared" si="0"/>
        <v>92959.17</v>
      </c>
    </row>
    <row r="29" spans="1:8" x14ac:dyDescent="0.2">
      <c r="A29" s="13" t="s">
        <v>44</v>
      </c>
      <c r="B29" s="14" t="s">
        <v>45</v>
      </c>
      <c r="C29" s="15">
        <v>0</v>
      </c>
      <c r="D29" s="15">
        <v>1879770</v>
      </c>
      <c r="E29" s="15"/>
      <c r="F29" s="15">
        <f t="shared" si="1"/>
        <v>1879770</v>
      </c>
      <c r="H29" s="8">
        <f t="shared" si="0"/>
        <v>1879770</v>
      </c>
    </row>
    <row r="30" spans="1:8" x14ac:dyDescent="0.2">
      <c r="A30" s="13" t="s">
        <v>46</v>
      </c>
      <c r="B30" s="14" t="s">
        <v>47</v>
      </c>
      <c r="C30" s="15"/>
      <c r="D30" s="15">
        <v>0</v>
      </c>
      <c r="E30" s="15"/>
      <c r="F30" s="15"/>
      <c r="H30" s="8"/>
    </row>
    <row r="31" spans="1:8" x14ac:dyDescent="0.2">
      <c r="A31" s="13" t="s">
        <v>48</v>
      </c>
      <c r="B31" s="14" t="s">
        <v>49</v>
      </c>
      <c r="C31" s="15"/>
      <c r="D31" s="15"/>
      <c r="E31" s="15"/>
      <c r="F31" s="15">
        <f t="shared" si="1"/>
        <v>0</v>
      </c>
      <c r="H31" s="8">
        <f t="shared" si="0"/>
        <v>0</v>
      </c>
    </row>
    <row r="32" spans="1:8" x14ac:dyDescent="0.2">
      <c r="A32" s="13" t="s">
        <v>50</v>
      </c>
      <c r="B32" s="14" t="s">
        <v>51</v>
      </c>
      <c r="C32" s="15"/>
      <c r="D32" s="15"/>
      <c r="E32" s="15"/>
      <c r="F32" s="15">
        <f t="shared" si="1"/>
        <v>0</v>
      </c>
      <c r="H32" s="8">
        <f t="shared" si="0"/>
        <v>0</v>
      </c>
    </row>
    <row r="33" spans="1:8" x14ac:dyDescent="0.2">
      <c r="A33" s="22"/>
      <c r="B33" s="14"/>
      <c r="C33" s="15"/>
      <c r="D33" s="15"/>
      <c r="E33" s="15"/>
      <c r="F33" s="15">
        <f t="shared" si="1"/>
        <v>0</v>
      </c>
      <c r="H33" s="8">
        <f t="shared" si="0"/>
        <v>0</v>
      </c>
    </row>
    <row r="34" spans="1:8" ht="16.5" x14ac:dyDescent="0.3">
      <c r="A34" s="17" t="s">
        <v>52</v>
      </c>
      <c r="B34" s="18" t="s">
        <v>53</v>
      </c>
      <c r="C34" s="19">
        <f>SUM(C35:C35)</f>
        <v>0</v>
      </c>
      <c r="D34" s="19">
        <f>SUM(D35:D35)</f>
        <v>0</v>
      </c>
      <c r="E34" s="19">
        <f>SUM(E35:E35)</f>
        <v>0</v>
      </c>
      <c r="F34" s="19">
        <f>SUM(C34:E34)</f>
        <v>0</v>
      </c>
      <c r="H34" s="8"/>
    </row>
    <row r="35" spans="1:8" x14ac:dyDescent="0.2">
      <c r="A35" s="13" t="s">
        <v>54</v>
      </c>
      <c r="B35" s="14" t="s">
        <v>55</v>
      </c>
      <c r="C35" s="15"/>
      <c r="D35" s="15"/>
      <c r="E35" s="15">
        <v>0</v>
      </c>
      <c r="F35" s="15">
        <f t="shared" ref="F35" si="4">+C35+D35+E35</f>
        <v>0</v>
      </c>
      <c r="H35" s="8"/>
    </row>
    <row r="36" spans="1:8" x14ac:dyDescent="0.2">
      <c r="A36" s="22"/>
      <c r="B36" s="14"/>
      <c r="C36" s="15"/>
      <c r="D36" s="15"/>
      <c r="E36" s="15"/>
      <c r="F36" s="15"/>
      <c r="H36" s="8"/>
    </row>
    <row r="37" spans="1:8" ht="16.5" x14ac:dyDescent="0.3">
      <c r="A37" s="17" t="s">
        <v>56</v>
      </c>
      <c r="B37" s="18" t="s">
        <v>57</v>
      </c>
      <c r="C37" s="19">
        <f>SUM(C38:C41)</f>
        <v>3306736.74</v>
      </c>
      <c r="D37" s="19">
        <f>+D38+D39+D40</f>
        <v>5962686.8200000003</v>
      </c>
      <c r="E37" s="19">
        <f>SUM(E38:E41)</f>
        <v>0</v>
      </c>
      <c r="F37" s="19">
        <f>SUM(C37:E37)</f>
        <v>9269423.5600000005</v>
      </c>
      <c r="H37" s="8">
        <f t="shared" si="0"/>
        <v>9269423.5600000005</v>
      </c>
    </row>
    <row r="38" spans="1:8" x14ac:dyDescent="0.2">
      <c r="A38" s="22" t="s">
        <v>58</v>
      </c>
      <c r="B38" s="14" t="s">
        <v>59</v>
      </c>
      <c r="C38" s="15">
        <v>1534595.12</v>
      </c>
      <c r="D38" s="15">
        <v>2766322.43</v>
      </c>
      <c r="E38" s="15"/>
      <c r="F38" s="15">
        <f t="shared" si="1"/>
        <v>4300917.5500000007</v>
      </c>
      <c r="H38" s="8">
        <f t="shared" si="0"/>
        <v>4300917.5500000007</v>
      </c>
    </row>
    <row r="39" spans="1:8" x14ac:dyDescent="0.2">
      <c r="A39" s="22" t="s">
        <v>60</v>
      </c>
      <c r="B39" s="14" t="s">
        <v>61</v>
      </c>
      <c r="C39" s="15">
        <v>1543759.88</v>
      </c>
      <c r="D39" s="15">
        <v>2822475.39</v>
      </c>
      <c r="E39" s="15"/>
      <c r="F39" s="15">
        <f t="shared" si="1"/>
        <v>4366235.2699999996</v>
      </c>
      <c r="H39" s="8">
        <f t="shared" si="0"/>
        <v>4366235.2699999996</v>
      </c>
    </row>
    <row r="40" spans="1:8" x14ac:dyDescent="0.2">
      <c r="A40" s="22" t="s">
        <v>62</v>
      </c>
      <c r="B40" s="14" t="s">
        <v>63</v>
      </c>
      <c r="C40" s="15">
        <v>228381.74</v>
      </c>
      <c r="D40" s="15">
        <v>373889</v>
      </c>
      <c r="E40" s="15"/>
      <c r="F40" s="15">
        <f t="shared" si="1"/>
        <v>602270.74</v>
      </c>
      <c r="H40" s="8">
        <f t="shared" si="0"/>
        <v>602270.74</v>
      </c>
    </row>
    <row r="41" spans="1:8" ht="13.5" thickBot="1" x14ac:dyDescent="0.25">
      <c r="A41" s="23"/>
      <c r="B41" s="24"/>
      <c r="C41" s="25"/>
      <c r="D41" s="25"/>
      <c r="E41" s="25"/>
      <c r="F41" s="25">
        <f t="shared" si="1"/>
        <v>0</v>
      </c>
      <c r="H41" s="8">
        <f t="shared" si="0"/>
        <v>0</v>
      </c>
    </row>
    <row r="42" spans="1:8" ht="16.5" thickBot="1" x14ac:dyDescent="0.3">
      <c r="A42" s="5">
        <v>2.2000000000000002</v>
      </c>
      <c r="B42" s="6" t="s">
        <v>64</v>
      </c>
      <c r="C42" s="7">
        <f>+C43+C51+C55+C58+C63+C70+C75+C88+C101</f>
        <v>5465525.8300000001</v>
      </c>
      <c r="D42" s="7">
        <f>+D43+D51+D55+D58+D63+D70+D75+D88+D101</f>
        <v>31917380.520000007</v>
      </c>
      <c r="E42" s="7">
        <f>+E43+E51+E55+E58+E63+E70+E75+E88+E101</f>
        <v>6061201.8300000001</v>
      </c>
      <c r="F42" s="7">
        <f>SUM(C42:E42)</f>
        <v>43444108.180000007</v>
      </c>
      <c r="H42" s="8">
        <f t="shared" si="0"/>
        <v>43444108.180000007</v>
      </c>
    </row>
    <row r="43" spans="1:8" ht="16.5" x14ac:dyDescent="0.3">
      <c r="A43" s="9" t="s">
        <v>65</v>
      </c>
      <c r="B43" s="10" t="s">
        <v>66</v>
      </c>
      <c r="C43" s="12">
        <f>SUM(C44:C49)</f>
        <v>0</v>
      </c>
      <c r="D43" s="12">
        <f>SUM(D44:D50)</f>
        <v>2530664.54</v>
      </c>
      <c r="E43" s="12">
        <f>SUM(E44:E50)</f>
        <v>3260845.4299999997</v>
      </c>
      <c r="F43" s="12">
        <f>SUM(C43:E43)</f>
        <v>5791509.9699999997</v>
      </c>
      <c r="H43" s="8">
        <f t="shared" si="0"/>
        <v>5791509.9699999997</v>
      </c>
    </row>
    <row r="44" spans="1:8" x14ac:dyDescent="0.2">
      <c r="A44" s="22" t="s">
        <v>67</v>
      </c>
      <c r="B44" s="14" t="s">
        <v>68</v>
      </c>
      <c r="C44" s="15">
        <v>0</v>
      </c>
      <c r="D44" s="15">
        <v>592666.75</v>
      </c>
      <c r="E44" s="15">
        <v>123307.93</v>
      </c>
      <c r="F44" s="15">
        <f t="shared" si="1"/>
        <v>715974.67999999993</v>
      </c>
      <c r="H44" s="8">
        <f t="shared" si="0"/>
        <v>715974.67999999993</v>
      </c>
    </row>
    <row r="45" spans="1:8" x14ac:dyDescent="0.2">
      <c r="A45" s="22" t="s">
        <v>69</v>
      </c>
      <c r="B45" s="14" t="s">
        <v>70</v>
      </c>
      <c r="C45" s="15">
        <v>0</v>
      </c>
      <c r="D45" s="15">
        <v>7053.3</v>
      </c>
      <c r="E45" s="15">
        <v>0</v>
      </c>
      <c r="F45" s="15">
        <f t="shared" si="1"/>
        <v>7053.3</v>
      </c>
      <c r="H45" s="8">
        <f t="shared" si="0"/>
        <v>7053.3</v>
      </c>
    </row>
    <row r="46" spans="1:8" x14ac:dyDescent="0.2">
      <c r="A46" s="22" t="s">
        <v>71</v>
      </c>
      <c r="B46" s="14" t="s">
        <v>72</v>
      </c>
      <c r="C46" s="26">
        <v>0</v>
      </c>
      <c r="D46" s="15">
        <v>548832.01</v>
      </c>
      <c r="E46" s="15">
        <v>2305556.7799999998</v>
      </c>
      <c r="F46" s="15">
        <f t="shared" si="1"/>
        <v>2854388.79</v>
      </c>
      <c r="H46" s="8">
        <f t="shared" si="0"/>
        <v>2854388.79</v>
      </c>
    </row>
    <row r="47" spans="1:8" x14ac:dyDescent="0.2">
      <c r="A47" s="22" t="s">
        <v>73</v>
      </c>
      <c r="B47" s="14" t="s">
        <v>74</v>
      </c>
      <c r="C47" s="15">
        <v>0</v>
      </c>
      <c r="D47" s="15">
        <v>1381612.48</v>
      </c>
      <c r="E47" s="15">
        <v>825466.72</v>
      </c>
      <c r="F47" s="15">
        <f t="shared" si="1"/>
        <v>2207079.2000000002</v>
      </c>
      <c r="H47" s="8">
        <f t="shared" si="0"/>
        <v>2207079.2000000002</v>
      </c>
    </row>
    <row r="48" spans="1:8" x14ac:dyDescent="0.2">
      <c r="A48" s="22" t="s">
        <v>75</v>
      </c>
      <c r="B48" s="14" t="s">
        <v>76</v>
      </c>
      <c r="C48" s="15"/>
      <c r="D48" s="15">
        <v>0</v>
      </c>
      <c r="E48" s="15">
        <v>2552</v>
      </c>
      <c r="F48" s="15">
        <f t="shared" si="1"/>
        <v>2552</v>
      </c>
      <c r="H48" s="8">
        <f t="shared" si="0"/>
        <v>2552</v>
      </c>
    </row>
    <row r="49" spans="1:8" x14ac:dyDescent="0.2">
      <c r="A49" s="22" t="s">
        <v>77</v>
      </c>
      <c r="B49" s="14" t="s">
        <v>78</v>
      </c>
      <c r="C49" s="15"/>
      <c r="D49" s="15">
        <v>500</v>
      </c>
      <c r="E49" s="15">
        <v>3962</v>
      </c>
      <c r="F49" s="15">
        <f t="shared" si="1"/>
        <v>4462</v>
      </c>
      <c r="H49" s="8">
        <f t="shared" si="0"/>
        <v>4462</v>
      </c>
    </row>
    <row r="50" spans="1:8" x14ac:dyDescent="0.2">
      <c r="A50" s="22"/>
      <c r="B50" s="14"/>
      <c r="C50" s="15"/>
      <c r="D50" s="15"/>
      <c r="E50" s="15" t="s">
        <v>79</v>
      </c>
      <c r="F50" s="15"/>
      <c r="H50" s="8" t="e">
        <f t="shared" si="0"/>
        <v>#VALUE!</v>
      </c>
    </row>
    <row r="51" spans="1:8" ht="16.5" x14ac:dyDescent="0.3">
      <c r="A51" s="17" t="s">
        <v>80</v>
      </c>
      <c r="B51" s="18" t="s">
        <v>81</v>
      </c>
      <c r="C51" s="19">
        <f>SUM(C52:C54)</f>
        <v>0</v>
      </c>
      <c r="D51" s="19">
        <f>SUM(D52:D54)</f>
        <v>106634.05</v>
      </c>
      <c r="E51" s="19">
        <f t="shared" ref="E51" si="5">SUM(E52:E54)</f>
        <v>356145.91</v>
      </c>
      <c r="F51" s="19">
        <f>SUM(C51:E51)</f>
        <v>462779.95999999996</v>
      </c>
      <c r="H51" s="8">
        <f t="shared" si="0"/>
        <v>462779.95999999996</v>
      </c>
    </row>
    <row r="52" spans="1:8" x14ac:dyDescent="0.2">
      <c r="A52" s="27" t="s">
        <v>82</v>
      </c>
      <c r="B52" s="14" t="s">
        <v>83</v>
      </c>
      <c r="C52" s="15"/>
      <c r="D52" s="15">
        <v>0</v>
      </c>
      <c r="E52" s="15"/>
      <c r="F52" s="15">
        <f t="shared" si="1"/>
        <v>0</v>
      </c>
      <c r="H52" s="8">
        <f t="shared" si="0"/>
        <v>0</v>
      </c>
    </row>
    <row r="53" spans="1:8" x14ac:dyDescent="0.2">
      <c r="A53" s="27" t="s">
        <v>84</v>
      </c>
      <c r="B53" s="14" t="s">
        <v>85</v>
      </c>
      <c r="C53" s="15"/>
      <c r="D53" s="15">
        <v>106634.05</v>
      </c>
      <c r="E53" s="15">
        <v>356145.91</v>
      </c>
      <c r="F53" s="15">
        <f t="shared" si="1"/>
        <v>462779.95999999996</v>
      </c>
      <c r="H53" s="8">
        <f t="shared" si="0"/>
        <v>462779.95999999996</v>
      </c>
    </row>
    <row r="54" spans="1:8" x14ac:dyDescent="0.2">
      <c r="A54" s="22"/>
      <c r="B54" s="14"/>
      <c r="C54" s="15"/>
      <c r="D54" s="15"/>
      <c r="E54" s="15"/>
      <c r="F54" s="15">
        <f t="shared" si="1"/>
        <v>0</v>
      </c>
      <c r="H54" s="8">
        <f t="shared" si="0"/>
        <v>0</v>
      </c>
    </row>
    <row r="55" spans="1:8" ht="16.5" x14ac:dyDescent="0.3">
      <c r="A55" s="17" t="s">
        <v>86</v>
      </c>
      <c r="B55" s="18" t="s">
        <v>87</v>
      </c>
      <c r="C55" s="19">
        <f>SUM(C56:C57)</f>
        <v>0</v>
      </c>
      <c r="D55" s="19">
        <f>SUM(D56:D57)</f>
        <v>1333697</v>
      </c>
      <c r="E55" s="19">
        <f>SUM(E56:E57)</f>
        <v>230500</v>
      </c>
      <c r="F55" s="19">
        <f>SUM(C55:E55)</f>
        <v>1564197</v>
      </c>
      <c r="H55" s="8">
        <f t="shared" si="0"/>
        <v>1564197</v>
      </c>
    </row>
    <row r="56" spans="1:8" x14ac:dyDescent="0.2">
      <c r="A56" s="22" t="s">
        <v>88</v>
      </c>
      <c r="B56" s="14" t="s">
        <v>89</v>
      </c>
      <c r="C56" s="15"/>
      <c r="D56" s="15">
        <v>1333697</v>
      </c>
      <c r="E56" s="15">
        <v>230500</v>
      </c>
      <c r="F56" s="15">
        <f t="shared" si="1"/>
        <v>1564197</v>
      </c>
      <c r="H56" s="8">
        <f t="shared" si="0"/>
        <v>1564197</v>
      </c>
    </row>
    <row r="57" spans="1:8" x14ac:dyDescent="0.2">
      <c r="A57" s="22" t="s">
        <v>90</v>
      </c>
      <c r="B57" s="14" t="s">
        <v>91</v>
      </c>
      <c r="C57" s="15"/>
      <c r="D57" s="15">
        <v>0</v>
      </c>
      <c r="E57" s="15" t="s">
        <v>37</v>
      </c>
      <c r="F57" s="15"/>
      <c r="H57" s="8" t="e">
        <f t="shared" si="0"/>
        <v>#VALUE!</v>
      </c>
    </row>
    <row r="58" spans="1:8" ht="16.5" x14ac:dyDescent="0.3">
      <c r="A58" s="17" t="s">
        <v>92</v>
      </c>
      <c r="B58" s="18" t="s">
        <v>93</v>
      </c>
      <c r="C58" s="19">
        <f>SUM(C59:C61)</f>
        <v>0</v>
      </c>
      <c r="D58" s="19">
        <f>SUM(D59:D61)</f>
        <v>22198624.220000003</v>
      </c>
      <c r="E58" s="19">
        <f>SUM(E59:E61)</f>
        <v>454483.95</v>
      </c>
      <c r="F58" s="19">
        <f>SUM(C58:E58)</f>
        <v>22653108.170000002</v>
      </c>
      <c r="H58" s="8">
        <f t="shared" si="0"/>
        <v>22653108.170000002</v>
      </c>
    </row>
    <row r="59" spans="1:8" x14ac:dyDescent="0.2">
      <c r="A59" s="27" t="s">
        <v>94</v>
      </c>
      <c r="B59" s="14" t="s">
        <v>95</v>
      </c>
      <c r="C59" s="15"/>
      <c r="D59" s="15">
        <v>22167117.300000001</v>
      </c>
      <c r="E59" s="15">
        <v>448975.95</v>
      </c>
      <c r="F59" s="15">
        <f>SUM(C59:E59)</f>
        <v>22616093.25</v>
      </c>
      <c r="H59" s="8">
        <f t="shared" si="0"/>
        <v>22616093.25</v>
      </c>
    </row>
    <row r="60" spans="1:8" x14ac:dyDescent="0.2">
      <c r="A60" s="27" t="s">
        <v>96</v>
      </c>
      <c r="B60" s="14" t="s">
        <v>97</v>
      </c>
      <c r="C60" s="15"/>
      <c r="D60" s="15">
        <v>6740</v>
      </c>
      <c r="E60" s="15"/>
      <c r="F60" s="15">
        <f t="shared" ref="F60:F61" si="6">SUM(C60:E60)</f>
        <v>6740</v>
      </c>
      <c r="H60" s="8">
        <f t="shared" si="0"/>
        <v>6740</v>
      </c>
    </row>
    <row r="61" spans="1:8" x14ac:dyDescent="0.2">
      <c r="A61" s="27" t="s">
        <v>98</v>
      </c>
      <c r="B61" s="14" t="s">
        <v>99</v>
      </c>
      <c r="C61" s="15"/>
      <c r="D61" s="15">
        <v>24766.92</v>
      </c>
      <c r="E61" s="15">
        <v>5508</v>
      </c>
      <c r="F61" s="15">
        <f t="shared" si="6"/>
        <v>30274.92</v>
      </c>
      <c r="H61" s="8">
        <f t="shared" si="0"/>
        <v>30274.92</v>
      </c>
    </row>
    <row r="62" spans="1:8" x14ac:dyDescent="0.2">
      <c r="A62" s="22"/>
      <c r="B62" s="14"/>
      <c r="C62" s="15"/>
      <c r="D62" s="15"/>
      <c r="E62" s="15" t="s">
        <v>100</v>
      </c>
      <c r="F62" s="28"/>
      <c r="H62" s="8" t="e">
        <f t="shared" si="0"/>
        <v>#VALUE!</v>
      </c>
    </row>
    <row r="63" spans="1:8" ht="16.5" x14ac:dyDescent="0.3">
      <c r="A63" s="17" t="s">
        <v>101</v>
      </c>
      <c r="B63" s="18" t="s">
        <v>102</v>
      </c>
      <c r="C63" s="19">
        <f>SUM(C64:C68)</f>
        <v>132192.5</v>
      </c>
      <c r="D63" s="19">
        <f>SUM(D64:D68)</f>
        <v>2436659.62</v>
      </c>
      <c r="E63" s="19">
        <f>SUM(E64:E68)</f>
        <v>403233.8</v>
      </c>
      <c r="F63" s="19">
        <f>SUM(C63:E63)</f>
        <v>2972085.92</v>
      </c>
      <c r="H63" s="8">
        <f t="shared" si="0"/>
        <v>2972085.92</v>
      </c>
    </row>
    <row r="64" spans="1:8" x14ac:dyDescent="0.2">
      <c r="A64" s="27" t="s">
        <v>103</v>
      </c>
      <c r="B64" s="14" t="s">
        <v>104</v>
      </c>
      <c r="C64" s="15">
        <v>132192.5</v>
      </c>
      <c r="D64" s="15">
        <v>322152.09999999998</v>
      </c>
      <c r="E64" s="15"/>
      <c r="F64" s="15">
        <f>SUM(C64:E64)</f>
        <v>454344.6</v>
      </c>
      <c r="H64" s="8">
        <f t="shared" si="0"/>
        <v>454344.6</v>
      </c>
    </row>
    <row r="65" spans="1:8" x14ac:dyDescent="0.2">
      <c r="A65" s="27" t="s">
        <v>105</v>
      </c>
      <c r="B65" s="14" t="s">
        <v>106</v>
      </c>
      <c r="C65" s="15"/>
      <c r="D65" s="15">
        <v>78234</v>
      </c>
      <c r="E65" s="15"/>
      <c r="F65" s="15">
        <f t="shared" ref="F65:F68" si="7">SUM(C65:E65)</f>
        <v>78234</v>
      </c>
      <c r="H65" s="8">
        <f t="shared" si="0"/>
        <v>78234</v>
      </c>
    </row>
    <row r="66" spans="1:8" x14ac:dyDescent="0.2">
      <c r="A66" s="27" t="s">
        <v>107</v>
      </c>
      <c r="B66" s="14" t="s">
        <v>108</v>
      </c>
      <c r="C66" s="15"/>
      <c r="D66" s="15"/>
      <c r="E66" s="15"/>
      <c r="F66" s="15"/>
      <c r="H66" s="8"/>
    </row>
    <row r="67" spans="1:8" x14ac:dyDescent="0.2">
      <c r="A67" s="27" t="s">
        <v>109</v>
      </c>
      <c r="B67" s="14" t="s">
        <v>110</v>
      </c>
      <c r="C67" s="15"/>
      <c r="D67" s="15">
        <v>0</v>
      </c>
      <c r="E67" s="15"/>
      <c r="F67" s="15">
        <f t="shared" si="7"/>
        <v>0</v>
      </c>
      <c r="H67" s="8">
        <f t="shared" si="0"/>
        <v>0</v>
      </c>
    </row>
    <row r="68" spans="1:8" x14ac:dyDescent="0.2">
      <c r="A68" s="27" t="s">
        <v>111</v>
      </c>
      <c r="B68" s="14" t="s">
        <v>112</v>
      </c>
      <c r="C68" s="15"/>
      <c r="D68" s="15">
        <v>2036273.52</v>
      </c>
      <c r="E68" s="15">
        <v>403233.8</v>
      </c>
      <c r="F68" s="15">
        <f t="shared" si="7"/>
        <v>2439507.3199999998</v>
      </c>
      <c r="H68" s="8">
        <f t="shared" si="0"/>
        <v>2439507.3199999998</v>
      </c>
    </row>
    <row r="69" spans="1:8" x14ac:dyDescent="0.2">
      <c r="A69" s="22"/>
      <c r="B69" s="14"/>
      <c r="C69" s="15"/>
      <c r="D69" s="15"/>
      <c r="E69" s="15"/>
      <c r="F69" s="15">
        <f t="shared" si="1"/>
        <v>0</v>
      </c>
      <c r="H69" s="8">
        <f t="shared" si="0"/>
        <v>0</v>
      </c>
    </row>
    <row r="70" spans="1:8" ht="16.5" x14ac:dyDescent="0.3">
      <c r="A70" s="17" t="s">
        <v>113</v>
      </c>
      <c r="B70" s="18" t="s">
        <v>114</v>
      </c>
      <c r="C70" s="19">
        <f>SUM(C71:C74)</f>
        <v>0</v>
      </c>
      <c r="D70" s="19">
        <f>SUM(D71:D74)</f>
        <v>276750.94</v>
      </c>
      <c r="E70" s="19">
        <f t="shared" ref="E70" si="8">SUM(E71:E74)</f>
        <v>0</v>
      </c>
      <c r="F70" s="19">
        <f>+F71+F72+F73</f>
        <v>276750.94</v>
      </c>
      <c r="H70" s="8">
        <f t="shared" si="0"/>
        <v>276750.94</v>
      </c>
    </row>
    <row r="71" spans="1:8" x14ac:dyDescent="0.2">
      <c r="A71" s="27" t="s">
        <v>115</v>
      </c>
      <c r="B71" s="14" t="s">
        <v>116</v>
      </c>
      <c r="C71" s="15"/>
      <c r="D71" s="15"/>
      <c r="E71" s="15"/>
      <c r="F71" s="15">
        <f t="shared" si="1"/>
        <v>0</v>
      </c>
      <c r="H71" s="8">
        <f t="shared" si="0"/>
        <v>0</v>
      </c>
    </row>
    <row r="72" spans="1:8" x14ac:dyDescent="0.2">
      <c r="A72" s="27" t="s">
        <v>117</v>
      </c>
      <c r="B72" s="14" t="s">
        <v>118</v>
      </c>
      <c r="C72" s="15"/>
      <c r="D72" s="15">
        <v>276750.94</v>
      </c>
      <c r="E72" s="15"/>
      <c r="F72" s="15">
        <f t="shared" si="1"/>
        <v>276750.94</v>
      </c>
      <c r="H72" s="8">
        <f t="shared" si="0"/>
        <v>276750.94</v>
      </c>
    </row>
    <row r="73" spans="1:8" x14ac:dyDescent="0.2">
      <c r="A73" s="27" t="s">
        <v>119</v>
      </c>
      <c r="B73" s="14" t="s">
        <v>120</v>
      </c>
      <c r="C73" s="15"/>
      <c r="D73" s="15"/>
      <c r="E73" s="15"/>
      <c r="F73" s="15">
        <f t="shared" si="1"/>
        <v>0</v>
      </c>
      <c r="H73" s="8">
        <f t="shared" si="0"/>
        <v>0</v>
      </c>
    </row>
    <row r="74" spans="1:8" x14ac:dyDescent="0.2">
      <c r="A74" s="22"/>
      <c r="B74" s="14"/>
      <c r="C74" s="15"/>
      <c r="D74" s="15"/>
      <c r="E74" s="15"/>
      <c r="F74" s="15">
        <f t="shared" si="1"/>
        <v>0</v>
      </c>
      <c r="H74" s="8">
        <f t="shared" si="0"/>
        <v>0</v>
      </c>
    </row>
    <row r="75" spans="1:8" ht="16.5" x14ac:dyDescent="0.3">
      <c r="A75" s="17" t="s">
        <v>121</v>
      </c>
      <c r="B75" s="18" t="s">
        <v>122</v>
      </c>
      <c r="C75" s="19">
        <f>SUM(C76:C86)</f>
        <v>0</v>
      </c>
      <c r="D75" s="19">
        <f>SUM(D76:D86)</f>
        <v>1131910.42</v>
      </c>
      <c r="E75" s="19">
        <f>SUM(E76:E86)</f>
        <v>501618.06000000006</v>
      </c>
      <c r="F75" s="19">
        <f>SUM(C75:E75)</f>
        <v>1633528.48</v>
      </c>
      <c r="H75" s="8">
        <f t="shared" si="0"/>
        <v>1633528.48</v>
      </c>
    </row>
    <row r="76" spans="1:8" x14ac:dyDescent="0.2">
      <c r="A76" s="27" t="s">
        <v>123</v>
      </c>
      <c r="B76" s="14" t="s">
        <v>124</v>
      </c>
      <c r="C76" s="15"/>
      <c r="D76" s="15"/>
      <c r="E76" s="15"/>
      <c r="F76" s="15">
        <f t="shared" si="1"/>
        <v>0</v>
      </c>
      <c r="H76" s="8">
        <f t="shared" si="0"/>
        <v>0</v>
      </c>
    </row>
    <row r="77" spans="1:8" x14ac:dyDescent="0.2">
      <c r="A77" s="27" t="s">
        <v>125</v>
      </c>
      <c r="B77" s="14" t="s">
        <v>126</v>
      </c>
      <c r="C77" s="15"/>
      <c r="D77" s="15">
        <v>89562</v>
      </c>
      <c r="E77" s="15">
        <v>0</v>
      </c>
      <c r="F77" s="15">
        <f t="shared" si="1"/>
        <v>89562</v>
      </c>
      <c r="H77" s="8"/>
    </row>
    <row r="78" spans="1:8" x14ac:dyDescent="0.2">
      <c r="A78" s="27" t="s">
        <v>127</v>
      </c>
      <c r="B78" s="14" t="s">
        <v>128</v>
      </c>
      <c r="C78" s="15"/>
      <c r="D78" s="15">
        <v>0</v>
      </c>
      <c r="E78" s="15">
        <v>0</v>
      </c>
      <c r="F78" s="15"/>
      <c r="H78" s="8"/>
    </row>
    <row r="79" spans="1:8" x14ac:dyDescent="0.2">
      <c r="A79" s="27" t="s">
        <v>129</v>
      </c>
      <c r="B79" s="14" t="s">
        <v>130</v>
      </c>
      <c r="C79" s="15"/>
      <c r="D79" s="15">
        <v>0</v>
      </c>
      <c r="E79" s="15">
        <v>0</v>
      </c>
      <c r="F79" s="15">
        <f t="shared" si="1"/>
        <v>0</v>
      </c>
      <c r="H79" s="8"/>
    </row>
    <row r="80" spans="1:8" x14ac:dyDescent="0.2">
      <c r="A80" s="27" t="s">
        <v>131</v>
      </c>
      <c r="B80" s="14" t="s">
        <v>132</v>
      </c>
      <c r="C80" s="15"/>
      <c r="D80" s="15">
        <v>0</v>
      </c>
      <c r="E80" s="15">
        <v>0</v>
      </c>
      <c r="F80" s="15">
        <f>+C80+D80+E80</f>
        <v>0</v>
      </c>
      <c r="H80" s="8"/>
    </row>
    <row r="81" spans="1:8" x14ac:dyDescent="0.2">
      <c r="A81" s="27" t="s">
        <v>133</v>
      </c>
      <c r="B81" s="14" t="s">
        <v>134</v>
      </c>
      <c r="C81" s="15"/>
      <c r="D81" s="15">
        <v>49324</v>
      </c>
      <c r="E81" s="15">
        <v>400104.96000000002</v>
      </c>
      <c r="F81" s="15">
        <f t="shared" si="1"/>
        <v>449428.96</v>
      </c>
      <c r="H81" s="8"/>
    </row>
    <row r="82" spans="1:8" x14ac:dyDescent="0.2">
      <c r="A82" s="27" t="s">
        <v>135</v>
      </c>
      <c r="B82" s="14" t="s">
        <v>136</v>
      </c>
      <c r="C82" s="15"/>
      <c r="D82" s="15">
        <v>488886</v>
      </c>
      <c r="E82" s="15">
        <v>101513.1</v>
      </c>
      <c r="F82" s="15">
        <f t="shared" si="1"/>
        <v>590399.1</v>
      </c>
      <c r="H82" s="8">
        <f t="shared" si="0"/>
        <v>590399.1</v>
      </c>
    </row>
    <row r="83" spans="1:8" x14ac:dyDescent="0.2">
      <c r="A83" s="27" t="s">
        <v>137</v>
      </c>
      <c r="B83" s="14" t="s">
        <v>138</v>
      </c>
      <c r="C83" s="15"/>
      <c r="D83" s="15">
        <v>185734.3</v>
      </c>
      <c r="E83" s="15">
        <v>0</v>
      </c>
      <c r="F83" s="15">
        <f t="shared" si="1"/>
        <v>185734.3</v>
      </c>
      <c r="H83" s="8"/>
    </row>
    <row r="84" spans="1:8" x14ac:dyDescent="0.2">
      <c r="A84" s="27" t="s">
        <v>139</v>
      </c>
      <c r="B84" s="14" t="s">
        <v>140</v>
      </c>
      <c r="C84" s="15"/>
      <c r="D84" s="15">
        <v>294958.7</v>
      </c>
      <c r="E84" s="15">
        <v>0</v>
      </c>
      <c r="F84" s="15">
        <f t="shared" si="1"/>
        <v>294958.7</v>
      </c>
      <c r="H84" s="8"/>
    </row>
    <row r="85" spans="1:8" x14ac:dyDescent="0.2">
      <c r="A85" s="27" t="s">
        <v>141</v>
      </c>
      <c r="B85" s="14" t="s">
        <v>142</v>
      </c>
      <c r="C85" s="15"/>
      <c r="D85" s="15">
        <v>23445.42</v>
      </c>
      <c r="E85" s="15">
        <v>0</v>
      </c>
      <c r="F85" s="15">
        <f t="shared" si="1"/>
        <v>23445.42</v>
      </c>
      <c r="H85" s="8"/>
    </row>
    <row r="86" spans="1:8" x14ac:dyDescent="0.2">
      <c r="A86" s="27" t="s">
        <v>143</v>
      </c>
      <c r="B86" s="14" t="s">
        <v>144</v>
      </c>
      <c r="C86" s="15"/>
      <c r="D86" s="15"/>
      <c r="E86" s="15" t="s">
        <v>79</v>
      </c>
      <c r="F86" s="15">
        <v>0</v>
      </c>
      <c r="H86" s="8" t="e">
        <f t="shared" si="0"/>
        <v>#VALUE!</v>
      </c>
    </row>
    <row r="87" spans="1:8" x14ac:dyDescent="0.2">
      <c r="A87" s="27"/>
      <c r="B87" s="14"/>
      <c r="C87" s="15"/>
      <c r="D87" s="15"/>
      <c r="E87" s="15"/>
      <c r="F87" s="15"/>
      <c r="H87" s="8"/>
    </row>
    <row r="88" spans="1:8" ht="16.5" x14ac:dyDescent="0.3">
      <c r="A88" s="17" t="s">
        <v>145</v>
      </c>
      <c r="B88" s="18" t="s">
        <v>146</v>
      </c>
      <c r="C88" s="19">
        <f>SUM(C89:C100)</f>
        <v>5333333.33</v>
      </c>
      <c r="D88" s="19">
        <f>SUM(D89:D100)</f>
        <v>1892308.71</v>
      </c>
      <c r="E88" s="19">
        <f>SUM(E89:E100)</f>
        <v>854374.67999999993</v>
      </c>
      <c r="F88" s="19">
        <f>SUM(C88:E88)</f>
        <v>8080016.7199999997</v>
      </c>
      <c r="H88" s="8">
        <f t="shared" si="0"/>
        <v>8080016.7199999997</v>
      </c>
    </row>
    <row r="89" spans="1:8" x14ac:dyDescent="0.2">
      <c r="A89" s="27" t="s">
        <v>147</v>
      </c>
      <c r="B89" s="14" t="s">
        <v>148</v>
      </c>
      <c r="C89" s="15"/>
      <c r="D89" s="15"/>
      <c r="E89" s="15"/>
      <c r="F89" s="15">
        <f>SUM(C89:E89)</f>
        <v>0</v>
      </c>
      <c r="H89" s="8">
        <f t="shared" ref="H89:H164" si="9">+C89+D89+E89</f>
        <v>0</v>
      </c>
    </row>
    <row r="90" spans="1:8" x14ac:dyDescent="0.2">
      <c r="A90" s="27" t="s">
        <v>149</v>
      </c>
      <c r="B90" s="14" t="s">
        <v>150</v>
      </c>
      <c r="C90" s="15"/>
      <c r="D90" s="15"/>
      <c r="E90" s="15"/>
      <c r="F90" s="15">
        <f t="shared" ref="F90:F96" si="10">SUM(C90:E90)</f>
        <v>0</v>
      </c>
      <c r="H90" s="8">
        <f t="shared" si="9"/>
        <v>0</v>
      </c>
    </row>
    <row r="91" spans="1:8" x14ac:dyDescent="0.2">
      <c r="A91" s="27" t="s">
        <v>151</v>
      </c>
      <c r="B91" s="14" t="s">
        <v>152</v>
      </c>
      <c r="C91" s="15"/>
      <c r="D91" s="15">
        <v>235528</v>
      </c>
      <c r="E91" s="15">
        <v>9440</v>
      </c>
      <c r="F91" s="15">
        <f t="shared" si="10"/>
        <v>244968</v>
      </c>
      <c r="H91" s="8">
        <f t="shared" si="9"/>
        <v>244968</v>
      </c>
    </row>
    <row r="92" spans="1:8" x14ac:dyDescent="0.2">
      <c r="A92" s="27" t="s">
        <v>153</v>
      </c>
      <c r="B92" s="14" t="s">
        <v>154</v>
      </c>
      <c r="C92" s="15"/>
      <c r="D92" s="15"/>
      <c r="E92" s="15"/>
      <c r="F92" s="15">
        <f t="shared" ref="F92" si="11">+C92+D92+E92</f>
        <v>0</v>
      </c>
      <c r="H92" s="8"/>
    </row>
    <row r="93" spans="1:8" x14ac:dyDescent="0.2">
      <c r="A93" s="27" t="s">
        <v>155</v>
      </c>
      <c r="B93" s="14" t="s">
        <v>156</v>
      </c>
      <c r="C93" s="15"/>
      <c r="D93" s="15">
        <v>74235.28</v>
      </c>
      <c r="E93" s="15"/>
      <c r="F93" s="15">
        <f t="shared" si="10"/>
        <v>74235.28</v>
      </c>
      <c r="H93" s="8">
        <f t="shared" si="9"/>
        <v>74235.28</v>
      </c>
    </row>
    <row r="94" spans="1:8" x14ac:dyDescent="0.2">
      <c r="A94" s="27" t="s">
        <v>157</v>
      </c>
      <c r="B94" s="14" t="s">
        <v>158</v>
      </c>
      <c r="C94" s="15"/>
      <c r="D94" s="15">
        <v>187000</v>
      </c>
      <c r="E94" s="15">
        <v>766795.08</v>
      </c>
      <c r="F94" s="15">
        <f>SUM(C94:E94)</f>
        <v>953795.08</v>
      </c>
      <c r="H94" s="8">
        <f t="shared" si="9"/>
        <v>953795.08</v>
      </c>
    </row>
    <row r="95" spans="1:8" x14ac:dyDescent="0.2">
      <c r="A95" s="27" t="s">
        <v>159</v>
      </c>
      <c r="B95" s="14" t="s">
        <v>160</v>
      </c>
      <c r="C95" s="15"/>
      <c r="D95" s="15">
        <v>1500</v>
      </c>
      <c r="E95" s="15"/>
      <c r="F95" s="15">
        <f t="shared" si="10"/>
        <v>1500</v>
      </c>
      <c r="H95" s="8">
        <f t="shared" si="9"/>
        <v>1500</v>
      </c>
    </row>
    <row r="96" spans="1:8" x14ac:dyDescent="0.2">
      <c r="A96" s="27" t="s">
        <v>161</v>
      </c>
      <c r="B96" s="14" t="s">
        <v>162</v>
      </c>
      <c r="C96" s="15">
        <v>5333333.33</v>
      </c>
      <c r="D96" s="15"/>
      <c r="E96" s="15">
        <v>6490</v>
      </c>
      <c r="F96" s="15">
        <f t="shared" si="10"/>
        <v>5339823.33</v>
      </c>
      <c r="H96" s="8">
        <f t="shared" si="9"/>
        <v>5339823.33</v>
      </c>
    </row>
    <row r="97" spans="1:8" x14ac:dyDescent="0.2">
      <c r="A97" s="27" t="s">
        <v>163</v>
      </c>
      <c r="B97" s="14" t="s">
        <v>164</v>
      </c>
      <c r="C97" s="15"/>
      <c r="D97" s="15">
        <v>2000</v>
      </c>
      <c r="E97" s="15"/>
      <c r="F97" s="15"/>
      <c r="H97" s="8"/>
    </row>
    <row r="98" spans="1:8" x14ac:dyDescent="0.2">
      <c r="A98" s="27" t="s">
        <v>165</v>
      </c>
      <c r="B98" s="14" t="s">
        <v>166</v>
      </c>
      <c r="C98" s="15"/>
      <c r="D98" s="15">
        <v>82600</v>
      </c>
      <c r="E98" s="15"/>
      <c r="F98" s="15"/>
      <c r="H98" s="8"/>
    </row>
    <row r="99" spans="1:8" x14ac:dyDescent="0.2">
      <c r="A99" s="27" t="s">
        <v>167</v>
      </c>
      <c r="B99" s="14" t="s">
        <v>168</v>
      </c>
      <c r="C99" s="15"/>
      <c r="D99" s="15">
        <v>937400</v>
      </c>
      <c r="E99" s="29">
        <v>71649.600000000006</v>
      </c>
      <c r="F99" s="15">
        <f>+C99+D99+E99</f>
        <v>1009049.6</v>
      </c>
      <c r="H99" s="8">
        <f>+C99+D99+E99</f>
        <v>1009049.6</v>
      </c>
    </row>
    <row r="100" spans="1:8" x14ac:dyDescent="0.2">
      <c r="A100" s="27" t="s">
        <v>169</v>
      </c>
      <c r="B100" s="14" t="s">
        <v>170</v>
      </c>
      <c r="C100" s="15"/>
      <c r="D100" s="15">
        <v>372045.43</v>
      </c>
      <c r="E100" s="15"/>
      <c r="F100" s="15">
        <f>SUM(C100:E100)</f>
        <v>372045.43</v>
      </c>
      <c r="H100" s="8"/>
    </row>
    <row r="101" spans="1:8" ht="16.5" x14ac:dyDescent="0.3">
      <c r="A101" s="17" t="s">
        <v>171</v>
      </c>
      <c r="B101" s="18" t="s">
        <v>172</v>
      </c>
      <c r="C101" s="17"/>
      <c r="D101" s="30">
        <f>+D102</f>
        <v>10131.020000000019</v>
      </c>
      <c r="E101" s="19">
        <f>SUM(E102:E107)</f>
        <v>0</v>
      </c>
      <c r="F101" s="19">
        <f>SUM(F102:F107)</f>
        <v>10131.020000000019</v>
      </c>
      <c r="G101" s="19">
        <f>SUM(G102:G107)</f>
        <v>0</v>
      </c>
      <c r="H101" s="19">
        <f>SUM(H102:H107)</f>
        <v>10131.020000000019</v>
      </c>
    </row>
    <row r="102" spans="1:8" x14ac:dyDescent="0.2">
      <c r="A102" s="27" t="s">
        <v>173</v>
      </c>
      <c r="B102" s="14" t="s">
        <v>174</v>
      </c>
      <c r="C102" s="15"/>
      <c r="D102" s="15">
        <f>1015903.55-508425.38-497347.15</f>
        <v>10131.020000000019</v>
      </c>
      <c r="E102" s="15"/>
      <c r="F102" s="15">
        <f t="shared" ref="F102:F160" si="12">+C102+D102+E102</f>
        <v>10131.020000000019</v>
      </c>
      <c r="H102" s="8">
        <f t="shared" si="9"/>
        <v>10131.020000000019</v>
      </c>
    </row>
    <row r="103" spans="1:8" x14ac:dyDescent="0.2">
      <c r="A103" s="27" t="s">
        <v>175</v>
      </c>
      <c r="B103" s="14" t="s">
        <v>176</v>
      </c>
      <c r="C103" s="15"/>
      <c r="D103" s="15"/>
      <c r="E103" s="15"/>
      <c r="F103" s="15">
        <f t="shared" si="12"/>
        <v>0</v>
      </c>
      <c r="H103" s="8">
        <f t="shared" si="9"/>
        <v>0</v>
      </c>
    </row>
    <row r="104" spans="1:8" x14ac:dyDescent="0.2">
      <c r="A104" s="27" t="s">
        <v>177</v>
      </c>
      <c r="B104" s="14" t="s">
        <v>178</v>
      </c>
      <c r="C104" s="15"/>
      <c r="D104" s="15"/>
      <c r="E104" s="15"/>
      <c r="F104" s="15">
        <f t="shared" si="12"/>
        <v>0</v>
      </c>
      <c r="H104" s="8">
        <f t="shared" si="9"/>
        <v>0</v>
      </c>
    </row>
    <row r="105" spans="1:8" x14ac:dyDescent="0.2">
      <c r="A105" s="31" t="s">
        <v>179</v>
      </c>
      <c r="B105" s="32" t="s">
        <v>180</v>
      </c>
      <c r="C105" s="33"/>
      <c r="D105" s="33"/>
      <c r="E105" s="33"/>
      <c r="F105" s="15">
        <f>SUM(C105:E105)</f>
        <v>0</v>
      </c>
      <c r="H105" s="8"/>
    </row>
    <row r="106" spans="1:8" x14ac:dyDescent="0.2">
      <c r="A106" s="34"/>
      <c r="B106" s="32"/>
      <c r="C106" s="33"/>
      <c r="D106" s="33"/>
      <c r="E106" s="33"/>
      <c r="F106" s="33"/>
      <c r="H106" s="8"/>
    </row>
    <row r="107" spans="1:8" ht="13.5" thickBot="1" x14ac:dyDescent="0.25">
      <c r="A107" s="35"/>
      <c r="B107" s="24"/>
      <c r="C107" s="25"/>
      <c r="D107" s="25"/>
      <c r="E107" s="25"/>
      <c r="F107" s="25">
        <f t="shared" si="12"/>
        <v>0</v>
      </c>
      <c r="H107" s="8">
        <f t="shared" si="9"/>
        <v>0</v>
      </c>
    </row>
    <row r="108" spans="1:8" ht="16.5" thickBot="1" x14ac:dyDescent="0.3">
      <c r="A108" s="5">
        <v>2.2999999999999998</v>
      </c>
      <c r="B108" s="6" t="s">
        <v>181</v>
      </c>
      <c r="C108" s="7">
        <f>C109+C153</f>
        <v>980000</v>
      </c>
      <c r="D108" s="7">
        <f>D109+D115+D121+D128+D131+D138+D153+D162</f>
        <v>5958949.4400000004</v>
      </c>
      <c r="E108" s="7">
        <f>+E109+E115+E121+E128+E131+E138+E153+E162</f>
        <v>2379468.04</v>
      </c>
      <c r="F108" s="7">
        <f>SUM(C108:E108)</f>
        <v>9318417.4800000004</v>
      </c>
      <c r="H108" s="8">
        <f t="shared" si="9"/>
        <v>9318417.4800000004</v>
      </c>
    </row>
    <row r="109" spans="1:8" ht="16.5" x14ac:dyDescent="0.3">
      <c r="A109" s="17" t="s">
        <v>182</v>
      </c>
      <c r="B109" s="18" t="s">
        <v>183</v>
      </c>
      <c r="C109" s="19">
        <f>SUM(C110:C112)</f>
        <v>0</v>
      </c>
      <c r="D109" s="19">
        <f>+D110+D111+D112+D113</f>
        <v>2517826.75</v>
      </c>
      <c r="E109" s="19">
        <f>SUM(E110:E112)</f>
        <v>320734.55</v>
      </c>
      <c r="F109" s="19">
        <f>SUM(C109:E109)</f>
        <v>2838561.3</v>
      </c>
      <c r="H109" s="8">
        <f t="shared" si="9"/>
        <v>2838561.3</v>
      </c>
    </row>
    <row r="110" spans="1:8" x14ac:dyDescent="0.2">
      <c r="A110" s="27" t="s">
        <v>184</v>
      </c>
      <c r="B110" s="14" t="s">
        <v>185</v>
      </c>
      <c r="C110" s="15"/>
      <c r="D110" s="15">
        <v>2290872.71</v>
      </c>
      <c r="E110" s="15">
        <v>316372.64</v>
      </c>
      <c r="F110" s="15">
        <f>SUM(C110:E110)</f>
        <v>2607245.35</v>
      </c>
      <c r="H110" s="8">
        <f t="shared" si="9"/>
        <v>2607245.35</v>
      </c>
    </row>
    <row r="111" spans="1:8" x14ac:dyDescent="0.2">
      <c r="A111" s="27" t="s">
        <v>186</v>
      </c>
      <c r="B111" s="14" t="s">
        <v>187</v>
      </c>
      <c r="C111" s="15"/>
      <c r="D111" s="15">
        <v>420</v>
      </c>
      <c r="E111" s="15"/>
      <c r="F111" s="15">
        <f t="shared" ref="F111:F112" si="13">SUM(C111:E111)</f>
        <v>420</v>
      </c>
      <c r="H111" s="8">
        <f t="shared" si="9"/>
        <v>420</v>
      </c>
    </row>
    <row r="112" spans="1:8" x14ac:dyDescent="0.2">
      <c r="A112" s="27" t="s">
        <v>188</v>
      </c>
      <c r="B112" s="14" t="s">
        <v>189</v>
      </c>
      <c r="C112" s="15"/>
      <c r="D112" s="15">
        <v>14632</v>
      </c>
      <c r="E112" s="15">
        <v>4361.91</v>
      </c>
      <c r="F112" s="15">
        <f t="shared" si="13"/>
        <v>18993.91</v>
      </c>
      <c r="H112" s="8">
        <f t="shared" si="9"/>
        <v>18993.91</v>
      </c>
    </row>
    <row r="113" spans="1:8" x14ac:dyDescent="0.2">
      <c r="A113" s="27" t="s">
        <v>190</v>
      </c>
      <c r="B113" s="14" t="s">
        <v>191</v>
      </c>
      <c r="C113" s="15"/>
      <c r="D113" s="15">
        <v>211902.04</v>
      </c>
      <c r="E113" s="15"/>
      <c r="F113" s="15"/>
      <c r="H113" s="8">
        <f t="shared" si="9"/>
        <v>211902.04</v>
      </c>
    </row>
    <row r="114" spans="1:8" x14ac:dyDescent="0.2">
      <c r="A114" s="22"/>
      <c r="B114" s="14"/>
      <c r="C114" s="15"/>
      <c r="D114" s="15"/>
      <c r="E114" s="15"/>
      <c r="F114" s="15">
        <f t="shared" si="12"/>
        <v>0</v>
      </c>
      <c r="H114" s="8">
        <f t="shared" si="9"/>
        <v>0</v>
      </c>
    </row>
    <row r="115" spans="1:8" ht="16.5" x14ac:dyDescent="0.3">
      <c r="A115" s="17" t="s">
        <v>192</v>
      </c>
      <c r="B115" s="18" t="s">
        <v>193</v>
      </c>
      <c r="C115" s="19">
        <f>SUM(C116:C120)</f>
        <v>0</v>
      </c>
      <c r="D115" s="19">
        <f>SUM(D116:D120)</f>
        <v>97528.5</v>
      </c>
      <c r="E115" s="19">
        <f t="shared" ref="E115" si="14">SUM(E116:E120)</f>
        <v>0</v>
      </c>
      <c r="F115" s="19">
        <f>SUM(C115:E115)</f>
        <v>97528.5</v>
      </c>
      <c r="H115" s="8">
        <f t="shared" si="9"/>
        <v>97528.5</v>
      </c>
    </row>
    <row r="116" spans="1:8" x14ac:dyDescent="0.2">
      <c r="A116" s="27" t="s">
        <v>194</v>
      </c>
      <c r="B116" s="14" t="s">
        <v>195</v>
      </c>
      <c r="C116" s="15"/>
      <c r="D116" s="15">
        <v>3276</v>
      </c>
      <c r="E116" s="15"/>
      <c r="F116" s="15">
        <f t="shared" si="12"/>
        <v>3276</v>
      </c>
      <c r="H116" s="8">
        <f t="shared" si="9"/>
        <v>3276</v>
      </c>
    </row>
    <row r="117" spans="1:8" x14ac:dyDescent="0.2">
      <c r="A117" s="27" t="s">
        <v>196</v>
      </c>
      <c r="B117" s="14" t="s">
        <v>197</v>
      </c>
      <c r="C117" s="15"/>
      <c r="D117" s="15">
        <v>14602.5</v>
      </c>
      <c r="E117" s="15"/>
      <c r="F117" s="15">
        <f t="shared" si="12"/>
        <v>14602.5</v>
      </c>
      <c r="H117" s="8">
        <f t="shared" si="9"/>
        <v>14602.5</v>
      </c>
    </row>
    <row r="118" spans="1:8" x14ac:dyDescent="0.2">
      <c r="A118" s="27" t="s">
        <v>198</v>
      </c>
      <c r="B118" s="14" t="s">
        <v>199</v>
      </c>
      <c r="C118" s="15"/>
      <c r="D118" s="15">
        <v>79650</v>
      </c>
      <c r="E118" s="15"/>
      <c r="F118" s="15">
        <f t="shared" si="12"/>
        <v>79650</v>
      </c>
      <c r="H118" s="8">
        <f t="shared" si="9"/>
        <v>79650</v>
      </c>
    </row>
    <row r="119" spans="1:8" x14ac:dyDescent="0.2">
      <c r="A119" s="27" t="s">
        <v>200</v>
      </c>
      <c r="B119" s="14" t="s">
        <v>201</v>
      </c>
      <c r="C119" s="15"/>
      <c r="D119" s="15"/>
      <c r="E119" s="15"/>
      <c r="F119" s="15">
        <f t="shared" si="12"/>
        <v>0</v>
      </c>
      <c r="H119" s="8">
        <f t="shared" si="9"/>
        <v>0</v>
      </c>
    </row>
    <row r="120" spans="1:8" x14ac:dyDescent="0.2">
      <c r="A120" s="22"/>
      <c r="B120" s="14"/>
      <c r="C120" s="15"/>
      <c r="D120" s="15"/>
      <c r="E120" s="15"/>
      <c r="F120" s="15">
        <f t="shared" si="12"/>
        <v>0</v>
      </c>
      <c r="H120" s="8">
        <f t="shared" si="9"/>
        <v>0</v>
      </c>
    </row>
    <row r="121" spans="1:8" ht="16.5" x14ac:dyDescent="0.3">
      <c r="A121" s="17" t="s">
        <v>202</v>
      </c>
      <c r="B121" s="18" t="s">
        <v>203</v>
      </c>
      <c r="C121" s="19">
        <f>SUM(C122:C127)</f>
        <v>0</v>
      </c>
      <c r="D121" s="19">
        <f>SUM(D122:D127)</f>
        <v>81374.59</v>
      </c>
      <c r="E121" s="19">
        <f>SUM(E122:E127)</f>
        <v>35255</v>
      </c>
      <c r="F121" s="19">
        <f>SUM(C121:E121)</f>
        <v>116629.59</v>
      </c>
      <c r="H121" s="8">
        <f t="shared" si="9"/>
        <v>116629.59</v>
      </c>
    </row>
    <row r="122" spans="1:8" x14ac:dyDescent="0.2">
      <c r="A122" s="27" t="s">
        <v>204</v>
      </c>
      <c r="B122" s="14" t="s">
        <v>205</v>
      </c>
      <c r="C122" s="15"/>
      <c r="D122" s="15"/>
      <c r="E122" s="15"/>
      <c r="F122" s="15">
        <f t="shared" si="12"/>
        <v>0</v>
      </c>
      <c r="H122" s="8">
        <f t="shared" si="9"/>
        <v>0</v>
      </c>
    </row>
    <row r="123" spans="1:8" x14ac:dyDescent="0.2">
      <c r="A123" s="27" t="s">
        <v>206</v>
      </c>
      <c r="B123" s="14" t="s">
        <v>207</v>
      </c>
      <c r="C123" s="15"/>
      <c r="D123" s="15">
        <v>75592.59</v>
      </c>
      <c r="E123" s="15">
        <v>4130</v>
      </c>
      <c r="F123" s="15">
        <f t="shared" si="12"/>
        <v>79722.59</v>
      </c>
      <c r="H123" s="8">
        <f t="shared" si="9"/>
        <v>79722.59</v>
      </c>
    </row>
    <row r="124" spans="1:8" x14ac:dyDescent="0.2">
      <c r="A124" s="27" t="s">
        <v>208</v>
      </c>
      <c r="B124" s="14" t="s">
        <v>209</v>
      </c>
      <c r="C124" s="15"/>
      <c r="D124" s="15">
        <v>5782</v>
      </c>
      <c r="E124" s="15"/>
      <c r="F124" s="15">
        <f t="shared" si="12"/>
        <v>5782</v>
      </c>
      <c r="H124" s="8">
        <f t="shared" si="9"/>
        <v>5782</v>
      </c>
    </row>
    <row r="125" spans="1:8" x14ac:dyDescent="0.2">
      <c r="A125" s="27" t="s">
        <v>210</v>
      </c>
      <c r="B125" s="14" t="s">
        <v>211</v>
      </c>
      <c r="C125" s="15"/>
      <c r="D125" s="15"/>
      <c r="E125" s="15"/>
      <c r="F125" s="15">
        <f t="shared" si="12"/>
        <v>0</v>
      </c>
      <c r="H125" s="8">
        <f t="shared" si="9"/>
        <v>0</v>
      </c>
    </row>
    <row r="126" spans="1:8" x14ac:dyDescent="0.2">
      <c r="A126" s="27" t="s">
        <v>212</v>
      </c>
      <c r="B126" s="14" t="s">
        <v>213</v>
      </c>
      <c r="C126" s="15"/>
      <c r="D126" s="15"/>
      <c r="E126" s="15">
        <v>31125</v>
      </c>
      <c r="F126" s="15">
        <f t="shared" si="12"/>
        <v>31125</v>
      </c>
      <c r="H126" s="8">
        <f t="shared" si="9"/>
        <v>31125</v>
      </c>
    </row>
    <row r="127" spans="1:8" x14ac:dyDescent="0.2">
      <c r="A127" s="22"/>
      <c r="B127" s="14"/>
      <c r="C127" s="15"/>
      <c r="D127" s="15"/>
      <c r="E127" s="15"/>
      <c r="F127" s="15">
        <f t="shared" si="12"/>
        <v>0</v>
      </c>
      <c r="H127" s="8">
        <f t="shared" si="9"/>
        <v>0</v>
      </c>
    </row>
    <row r="128" spans="1:8" ht="16.5" x14ac:dyDescent="0.3">
      <c r="A128" s="17" t="s">
        <v>214</v>
      </c>
      <c r="B128" s="18" t="s">
        <v>215</v>
      </c>
      <c r="C128" s="19">
        <f>SUM(C129:C130)</f>
        <v>0</v>
      </c>
      <c r="D128" s="19">
        <f t="shared" ref="D128:E128" si="15">SUM(D129:D130)</f>
        <v>120945.24</v>
      </c>
      <c r="E128" s="19">
        <f t="shared" si="15"/>
        <v>0</v>
      </c>
      <c r="F128" s="19">
        <f>SUM(C127:E128)</f>
        <v>120945.24</v>
      </c>
      <c r="H128" s="8">
        <f t="shared" si="9"/>
        <v>120945.24</v>
      </c>
    </row>
    <row r="129" spans="1:8" x14ac:dyDescent="0.2">
      <c r="A129" s="27" t="s">
        <v>216</v>
      </c>
      <c r="B129" s="14" t="s">
        <v>217</v>
      </c>
      <c r="C129" s="15"/>
      <c r="D129" s="15">
        <v>120945.24</v>
      </c>
      <c r="E129" s="15"/>
      <c r="F129" s="15">
        <f t="shared" si="12"/>
        <v>120945.24</v>
      </c>
      <c r="H129" s="8">
        <f t="shared" si="9"/>
        <v>120945.24</v>
      </c>
    </row>
    <row r="130" spans="1:8" x14ac:dyDescent="0.2">
      <c r="A130" s="27"/>
      <c r="B130" s="14"/>
      <c r="C130" s="15"/>
      <c r="D130" s="15"/>
      <c r="E130" s="15"/>
      <c r="F130" s="15">
        <f t="shared" si="12"/>
        <v>0</v>
      </c>
      <c r="H130" s="8">
        <f t="shared" si="9"/>
        <v>0</v>
      </c>
    </row>
    <row r="131" spans="1:8" ht="16.5" x14ac:dyDescent="0.3">
      <c r="A131" s="17" t="s">
        <v>218</v>
      </c>
      <c r="B131" s="18" t="s">
        <v>219</v>
      </c>
      <c r="C131" s="19">
        <f>SUM(C132:C137)</f>
        <v>0</v>
      </c>
      <c r="D131" s="19">
        <f>SUM(D132:D136)</f>
        <v>233287.89</v>
      </c>
      <c r="E131" s="19">
        <f>SUM(E132:E136)</f>
        <v>205214.86</v>
      </c>
      <c r="F131" s="19">
        <f>SUM(C131:E131)</f>
        <v>438502.75</v>
      </c>
      <c r="H131" s="8">
        <f t="shared" si="9"/>
        <v>438502.75</v>
      </c>
    </row>
    <row r="132" spans="1:8" x14ac:dyDescent="0.2">
      <c r="A132" s="27" t="s">
        <v>220</v>
      </c>
      <c r="B132" s="14" t="s">
        <v>221</v>
      </c>
      <c r="C132" s="15"/>
      <c r="D132" s="15"/>
      <c r="E132" s="15"/>
      <c r="F132" s="15">
        <f>SUM(C132:E132)</f>
        <v>0</v>
      </c>
      <c r="H132" s="8">
        <f t="shared" si="9"/>
        <v>0</v>
      </c>
    </row>
    <row r="133" spans="1:8" x14ac:dyDescent="0.2">
      <c r="A133" s="27" t="s">
        <v>222</v>
      </c>
      <c r="B133" s="14" t="s">
        <v>223</v>
      </c>
      <c r="C133" s="15"/>
      <c r="D133" s="15"/>
      <c r="E133" s="15"/>
      <c r="F133" s="15">
        <f t="shared" ref="F133:F135" si="16">SUM(C133:E133)</f>
        <v>0</v>
      </c>
      <c r="H133" s="8">
        <f t="shared" si="9"/>
        <v>0</v>
      </c>
    </row>
    <row r="134" spans="1:8" x14ac:dyDescent="0.2">
      <c r="A134" s="27" t="s">
        <v>224</v>
      </c>
      <c r="B134" s="14" t="s">
        <v>225</v>
      </c>
      <c r="C134" s="15"/>
      <c r="D134" s="15">
        <v>74732</v>
      </c>
      <c r="E134" s="15"/>
      <c r="F134" s="15">
        <f t="shared" si="16"/>
        <v>74732</v>
      </c>
      <c r="H134" s="8">
        <f t="shared" si="9"/>
        <v>74732</v>
      </c>
    </row>
    <row r="135" spans="1:8" x14ac:dyDescent="0.2">
      <c r="A135" s="27" t="s">
        <v>226</v>
      </c>
      <c r="B135" s="14" t="s">
        <v>227</v>
      </c>
      <c r="C135" s="15"/>
      <c r="D135" s="15">
        <v>920</v>
      </c>
      <c r="E135" s="15"/>
      <c r="F135" s="15">
        <f t="shared" si="16"/>
        <v>920</v>
      </c>
      <c r="H135" s="8">
        <f t="shared" si="9"/>
        <v>920</v>
      </c>
    </row>
    <row r="136" spans="1:8" x14ac:dyDescent="0.2">
      <c r="A136" s="27" t="s">
        <v>228</v>
      </c>
      <c r="B136" s="14" t="s">
        <v>229</v>
      </c>
      <c r="C136" s="15"/>
      <c r="D136" s="15">
        <v>157635.89000000001</v>
      </c>
      <c r="E136" s="15">
        <v>205214.86</v>
      </c>
      <c r="F136" s="15">
        <f>SUM(C136:E136)</f>
        <v>362850.75</v>
      </c>
      <c r="H136" s="8">
        <f t="shared" si="9"/>
        <v>362850.75</v>
      </c>
    </row>
    <row r="137" spans="1:8" x14ac:dyDescent="0.2">
      <c r="A137" s="22"/>
      <c r="B137" s="14"/>
      <c r="C137" s="15"/>
      <c r="D137" s="15"/>
      <c r="E137" s="15"/>
      <c r="F137" s="15">
        <f t="shared" si="12"/>
        <v>0</v>
      </c>
      <c r="H137" s="8">
        <f t="shared" si="9"/>
        <v>0</v>
      </c>
    </row>
    <row r="138" spans="1:8" ht="16.5" x14ac:dyDescent="0.3">
      <c r="A138" s="17" t="s">
        <v>230</v>
      </c>
      <c r="B138" s="18" t="s">
        <v>231</v>
      </c>
      <c r="C138" s="19">
        <f>SUM(C139:C152)</f>
        <v>0</v>
      </c>
      <c r="D138" s="19">
        <f>SUM(D139:D151)</f>
        <v>202283.21000000002</v>
      </c>
      <c r="E138" s="19">
        <f t="shared" ref="E138" si="17">SUM(E139:E151)</f>
        <v>26185.32</v>
      </c>
      <c r="F138" s="19">
        <f>SUM(C138:E138)</f>
        <v>228468.53000000003</v>
      </c>
      <c r="H138" s="8">
        <f t="shared" si="9"/>
        <v>228468.53000000003</v>
      </c>
    </row>
    <row r="139" spans="1:8" x14ac:dyDescent="0.2">
      <c r="A139" s="27" t="s">
        <v>232</v>
      </c>
      <c r="B139" s="14" t="s">
        <v>233</v>
      </c>
      <c r="C139" s="15"/>
      <c r="D139" s="15">
        <v>375</v>
      </c>
      <c r="E139" s="15"/>
      <c r="F139" s="15">
        <f>SUM(C139:E139)</f>
        <v>375</v>
      </c>
      <c r="H139" s="8">
        <f t="shared" si="9"/>
        <v>375</v>
      </c>
    </row>
    <row r="140" spans="1:8" x14ac:dyDescent="0.2">
      <c r="A140" s="27" t="s">
        <v>234</v>
      </c>
      <c r="B140" s="14" t="s">
        <v>235</v>
      </c>
      <c r="C140" s="15"/>
      <c r="D140" s="15"/>
      <c r="E140" s="15"/>
      <c r="F140" s="15">
        <f t="shared" ref="F140:F145" si="18">SUM(C140:E140)</f>
        <v>0</v>
      </c>
      <c r="H140" s="8">
        <f t="shared" si="9"/>
        <v>0</v>
      </c>
    </row>
    <row r="141" spans="1:8" x14ac:dyDescent="0.2">
      <c r="A141" s="27" t="s">
        <v>236</v>
      </c>
      <c r="B141" s="14" t="s">
        <v>237</v>
      </c>
      <c r="C141" s="15"/>
      <c r="D141" s="15"/>
      <c r="E141" s="15"/>
      <c r="F141" s="15">
        <f t="shared" si="18"/>
        <v>0</v>
      </c>
      <c r="H141" s="8">
        <f t="shared" si="9"/>
        <v>0</v>
      </c>
    </row>
    <row r="142" spans="1:8" x14ac:dyDescent="0.2">
      <c r="A142" s="27" t="s">
        <v>238</v>
      </c>
      <c r="B142" s="14" t="s">
        <v>239</v>
      </c>
      <c r="C142" s="15"/>
      <c r="D142" s="15">
        <v>7611</v>
      </c>
      <c r="E142" s="15"/>
      <c r="F142" s="15">
        <f t="shared" si="18"/>
        <v>7611</v>
      </c>
      <c r="H142" s="8">
        <f t="shared" si="9"/>
        <v>7611</v>
      </c>
    </row>
    <row r="143" spans="1:8" x14ac:dyDescent="0.2">
      <c r="A143" s="27" t="s">
        <v>240</v>
      </c>
      <c r="B143" s="14" t="s">
        <v>241</v>
      </c>
      <c r="C143" s="15"/>
      <c r="D143" s="15"/>
      <c r="E143" s="15"/>
      <c r="F143" s="15">
        <f t="shared" si="18"/>
        <v>0</v>
      </c>
      <c r="H143" s="8">
        <f t="shared" si="9"/>
        <v>0</v>
      </c>
    </row>
    <row r="144" spans="1:8" x14ac:dyDescent="0.2">
      <c r="A144" s="27" t="s">
        <v>242</v>
      </c>
      <c r="B144" s="14" t="s">
        <v>243</v>
      </c>
      <c r="C144" s="15"/>
      <c r="D144" s="15">
        <v>17987.919999999998</v>
      </c>
      <c r="E144" s="15"/>
      <c r="F144" s="15">
        <f t="shared" si="18"/>
        <v>17987.919999999998</v>
      </c>
      <c r="H144" s="8">
        <f t="shared" si="9"/>
        <v>17987.919999999998</v>
      </c>
    </row>
    <row r="145" spans="1:8" x14ac:dyDescent="0.2">
      <c r="A145" s="27" t="s">
        <v>244</v>
      </c>
      <c r="B145" s="14" t="s">
        <v>245</v>
      </c>
      <c r="C145" s="15"/>
      <c r="D145" s="15"/>
      <c r="E145" s="15"/>
      <c r="F145" s="15">
        <f t="shared" si="18"/>
        <v>0</v>
      </c>
      <c r="H145" s="8">
        <f t="shared" si="9"/>
        <v>0</v>
      </c>
    </row>
    <row r="146" spans="1:8" x14ac:dyDescent="0.2">
      <c r="A146" s="27" t="s">
        <v>246</v>
      </c>
      <c r="B146" s="14" t="s">
        <v>247</v>
      </c>
      <c r="C146" s="15"/>
      <c r="D146" s="15"/>
      <c r="E146" s="15"/>
      <c r="F146" s="15"/>
      <c r="H146" s="8"/>
    </row>
    <row r="147" spans="1:8" x14ac:dyDescent="0.2">
      <c r="A147" s="27" t="s">
        <v>248</v>
      </c>
      <c r="B147" s="14" t="s">
        <v>249</v>
      </c>
      <c r="C147" s="15"/>
      <c r="D147" s="15">
        <v>104435.6</v>
      </c>
      <c r="E147" s="15">
        <v>10904.32</v>
      </c>
      <c r="F147" s="15">
        <f>SUM(C147:E147)</f>
        <v>115339.92000000001</v>
      </c>
      <c r="H147" s="8"/>
    </row>
    <row r="148" spans="1:8" x14ac:dyDescent="0.2">
      <c r="A148" s="27" t="s">
        <v>250</v>
      </c>
      <c r="B148" s="14" t="s">
        <v>251</v>
      </c>
      <c r="C148" s="15"/>
      <c r="D148" s="15">
        <v>71693.69</v>
      </c>
      <c r="E148" s="15">
        <v>15281</v>
      </c>
      <c r="F148" s="15">
        <f>SUM(C148:E148)</f>
        <v>86974.69</v>
      </c>
      <c r="H148" s="8">
        <f t="shared" si="9"/>
        <v>86974.69</v>
      </c>
    </row>
    <row r="149" spans="1:8" x14ac:dyDescent="0.2">
      <c r="A149" s="27" t="s">
        <v>252</v>
      </c>
      <c r="B149" s="14" t="s">
        <v>253</v>
      </c>
      <c r="C149" s="15"/>
      <c r="D149" s="15"/>
      <c r="E149" s="15"/>
      <c r="F149" s="15">
        <f t="shared" ref="F149:F151" si="19">SUM(C149:E149)</f>
        <v>0</v>
      </c>
      <c r="H149" s="8">
        <f t="shared" si="9"/>
        <v>0</v>
      </c>
    </row>
    <row r="150" spans="1:8" x14ac:dyDescent="0.2">
      <c r="A150" s="27" t="s">
        <v>254</v>
      </c>
      <c r="B150" s="14" t="s">
        <v>255</v>
      </c>
      <c r="C150" s="15"/>
      <c r="D150" s="15">
        <v>180</v>
      </c>
      <c r="E150" s="15"/>
      <c r="F150" s="15">
        <f t="shared" si="19"/>
        <v>180</v>
      </c>
      <c r="H150" s="8">
        <f t="shared" si="9"/>
        <v>180</v>
      </c>
    </row>
    <row r="151" spans="1:8" x14ac:dyDescent="0.2">
      <c r="A151" s="27" t="s">
        <v>256</v>
      </c>
      <c r="B151" s="14" t="s">
        <v>257</v>
      </c>
      <c r="C151" s="15"/>
      <c r="D151" s="15"/>
      <c r="E151" s="15"/>
      <c r="F151" s="15">
        <f t="shared" si="19"/>
        <v>0</v>
      </c>
      <c r="H151" s="8">
        <f t="shared" si="9"/>
        <v>0</v>
      </c>
    </row>
    <row r="152" spans="1:8" x14ac:dyDescent="0.2">
      <c r="A152" s="22"/>
      <c r="B152" s="14"/>
      <c r="C152" s="15"/>
      <c r="D152" s="15"/>
      <c r="E152" s="15"/>
      <c r="F152" s="15">
        <f t="shared" si="12"/>
        <v>0</v>
      </c>
      <c r="H152" s="8">
        <f t="shared" si="9"/>
        <v>0</v>
      </c>
    </row>
    <row r="153" spans="1:8" ht="16.5" x14ac:dyDescent="0.3">
      <c r="A153" s="17" t="s">
        <v>258</v>
      </c>
      <c r="B153" s="18" t="s">
        <v>259</v>
      </c>
      <c r="C153" s="19">
        <f>SUM(C154:C160)</f>
        <v>980000</v>
      </c>
      <c r="D153" s="19">
        <f>SUM(D154:D161)</f>
        <v>2315123.0599999996</v>
      </c>
      <c r="E153" s="19">
        <f>SUM(E154:E160)</f>
        <v>75945.97</v>
      </c>
      <c r="F153" s="19">
        <f>SUM(C153:E153)</f>
        <v>3371069.03</v>
      </c>
      <c r="H153" s="8">
        <f t="shared" si="9"/>
        <v>3371069.03</v>
      </c>
    </row>
    <row r="154" spans="1:8" x14ac:dyDescent="0.2">
      <c r="A154" s="27" t="s">
        <v>260</v>
      </c>
      <c r="B154" s="14" t="s">
        <v>261</v>
      </c>
      <c r="C154" s="15">
        <v>980000</v>
      </c>
      <c r="D154" s="15">
        <v>1748825.66</v>
      </c>
      <c r="E154" s="15">
        <v>25492.48</v>
      </c>
      <c r="F154" s="15">
        <f t="shared" ref="F154:F158" si="20">SUM(C154:E154)</f>
        <v>2754318.14</v>
      </c>
      <c r="H154" s="8">
        <f t="shared" si="9"/>
        <v>2754318.14</v>
      </c>
    </row>
    <row r="155" spans="1:8" x14ac:dyDescent="0.2">
      <c r="A155" s="27" t="s">
        <v>262</v>
      </c>
      <c r="B155" s="14" t="s">
        <v>263</v>
      </c>
      <c r="C155" s="15"/>
      <c r="D155" s="15">
        <v>436067.17</v>
      </c>
      <c r="E155" s="15">
        <v>50453.49</v>
      </c>
      <c r="F155" s="15">
        <f t="shared" si="20"/>
        <v>486520.66</v>
      </c>
      <c r="H155" s="8">
        <f t="shared" si="9"/>
        <v>486520.66</v>
      </c>
    </row>
    <row r="156" spans="1:8" x14ac:dyDescent="0.2">
      <c r="A156" s="27" t="s">
        <v>264</v>
      </c>
      <c r="B156" s="14" t="s">
        <v>265</v>
      </c>
      <c r="C156" s="15"/>
      <c r="D156" s="15">
        <v>2650</v>
      </c>
      <c r="E156" s="15"/>
      <c r="F156" s="15"/>
      <c r="H156" s="8"/>
    </row>
    <row r="157" spans="1:8" x14ac:dyDescent="0.2">
      <c r="A157" s="27" t="s">
        <v>266</v>
      </c>
      <c r="B157" s="14" t="s">
        <v>267</v>
      </c>
      <c r="C157" s="15"/>
      <c r="D157" s="15"/>
      <c r="E157" s="15"/>
      <c r="F157" s="15">
        <f t="shared" si="20"/>
        <v>0</v>
      </c>
      <c r="H157" s="8">
        <f t="shared" si="9"/>
        <v>0</v>
      </c>
    </row>
    <row r="158" spans="1:8" x14ac:dyDescent="0.2">
      <c r="A158" s="27" t="s">
        <v>268</v>
      </c>
      <c r="B158" s="14" t="s">
        <v>269</v>
      </c>
      <c r="C158" s="15"/>
      <c r="D158" s="15">
        <v>3435.01</v>
      </c>
      <c r="E158" s="15"/>
      <c r="F158" s="15">
        <f t="shared" si="20"/>
        <v>3435.01</v>
      </c>
      <c r="H158" s="8">
        <f t="shared" si="9"/>
        <v>3435.01</v>
      </c>
    </row>
    <row r="159" spans="1:8" x14ac:dyDescent="0.2">
      <c r="A159" s="27" t="s">
        <v>270</v>
      </c>
      <c r="B159" s="14" t="s">
        <v>271</v>
      </c>
      <c r="C159" s="15"/>
      <c r="D159" s="15">
        <v>2891</v>
      </c>
      <c r="E159" s="15"/>
      <c r="F159" s="15">
        <f>SUM(C159:E159)</f>
        <v>2891</v>
      </c>
      <c r="H159" s="8">
        <f t="shared" si="9"/>
        <v>2891</v>
      </c>
    </row>
    <row r="160" spans="1:8" x14ac:dyDescent="0.2">
      <c r="A160" s="27" t="s">
        <v>272</v>
      </c>
      <c r="B160" s="14" t="s">
        <v>273</v>
      </c>
      <c r="C160" s="15"/>
      <c r="D160" s="15">
        <v>9227.1299999999992</v>
      </c>
      <c r="E160" s="15"/>
      <c r="F160" s="15">
        <f t="shared" si="12"/>
        <v>9227.1299999999992</v>
      </c>
      <c r="H160" s="8">
        <f t="shared" si="9"/>
        <v>9227.1299999999992</v>
      </c>
    </row>
    <row r="161" spans="1:8" x14ac:dyDescent="0.2">
      <c r="A161" s="27" t="s">
        <v>274</v>
      </c>
      <c r="B161" s="14" t="s">
        <v>275</v>
      </c>
      <c r="C161" s="15"/>
      <c r="D161" s="15">
        <v>112027.09</v>
      </c>
      <c r="E161" s="15"/>
      <c r="F161" s="15"/>
      <c r="H161" s="8">
        <f t="shared" si="9"/>
        <v>112027.09</v>
      </c>
    </row>
    <row r="162" spans="1:8" ht="16.5" x14ac:dyDescent="0.3">
      <c r="A162" s="17" t="s">
        <v>276</v>
      </c>
      <c r="B162" s="18" t="s">
        <v>277</v>
      </c>
      <c r="C162" s="19">
        <f>SUM(C163:C170)</f>
        <v>0</v>
      </c>
      <c r="D162" s="19">
        <f>SUM(D163:D170)</f>
        <v>390580.2</v>
      </c>
      <c r="E162" s="19">
        <f>SUM(E163:E170)</f>
        <v>1716132.34</v>
      </c>
      <c r="F162" s="19">
        <f>SUM(C162:E162)</f>
        <v>2106712.54</v>
      </c>
      <c r="H162" s="8">
        <f t="shared" si="9"/>
        <v>2106712.54</v>
      </c>
    </row>
    <row r="163" spans="1:8" x14ac:dyDescent="0.2">
      <c r="A163" s="27" t="s">
        <v>278</v>
      </c>
      <c r="B163" s="14" t="s">
        <v>279</v>
      </c>
      <c r="C163" s="15"/>
      <c r="D163" s="15"/>
      <c r="E163" s="15">
        <v>256851.1</v>
      </c>
      <c r="F163" s="15">
        <f>+E163+D163</f>
        <v>256851.1</v>
      </c>
      <c r="H163" s="8">
        <f t="shared" si="9"/>
        <v>256851.1</v>
      </c>
    </row>
    <row r="164" spans="1:8" x14ac:dyDescent="0.2">
      <c r="A164" s="27" t="s">
        <v>280</v>
      </c>
      <c r="B164" s="14" t="s">
        <v>281</v>
      </c>
      <c r="C164" s="15"/>
      <c r="D164" s="15">
        <v>144353.62</v>
      </c>
      <c r="E164" s="15">
        <v>213181.93</v>
      </c>
      <c r="F164" s="15">
        <f>SUM(C164:E164)</f>
        <v>357535.55</v>
      </c>
      <c r="H164" s="8">
        <f t="shared" si="9"/>
        <v>357535.55</v>
      </c>
    </row>
    <row r="165" spans="1:8" x14ac:dyDescent="0.2">
      <c r="A165" s="27" t="s">
        <v>282</v>
      </c>
      <c r="B165" s="14" t="s">
        <v>283</v>
      </c>
      <c r="C165" s="15"/>
      <c r="D165" s="15">
        <v>4071</v>
      </c>
      <c r="E165" s="15"/>
      <c r="F165" s="15">
        <f t="shared" ref="F165:F170" si="21">SUM(C165:E165)</f>
        <v>4071</v>
      </c>
      <c r="H165" s="8">
        <f t="shared" ref="H165:H228" si="22">+C165+D165+E165</f>
        <v>4071</v>
      </c>
    </row>
    <row r="166" spans="1:8" x14ac:dyDescent="0.2">
      <c r="A166" s="27" t="s">
        <v>284</v>
      </c>
      <c r="B166" s="14" t="s">
        <v>285</v>
      </c>
      <c r="C166" s="15"/>
      <c r="D166" s="15"/>
      <c r="E166" s="15"/>
      <c r="F166" s="15">
        <f t="shared" si="21"/>
        <v>0</v>
      </c>
      <c r="H166" s="8">
        <f t="shared" si="22"/>
        <v>0</v>
      </c>
    </row>
    <row r="167" spans="1:8" x14ac:dyDescent="0.2">
      <c r="A167" s="27" t="s">
        <v>286</v>
      </c>
      <c r="B167" s="14" t="s">
        <v>287</v>
      </c>
      <c r="C167" s="15"/>
      <c r="D167" s="15">
        <v>70427.55</v>
      </c>
      <c r="E167" s="15"/>
      <c r="F167" s="15">
        <f t="shared" si="21"/>
        <v>70427.55</v>
      </c>
      <c r="H167" s="8">
        <f t="shared" si="22"/>
        <v>70427.55</v>
      </c>
    </row>
    <row r="168" spans="1:8" x14ac:dyDescent="0.2">
      <c r="A168" s="27" t="s">
        <v>288</v>
      </c>
      <c r="B168" s="14" t="s">
        <v>289</v>
      </c>
      <c r="C168" s="15"/>
      <c r="D168" s="15">
        <v>80165.570000000007</v>
      </c>
      <c r="E168" s="15">
        <v>1064771.07</v>
      </c>
      <c r="F168" s="15">
        <f t="shared" si="21"/>
        <v>1144936.6400000001</v>
      </c>
      <c r="H168" s="8">
        <f t="shared" si="22"/>
        <v>1144936.6400000001</v>
      </c>
    </row>
    <row r="169" spans="1:8" x14ac:dyDescent="0.2">
      <c r="A169" s="27" t="s">
        <v>290</v>
      </c>
      <c r="B169" s="14" t="s">
        <v>291</v>
      </c>
      <c r="C169" s="15"/>
      <c r="D169" s="15"/>
      <c r="E169" s="15">
        <v>181328.24</v>
      </c>
      <c r="F169" s="15">
        <f t="shared" si="21"/>
        <v>181328.24</v>
      </c>
      <c r="H169" s="8">
        <f t="shared" si="22"/>
        <v>181328.24</v>
      </c>
    </row>
    <row r="170" spans="1:8" x14ac:dyDescent="0.2">
      <c r="A170" s="27" t="s">
        <v>292</v>
      </c>
      <c r="B170" s="14" t="s">
        <v>293</v>
      </c>
      <c r="C170" s="15"/>
      <c r="D170" s="15">
        <v>91562.46</v>
      </c>
      <c r="E170" s="15"/>
      <c r="F170" s="15">
        <f t="shared" si="21"/>
        <v>91562.46</v>
      </c>
      <c r="H170" s="8">
        <f t="shared" si="22"/>
        <v>91562.46</v>
      </c>
    </row>
    <row r="171" spans="1:8" ht="13.5" thickBot="1" x14ac:dyDescent="0.25">
      <c r="A171" s="27"/>
      <c r="B171" s="14"/>
      <c r="C171" s="15"/>
      <c r="D171" s="15"/>
      <c r="E171" s="15"/>
      <c r="F171" s="15">
        <f t="shared" ref="F171:F226" si="23">+C171+D171+E171</f>
        <v>0</v>
      </c>
      <c r="H171" s="8">
        <f t="shared" si="22"/>
        <v>0</v>
      </c>
    </row>
    <row r="172" spans="1:8" ht="16.5" thickBot="1" x14ac:dyDescent="0.3">
      <c r="A172" s="5">
        <v>2.4</v>
      </c>
      <c r="B172" s="6" t="s">
        <v>294</v>
      </c>
      <c r="C172" s="7">
        <f>C176</f>
        <v>0</v>
      </c>
      <c r="D172" s="7">
        <f>+D173+D176</f>
        <v>781642.65999999992</v>
      </c>
      <c r="E172" s="7">
        <f>E176</f>
        <v>6090069.5999999996</v>
      </c>
      <c r="F172" s="7">
        <f>SUM(C172:E172)</f>
        <v>6871712.2599999998</v>
      </c>
      <c r="H172" s="8">
        <f t="shared" si="22"/>
        <v>6871712.2599999998</v>
      </c>
    </row>
    <row r="173" spans="1:8" ht="16.5" x14ac:dyDescent="0.3">
      <c r="A173" s="17" t="s">
        <v>295</v>
      </c>
      <c r="B173" s="18" t="s">
        <v>296</v>
      </c>
      <c r="C173" s="19">
        <f>SUM(C175:C177)</f>
        <v>0</v>
      </c>
      <c r="D173" s="19">
        <f>+D174+D175</f>
        <v>777642.65999999992</v>
      </c>
      <c r="E173" s="19">
        <f>+E175</f>
        <v>0</v>
      </c>
      <c r="F173" s="19">
        <f>+E173+D173+C173</f>
        <v>777642.65999999992</v>
      </c>
      <c r="H173" s="8">
        <f t="shared" si="22"/>
        <v>777642.65999999992</v>
      </c>
    </row>
    <row r="174" spans="1:8" x14ac:dyDescent="0.2">
      <c r="A174" s="27" t="s">
        <v>297</v>
      </c>
      <c r="B174" s="14" t="s">
        <v>298</v>
      </c>
      <c r="C174" s="15"/>
      <c r="D174" s="15">
        <f>91730+385912.66</f>
        <v>477642.66</v>
      </c>
      <c r="E174" s="15"/>
      <c r="F174" s="15">
        <f>SUM(C174:E174)</f>
        <v>477642.66</v>
      </c>
      <c r="H174" s="8"/>
    </row>
    <row r="175" spans="1:8" x14ac:dyDescent="0.2">
      <c r="A175" s="27" t="s">
        <v>299</v>
      </c>
      <c r="B175" s="14" t="s">
        <v>300</v>
      </c>
      <c r="C175" s="15"/>
      <c r="D175" s="15">
        <v>300000</v>
      </c>
      <c r="E175" s="15"/>
      <c r="F175" s="15">
        <f t="shared" ref="F175" si="24">+C175+D175+E175</f>
        <v>300000</v>
      </c>
      <c r="H175" s="8">
        <f t="shared" si="22"/>
        <v>300000</v>
      </c>
    </row>
    <row r="176" spans="1:8" ht="16.5" x14ac:dyDescent="0.3">
      <c r="A176" s="17" t="s">
        <v>301</v>
      </c>
      <c r="B176" s="18" t="s">
        <v>302</v>
      </c>
      <c r="C176" s="19">
        <f>SUM(C177:C179)</f>
        <v>0</v>
      </c>
      <c r="D176" s="19">
        <f>SUM(D177:D179)</f>
        <v>4000</v>
      </c>
      <c r="E176" s="19">
        <f t="shared" ref="E176" si="25">SUM(E177:E179)</f>
        <v>6090069.5999999996</v>
      </c>
      <c r="F176" s="19">
        <f>SUM(F177:F179)</f>
        <v>6094069.5999999996</v>
      </c>
      <c r="H176" s="8">
        <f t="shared" si="22"/>
        <v>6094069.5999999996</v>
      </c>
    </row>
    <row r="177" spans="1:8" x14ac:dyDescent="0.2">
      <c r="A177" s="27" t="s">
        <v>303</v>
      </c>
      <c r="B177" s="14" t="s">
        <v>304</v>
      </c>
      <c r="C177" s="15">
        <v>0</v>
      </c>
      <c r="D177" s="15">
        <v>4000</v>
      </c>
      <c r="E177" s="15">
        <v>6090069.5999999996</v>
      </c>
      <c r="F177" s="15">
        <f t="shared" si="23"/>
        <v>6094069.5999999996</v>
      </c>
      <c r="H177" s="8">
        <f t="shared" si="22"/>
        <v>6094069.5999999996</v>
      </c>
    </row>
    <row r="178" spans="1:8" x14ac:dyDescent="0.2">
      <c r="A178" s="27"/>
      <c r="B178" s="14"/>
      <c r="C178" s="15"/>
      <c r="D178" s="15"/>
      <c r="E178" s="15"/>
      <c r="F178" s="15">
        <f t="shared" si="23"/>
        <v>0</v>
      </c>
      <c r="H178" s="8">
        <f t="shared" si="22"/>
        <v>0</v>
      </c>
    </row>
    <row r="179" spans="1:8" ht="13.5" thickBot="1" x14ac:dyDescent="0.25">
      <c r="A179" s="22"/>
      <c r="B179" s="14"/>
      <c r="C179" s="15"/>
      <c r="D179" s="15"/>
      <c r="E179" s="15"/>
      <c r="F179" s="15">
        <f t="shared" si="23"/>
        <v>0</v>
      </c>
      <c r="H179" s="8">
        <f t="shared" si="22"/>
        <v>0</v>
      </c>
    </row>
    <row r="180" spans="1:8" ht="16.5" thickBot="1" x14ac:dyDescent="0.3">
      <c r="A180" s="5">
        <v>2.6</v>
      </c>
      <c r="B180" s="6" t="s">
        <v>305</v>
      </c>
      <c r="C180" s="7">
        <f>C181</f>
        <v>0</v>
      </c>
      <c r="D180" s="7">
        <f>+D181+D189+D194+D198+D205+D209+D224</f>
        <v>5264376.9400000004</v>
      </c>
      <c r="E180" s="7">
        <f>+E181+E189+E194+E198+E205+E209+E224</f>
        <v>2574778.96</v>
      </c>
      <c r="F180" s="7">
        <f>SUM(C180:E180)</f>
        <v>7839155.9000000004</v>
      </c>
      <c r="H180" s="8">
        <f t="shared" si="22"/>
        <v>7839155.9000000004</v>
      </c>
    </row>
    <row r="181" spans="1:8" ht="16.5" x14ac:dyDescent="0.3">
      <c r="A181" s="9" t="s">
        <v>306</v>
      </c>
      <c r="B181" s="10" t="s">
        <v>307</v>
      </c>
      <c r="C181" s="12">
        <f>SUM(C182:C226)</f>
        <v>0</v>
      </c>
      <c r="D181" s="12">
        <f>SUM(D182:D187)</f>
        <v>386366.64</v>
      </c>
      <c r="E181" s="36">
        <f>+E182+E184+E183+E185+E186+E187+E188</f>
        <v>71568.179999999993</v>
      </c>
      <c r="F181" s="12">
        <f>+E181+D181+C181</f>
        <v>457934.82</v>
      </c>
      <c r="H181" s="8">
        <f t="shared" si="22"/>
        <v>457934.82</v>
      </c>
    </row>
    <row r="182" spans="1:8" x14ac:dyDescent="0.2">
      <c r="A182" s="27" t="s">
        <v>308</v>
      </c>
      <c r="B182" s="14" t="s">
        <v>309</v>
      </c>
      <c r="C182" s="15"/>
      <c r="D182" s="15">
        <v>192210.2</v>
      </c>
      <c r="E182" s="15">
        <v>18184.98</v>
      </c>
      <c r="F182" s="15">
        <f>SUM(C182:E182)</f>
        <v>210395.18000000002</v>
      </c>
      <c r="H182" s="8">
        <f t="shared" si="22"/>
        <v>210395.18000000002</v>
      </c>
    </row>
    <row r="183" spans="1:8" x14ac:dyDescent="0.2">
      <c r="A183" s="27" t="s">
        <v>310</v>
      </c>
      <c r="B183" s="14" t="s">
        <v>311</v>
      </c>
      <c r="C183" s="15"/>
      <c r="D183" s="15"/>
      <c r="E183" s="15"/>
      <c r="F183" s="15">
        <f>SUM(C183:E183)</f>
        <v>0</v>
      </c>
      <c r="H183" s="8">
        <f t="shared" si="22"/>
        <v>0</v>
      </c>
    </row>
    <row r="184" spans="1:8" x14ac:dyDescent="0.2">
      <c r="A184" s="27" t="s">
        <v>312</v>
      </c>
      <c r="B184" s="14" t="s">
        <v>313</v>
      </c>
      <c r="C184" s="15"/>
      <c r="D184" s="15">
        <v>71336.31</v>
      </c>
      <c r="E184" s="15">
        <v>7021</v>
      </c>
      <c r="F184" s="15">
        <f t="shared" ref="F184:F187" si="26">SUM(C184:E184)</f>
        <v>78357.31</v>
      </c>
      <c r="H184" s="8">
        <f t="shared" si="22"/>
        <v>78357.31</v>
      </c>
    </row>
    <row r="185" spans="1:8" x14ac:dyDescent="0.2">
      <c r="A185" s="27" t="s">
        <v>314</v>
      </c>
      <c r="B185" s="14" t="s">
        <v>315</v>
      </c>
      <c r="C185" s="15"/>
      <c r="D185" s="15">
        <v>42910.9</v>
      </c>
      <c r="E185" s="15"/>
      <c r="F185" s="15"/>
      <c r="H185" s="8"/>
    </row>
    <row r="186" spans="1:8" x14ac:dyDescent="0.2">
      <c r="A186" s="27" t="s">
        <v>316</v>
      </c>
      <c r="B186" s="14" t="s">
        <v>317</v>
      </c>
      <c r="C186" s="15"/>
      <c r="D186" s="15"/>
      <c r="E186" s="15"/>
      <c r="F186" s="15">
        <f t="shared" si="26"/>
        <v>0</v>
      </c>
      <c r="H186" s="8">
        <f>+C186+D186+E186</f>
        <v>0</v>
      </c>
    </row>
    <row r="187" spans="1:8" x14ac:dyDescent="0.2">
      <c r="A187" s="27" t="s">
        <v>318</v>
      </c>
      <c r="B187" s="14" t="s">
        <v>319</v>
      </c>
      <c r="C187" s="15"/>
      <c r="D187" s="15">
        <v>79909.23</v>
      </c>
      <c r="E187" s="15">
        <v>46362.2</v>
      </c>
      <c r="F187" s="15">
        <f t="shared" si="26"/>
        <v>126271.43</v>
      </c>
      <c r="H187" s="8">
        <f t="shared" si="22"/>
        <v>126271.43</v>
      </c>
    </row>
    <row r="188" spans="1:8" x14ac:dyDescent="0.2">
      <c r="A188" s="27"/>
      <c r="B188" s="14"/>
      <c r="C188" s="15"/>
      <c r="D188" s="15"/>
      <c r="E188" s="15"/>
      <c r="F188" s="15"/>
      <c r="H188" s="8">
        <f t="shared" si="22"/>
        <v>0</v>
      </c>
    </row>
    <row r="189" spans="1:8" ht="16.5" x14ac:dyDescent="0.3">
      <c r="A189" s="17" t="s">
        <v>320</v>
      </c>
      <c r="B189" s="18" t="s">
        <v>321</v>
      </c>
      <c r="C189" s="19"/>
      <c r="D189" s="19">
        <f>+D190+D191+D192</f>
        <v>22037.68</v>
      </c>
      <c r="E189" s="19">
        <f>+E190+E191+E192</f>
        <v>109275.95</v>
      </c>
      <c r="F189" s="19">
        <f>+F190+F191+F192</f>
        <v>131313.63</v>
      </c>
      <c r="H189" s="8">
        <f t="shared" si="22"/>
        <v>131313.63</v>
      </c>
    </row>
    <row r="190" spans="1:8" x14ac:dyDescent="0.2">
      <c r="A190" s="27" t="s">
        <v>322</v>
      </c>
      <c r="B190" s="14" t="s">
        <v>323</v>
      </c>
      <c r="C190" s="15"/>
      <c r="D190" s="15">
        <v>22037.68</v>
      </c>
      <c r="E190" s="15">
        <v>109275.95</v>
      </c>
      <c r="F190" s="15">
        <f>+E190+D190+C190</f>
        <v>131313.63</v>
      </c>
      <c r="H190" s="8">
        <f t="shared" si="22"/>
        <v>131313.63</v>
      </c>
    </row>
    <row r="191" spans="1:8" x14ac:dyDescent="0.2">
      <c r="A191" s="27" t="s">
        <v>324</v>
      </c>
      <c r="B191" s="14" t="s">
        <v>325</v>
      </c>
      <c r="C191" s="15"/>
      <c r="D191" s="15"/>
      <c r="E191" s="15"/>
      <c r="F191" s="15">
        <f>+E191+D191+C191</f>
        <v>0</v>
      </c>
      <c r="H191" s="8">
        <f t="shared" si="22"/>
        <v>0</v>
      </c>
    </row>
    <row r="192" spans="1:8" x14ac:dyDescent="0.2">
      <c r="A192" s="27" t="s">
        <v>326</v>
      </c>
      <c r="B192" s="14" t="s">
        <v>327</v>
      </c>
      <c r="C192" s="15"/>
      <c r="D192" s="15">
        <v>0</v>
      </c>
      <c r="E192" s="15"/>
      <c r="F192" s="15">
        <f>+E192+D192+C192</f>
        <v>0</v>
      </c>
      <c r="H192" s="8">
        <f t="shared" si="22"/>
        <v>0</v>
      </c>
    </row>
    <row r="193" spans="1:8" x14ac:dyDescent="0.2">
      <c r="A193" s="27"/>
      <c r="B193" s="14"/>
      <c r="C193" s="15"/>
      <c r="D193" s="15"/>
      <c r="E193" s="15"/>
      <c r="F193" s="15"/>
      <c r="H193" s="8">
        <f t="shared" si="22"/>
        <v>0</v>
      </c>
    </row>
    <row r="194" spans="1:8" ht="16.5" x14ac:dyDescent="0.3">
      <c r="A194" s="17" t="s">
        <v>328</v>
      </c>
      <c r="B194" s="18" t="s">
        <v>329</v>
      </c>
      <c r="C194" s="19">
        <v>0</v>
      </c>
      <c r="D194" s="19">
        <f>+D195+D196</f>
        <v>0</v>
      </c>
      <c r="E194" s="19"/>
      <c r="F194" s="19">
        <f>+F196</f>
        <v>0</v>
      </c>
      <c r="H194" s="8">
        <f t="shared" si="22"/>
        <v>0</v>
      </c>
    </row>
    <row r="195" spans="1:8" x14ac:dyDescent="0.2">
      <c r="A195" s="27" t="s">
        <v>330</v>
      </c>
      <c r="B195" s="14" t="s">
        <v>331</v>
      </c>
      <c r="C195" s="15"/>
      <c r="D195" s="15"/>
      <c r="E195" s="15"/>
      <c r="F195" s="15"/>
      <c r="H195" s="8">
        <f t="shared" si="22"/>
        <v>0</v>
      </c>
    </row>
    <row r="196" spans="1:8" x14ac:dyDescent="0.2">
      <c r="A196" s="27" t="s">
        <v>332</v>
      </c>
      <c r="B196" s="14" t="s">
        <v>333</v>
      </c>
      <c r="C196" s="15"/>
      <c r="D196" s="15"/>
      <c r="E196" s="15"/>
      <c r="F196" s="15">
        <f>SUM(C196:E196)</f>
        <v>0</v>
      </c>
      <c r="H196" s="8">
        <f t="shared" si="22"/>
        <v>0</v>
      </c>
    </row>
    <row r="197" spans="1:8" x14ac:dyDescent="0.2">
      <c r="A197" s="27"/>
      <c r="B197" s="14"/>
      <c r="C197" s="15"/>
      <c r="D197" s="15"/>
      <c r="E197" s="15"/>
      <c r="F197" s="15"/>
      <c r="H197" s="8">
        <f t="shared" si="22"/>
        <v>0</v>
      </c>
    </row>
    <row r="198" spans="1:8" ht="16.5" x14ac:dyDescent="0.3">
      <c r="A198" s="17" t="s">
        <v>334</v>
      </c>
      <c r="B198" s="18" t="s">
        <v>335</v>
      </c>
      <c r="C198" s="19"/>
      <c r="D198" s="19">
        <f>SUM(D199:D203)</f>
        <v>952679.79</v>
      </c>
      <c r="E198" s="19">
        <f>+E199+E201+E202+E203+E204+E200</f>
        <v>65985.600000000006</v>
      </c>
      <c r="F198" s="19">
        <f>SUM(C198:E198)</f>
        <v>1018665.39</v>
      </c>
      <c r="H198" s="8">
        <f t="shared" si="22"/>
        <v>1018665.39</v>
      </c>
    </row>
    <row r="199" spans="1:8" x14ac:dyDescent="0.2">
      <c r="A199" s="27" t="s">
        <v>336</v>
      </c>
      <c r="B199" s="14" t="s">
        <v>337</v>
      </c>
      <c r="C199" s="15"/>
      <c r="D199" s="15"/>
      <c r="E199" s="15"/>
      <c r="F199" s="15">
        <f>+E199+D199+C199</f>
        <v>0</v>
      </c>
      <c r="H199" s="8">
        <f t="shared" si="22"/>
        <v>0</v>
      </c>
    </row>
    <row r="200" spans="1:8" x14ac:dyDescent="0.2">
      <c r="A200" s="27" t="s">
        <v>338</v>
      </c>
      <c r="B200" s="14" t="s">
        <v>339</v>
      </c>
      <c r="C200" s="15"/>
      <c r="D200" s="15"/>
      <c r="E200" s="15"/>
      <c r="F200" s="21">
        <f>SUM(C200:E200)</f>
        <v>0</v>
      </c>
      <c r="H200" s="8"/>
    </row>
    <row r="201" spans="1:8" x14ac:dyDescent="0.2">
      <c r="A201" s="27" t="s">
        <v>340</v>
      </c>
      <c r="B201" s="14" t="s">
        <v>341</v>
      </c>
      <c r="C201" s="15"/>
      <c r="D201" s="15">
        <v>2679.78</v>
      </c>
      <c r="E201" s="15"/>
      <c r="F201" s="15">
        <f>SUM(C201:E201)</f>
        <v>2679.78</v>
      </c>
      <c r="H201" s="8">
        <f t="shared" si="22"/>
        <v>2679.78</v>
      </c>
    </row>
    <row r="202" spans="1:8" x14ac:dyDescent="0.2">
      <c r="A202" s="27" t="s">
        <v>342</v>
      </c>
      <c r="B202" s="14" t="s">
        <v>343</v>
      </c>
      <c r="C202" s="15">
        <v>0</v>
      </c>
      <c r="D202" s="15">
        <v>950000.01</v>
      </c>
      <c r="E202" s="15">
        <v>65985.600000000006</v>
      </c>
      <c r="F202" s="15">
        <f>+E202+D202+C202</f>
        <v>1015985.61</v>
      </c>
      <c r="H202" s="8">
        <f t="shared" si="22"/>
        <v>1015985.61</v>
      </c>
    </row>
    <row r="203" spans="1:8" x14ac:dyDescent="0.2">
      <c r="A203" s="27" t="s">
        <v>344</v>
      </c>
      <c r="B203" s="14" t="s">
        <v>345</v>
      </c>
      <c r="C203" s="15"/>
      <c r="D203" s="15"/>
      <c r="E203" s="15"/>
      <c r="F203" s="15">
        <f>SUM(C203:E203)</f>
        <v>0</v>
      </c>
      <c r="H203" s="8">
        <f t="shared" si="22"/>
        <v>0</v>
      </c>
    </row>
    <row r="204" spans="1:8" x14ac:dyDescent="0.2">
      <c r="A204" s="27" t="s">
        <v>346</v>
      </c>
      <c r="B204" s="14" t="s">
        <v>347</v>
      </c>
      <c r="C204" s="15"/>
      <c r="D204" s="15"/>
      <c r="E204" s="15"/>
      <c r="F204" s="15">
        <f>SUM(C204:E204)</f>
        <v>0</v>
      </c>
      <c r="H204" s="8">
        <f t="shared" si="22"/>
        <v>0</v>
      </c>
    </row>
    <row r="205" spans="1:8" ht="16.5" x14ac:dyDescent="0.3">
      <c r="A205" s="17" t="s">
        <v>348</v>
      </c>
      <c r="B205" s="18" t="s">
        <v>349</v>
      </c>
      <c r="C205" s="19"/>
      <c r="D205" s="19">
        <f>SUM(D206:D207)</f>
        <v>0</v>
      </c>
      <c r="E205" s="19">
        <f>+E206</f>
        <v>0</v>
      </c>
      <c r="F205" s="19">
        <f>+E205+D205+C205</f>
        <v>0</v>
      </c>
      <c r="H205" s="8"/>
    </row>
    <row r="206" spans="1:8" x14ac:dyDescent="0.2">
      <c r="A206" s="27" t="s">
        <v>350</v>
      </c>
      <c r="B206" s="14" t="s">
        <v>351</v>
      </c>
      <c r="C206" s="15"/>
      <c r="D206" s="15"/>
      <c r="E206" s="15"/>
      <c r="F206" s="15">
        <f>+E206+D206+C206</f>
        <v>0</v>
      </c>
      <c r="H206" s="8"/>
    </row>
    <row r="207" spans="1:8" x14ac:dyDescent="0.2">
      <c r="A207" s="27" t="s">
        <v>352</v>
      </c>
      <c r="B207" s="14" t="s">
        <v>353</v>
      </c>
      <c r="C207" s="15"/>
      <c r="D207" s="15">
        <v>0</v>
      </c>
      <c r="E207" s="15"/>
      <c r="F207" s="15">
        <f>SUM(C207:E207)</f>
        <v>0</v>
      </c>
      <c r="H207" s="8"/>
    </row>
    <row r="208" spans="1:8" ht="16.5" customHeight="1" x14ac:dyDescent="0.2">
      <c r="A208" s="22"/>
      <c r="B208" s="14"/>
      <c r="C208" s="15"/>
      <c r="D208" s="15"/>
      <c r="E208" s="15"/>
      <c r="F208" s="15"/>
      <c r="H208" s="8"/>
    </row>
    <row r="209" spans="1:8" ht="16.5" x14ac:dyDescent="0.3">
      <c r="A209" s="17" t="s">
        <v>354</v>
      </c>
      <c r="B209" s="18" t="s">
        <v>355</v>
      </c>
      <c r="C209" s="19"/>
      <c r="D209" s="19">
        <f>+D210+D211+D222</f>
        <v>0</v>
      </c>
      <c r="E209" s="19"/>
      <c r="F209" s="19">
        <f>+F222</f>
        <v>0</v>
      </c>
      <c r="H209" s="8">
        <f t="shared" si="22"/>
        <v>0</v>
      </c>
    </row>
    <row r="210" spans="1:8" x14ac:dyDescent="0.2">
      <c r="A210" s="27" t="s">
        <v>356</v>
      </c>
      <c r="B210" s="14" t="s">
        <v>357</v>
      </c>
      <c r="C210" s="15"/>
      <c r="D210" s="15"/>
      <c r="E210" s="15"/>
      <c r="F210" s="15"/>
      <c r="H210" s="8">
        <f t="shared" si="22"/>
        <v>0</v>
      </c>
    </row>
    <row r="211" spans="1:8" x14ac:dyDescent="0.2">
      <c r="A211" s="27" t="s">
        <v>358</v>
      </c>
      <c r="B211" s="14" t="s">
        <v>359</v>
      </c>
      <c r="C211" s="15"/>
      <c r="D211" s="15"/>
      <c r="E211" s="15"/>
      <c r="F211" s="15"/>
      <c r="H211" s="8">
        <f t="shared" si="22"/>
        <v>0</v>
      </c>
    </row>
    <row r="212" spans="1:8" ht="16.5" hidden="1" x14ac:dyDescent="0.3">
      <c r="A212" s="37"/>
      <c r="B212" s="38" t="s">
        <v>360</v>
      </c>
      <c r="C212" s="15"/>
      <c r="D212" s="15"/>
      <c r="E212" s="15"/>
      <c r="F212" s="15">
        <f t="shared" si="23"/>
        <v>0</v>
      </c>
      <c r="H212" s="8">
        <f t="shared" si="22"/>
        <v>0</v>
      </c>
    </row>
    <row r="213" spans="1:8" hidden="1" x14ac:dyDescent="0.2">
      <c r="A213" s="27" t="s">
        <v>330</v>
      </c>
      <c r="B213" s="14" t="s">
        <v>331</v>
      </c>
      <c r="C213" s="15"/>
      <c r="D213" s="15"/>
      <c r="E213" s="15"/>
      <c r="F213" s="15">
        <f t="shared" si="23"/>
        <v>0</v>
      </c>
      <c r="H213" s="8">
        <f t="shared" si="22"/>
        <v>0</v>
      </c>
    </row>
    <row r="214" spans="1:8" hidden="1" x14ac:dyDescent="0.2">
      <c r="A214" s="27"/>
      <c r="B214" s="14"/>
      <c r="C214" s="15"/>
      <c r="D214" s="15"/>
      <c r="E214" s="15"/>
      <c r="F214" s="15">
        <f t="shared" si="23"/>
        <v>0</v>
      </c>
      <c r="H214" s="8">
        <f t="shared" si="22"/>
        <v>0</v>
      </c>
    </row>
    <row r="215" spans="1:8" ht="16.5" hidden="1" x14ac:dyDescent="0.3">
      <c r="A215" s="39" t="s">
        <v>334</v>
      </c>
      <c r="B215" s="40" t="s">
        <v>361</v>
      </c>
      <c r="C215" s="15"/>
      <c r="D215" s="15"/>
      <c r="E215" s="15"/>
      <c r="F215" s="15">
        <f t="shared" si="23"/>
        <v>0</v>
      </c>
      <c r="H215" s="8">
        <f t="shared" si="22"/>
        <v>0</v>
      </c>
    </row>
    <row r="216" spans="1:8" hidden="1" x14ac:dyDescent="0.2">
      <c r="A216" s="27" t="s">
        <v>346</v>
      </c>
      <c r="B216" s="14" t="s">
        <v>362</v>
      </c>
      <c r="C216" s="15"/>
      <c r="D216" s="15"/>
      <c r="E216" s="15"/>
      <c r="F216" s="15">
        <f t="shared" si="23"/>
        <v>0</v>
      </c>
      <c r="H216" s="8">
        <f t="shared" si="22"/>
        <v>0</v>
      </c>
    </row>
    <row r="217" spans="1:8" hidden="1" x14ac:dyDescent="0.2">
      <c r="A217" s="22"/>
      <c r="B217" s="14"/>
      <c r="C217" s="15"/>
      <c r="D217" s="15"/>
      <c r="E217" s="15"/>
      <c r="F217" s="15">
        <f t="shared" si="23"/>
        <v>0</v>
      </c>
      <c r="H217" s="8">
        <f t="shared" si="22"/>
        <v>0</v>
      </c>
    </row>
    <row r="218" spans="1:8" ht="16.5" hidden="1" x14ac:dyDescent="0.3">
      <c r="A218" s="39" t="s">
        <v>354</v>
      </c>
      <c r="B218" s="40" t="s">
        <v>355</v>
      </c>
      <c r="C218" s="15"/>
      <c r="D218" s="15"/>
      <c r="E218" s="15"/>
      <c r="F218" s="15">
        <f t="shared" si="23"/>
        <v>0</v>
      </c>
      <c r="H218" s="8">
        <f t="shared" si="22"/>
        <v>0</v>
      </c>
    </row>
    <row r="219" spans="1:8" hidden="1" x14ac:dyDescent="0.2">
      <c r="A219" s="27" t="s">
        <v>356</v>
      </c>
      <c r="B219" s="14" t="s">
        <v>357</v>
      </c>
      <c r="C219" s="15"/>
      <c r="D219" s="15"/>
      <c r="E219" s="15"/>
      <c r="F219" s="15">
        <f t="shared" si="23"/>
        <v>0</v>
      </c>
      <c r="H219" s="8">
        <f t="shared" si="22"/>
        <v>0</v>
      </c>
    </row>
    <row r="220" spans="1:8" hidden="1" x14ac:dyDescent="0.2">
      <c r="A220" s="27" t="s">
        <v>363</v>
      </c>
      <c r="B220" s="14" t="s">
        <v>359</v>
      </c>
      <c r="C220" s="15"/>
      <c r="D220" s="15"/>
      <c r="E220" s="15"/>
      <c r="F220" s="15">
        <f t="shared" si="23"/>
        <v>0</v>
      </c>
      <c r="H220" s="8">
        <f t="shared" si="22"/>
        <v>0</v>
      </c>
    </row>
    <row r="221" spans="1:8" hidden="1" x14ac:dyDescent="0.2">
      <c r="A221" s="27"/>
      <c r="B221" s="14"/>
      <c r="C221" s="15"/>
      <c r="D221" s="15"/>
      <c r="E221" s="15"/>
      <c r="F221" s="15">
        <f t="shared" si="23"/>
        <v>0</v>
      </c>
      <c r="H221" s="8">
        <f t="shared" si="22"/>
        <v>0</v>
      </c>
    </row>
    <row r="222" spans="1:8" x14ac:dyDescent="0.2">
      <c r="A222" s="41" t="s">
        <v>364</v>
      </c>
      <c r="B222" s="32" t="s">
        <v>365</v>
      </c>
      <c r="C222" s="33">
        <v>0</v>
      </c>
      <c r="D222" s="33">
        <v>0</v>
      </c>
      <c r="E222" s="33"/>
      <c r="F222" s="33">
        <f>SUM(C222:E222)</f>
        <v>0</v>
      </c>
      <c r="H222" s="8">
        <f t="shared" si="22"/>
        <v>0</v>
      </c>
    </row>
    <row r="223" spans="1:8" x14ac:dyDescent="0.2">
      <c r="A223" s="41"/>
      <c r="B223" s="32"/>
      <c r="C223" s="33"/>
      <c r="D223" s="33"/>
      <c r="E223" s="33"/>
      <c r="F223" s="33"/>
      <c r="H223" s="8"/>
    </row>
    <row r="224" spans="1:8" ht="16.5" x14ac:dyDescent="0.3">
      <c r="A224" s="17" t="s">
        <v>366</v>
      </c>
      <c r="B224" s="18" t="s">
        <v>349</v>
      </c>
      <c r="C224" s="42"/>
      <c r="D224" s="19">
        <f>+D225</f>
        <v>3903292.83</v>
      </c>
      <c r="E224" s="43">
        <f>+E225+E226</f>
        <v>2327949.23</v>
      </c>
      <c r="F224" s="19">
        <f>SUM(C224:E224)</f>
        <v>6231242.0600000005</v>
      </c>
      <c r="H224" s="8"/>
    </row>
    <row r="225" spans="1:8" x14ac:dyDescent="0.2">
      <c r="A225" s="41" t="s">
        <v>367</v>
      </c>
      <c r="B225" s="14" t="s">
        <v>368</v>
      </c>
      <c r="C225" s="33"/>
      <c r="D225" s="33">
        <v>3903292.83</v>
      </c>
      <c r="E225" s="33">
        <v>2327949.23</v>
      </c>
      <c r="F225" s="15">
        <f>SUM(C225:E225)</f>
        <v>6231242.0600000005</v>
      </c>
      <c r="H225" s="8"/>
    </row>
    <row r="226" spans="1:8" ht="13.5" thickBot="1" x14ac:dyDescent="0.25">
      <c r="A226" s="23"/>
      <c r="B226" s="24"/>
      <c r="C226" s="25"/>
      <c r="D226" s="25"/>
      <c r="E226" s="25"/>
      <c r="F226" s="25">
        <f t="shared" si="23"/>
        <v>0</v>
      </c>
      <c r="H226" s="8">
        <f t="shared" si="22"/>
        <v>0</v>
      </c>
    </row>
    <row r="227" spans="1:8" ht="18.75" thickBot="1" x14ac:dyDescent="0.3">
      <c r="A227" s="44"/>
      <c r="B227" s="45" t="s">
        <v>360</v>
      </c>
      <c r="C227" s="46">
        <f>C180+C172+C108+C42+C9</f>
        <v>31607684.079999998</v>
      </c>
      <c r="D227" s="46">
        <f>D180+D172+D108+D42+D9</f>
        <v>71758852.38000001</v>
      </c>
      <c r="E227" s="46">
        <f>E180+E172+E108+E42+E9</f>
        <v>20713430.879999999</v>
      </c>
      <c r="F227" s="46">
        <f>+E227+D227+C227</f>
        <v>124079967.34</v>
      </c>
      <c r="H227" s="8">
        <f t="shared" si="22"/>
        <v>124079967.34</v>
      </c>
    </row>
    <row r="228" spans="1:8" ht="13.5" thickTop="1" x14ac:dyDescent="0.2">
      <c r="A228" s="47"/>
      <c r="B228" s="48"/>
      <c r="C228" s="49"/>
      <c r="D228" s="49"/>
      <c r="E228" s="49"/>
      <c r="F228" s="49"/>
      <c r="H228" s="8">
        <f t="shared" si="22"/>
        <v>0</v>
      </c>
    </row>
    <row r="229" spans="1:8" hidden="1" x14ac:dyDescent="0.2"/>
    <row r="230" spans="1:8" hidden="1" x14ac:dyDescent="0.2">
      <c r="H230" s="8">
        <f>SUM(C227:E227)</f>
        <v>124079967.34</v>
      </c>
    </row>
    <row r="231" spans="1:8" hidden="1" x14ac:dyDescent="0.2">
      <c r="F231" s="8"/>
    </row>
    <row r="232" spans="1:8" hidden="1" x14ac:dyDescent="0.2"/>
    <row r="233" spans="1:8" hidden="1" x14ac:dyDescent="0.2"/>
    <row r="234" spans="1:8" hidden="1" x14ac:dyDescent="0.2"/>
    <row r="235" spans="1:8" hidden="1" x14ac:dyDescent="0.2"/>
    <row r="236" spans="1:8" hidden="1" x14ac:dyDescent="0.2">
      <c r="A236" s="1" t="s">
        <v>369</v>
      </c>
      <c r="C236" s="50">
        <f>+C209+C198+C194+C189+C181+C176+C162+C153+C138+C131+C128+C121+C115+C109+C101+C88+C75+C70+C63+C58+C55+C51+C43+C37+C26+C22+C19+C13+C10</f>
        <v>31607684.080000002</v>
      </c>
      <c r="D236" s="50">
        <f>+D180+D172+D108+D42+D9</f>
        <v>71758852.38000001</v>
      </c>
      <c r="E236" s="50">
        <f>+E209+E198+E194+E189+E181+E176+E162+E153+E138+E131+E128+E121+E115+E109+E101+E88+E75+E70+E63+E58+E55+E51+E43+E37+E26+E22+E19+E13+E10</f>
        <v>18385481.649999999</v>
      </c>
      <c r="F236" s="50">
        <f>+E236+D236+C236</f>
        <v>121752018.11</v>
      </c>
      <c r="H236" s="8">
        <f>+H227</f>
        <v>124079967.34</v>
      </c>
    </row>
    <row r="237" spans="1:8" hidden="1" x14ac:dyDescent="0.2"/>
    <row r="238" spans="1:8" hidden="1" x14ac:dyDescent="0.2">
      <c r="F238" s="8"/>
    </row>
    <row r="239" spans="1:8" hidden="1" x14ac:dyDescent="0.2"/>
    <row r="240" spans="1:8" x14ac:dyDescent="0.2">
      <c r="A240" s="51"/>
      <c r="C240" s="52"/>
      <c r="D240" s="52"/>
      <c r="E240" s="52">
        <v>0</v>
      </c>
      <c r="F240" s="52"/>
      <c r="G240" s="52"/>
      <c r="H240" s="52">
        <f t="shared" ref="H240" si="27">+H227-H236</f>
        <v>0</v>
      </c>
    </row>
    <row r="241" spans="3:6" x14ac:dyDescent="0.2">
      <c r="C241" s="52"/>
      <c r="F241" s="52"/>
    </row>
  </sheetData>
  <mergeCells count="8">
    <mergeCell ref="A7:A8"/>
    <mergeCell ref="B7:B8"/>
    <mergeCell ref="A1:F1"/>
    <mergeCell ref="A2:F2"/>
    <mergeCell ref="A3:F3"/>
    <mergeCell ref="A4:F4"/>
    <mergeCell ref="A5:F5"/>
    <mergeCell ref="A6:F6"/>
  </mergeCells>
  <printOptions horizontalCentered="1"/>
  <pageMargins left="0" right="0" top="0.51181102362204722" bottom="0" header="0" footer="0"/>
  <pageSetup scale="63" orientation="portrait" r:id="rId1"/>
  <headerFooter alignWithMargins="0"/>
  <rowBreaks count="3" manualBreakCount="3">
    <brk id="69" max="5" man="1"/>
    <brk id="136" max="5" man="1"/>
    <brk id="22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abril-2016</vt:lpstr>
      <vt:lpstr>'Consolidado abril-2016'!Área_de_impresión</vt:lpstr>
      <vt:lpstr>'Consolidado abril-2016'!Títulos_a_imprimir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2016-05-05T21:23:53Z</dcterms:created>
  <dcterms:modified xsi:type="dcterms:W3CDTF">2019-03-29T14:22:07Z</dcterms:modified>
</cp:coreProperties>
</file>