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0" windowWidth="15570" windowHeight="10905"/>
  </bookViews>
  <sheets>
    <sheet name="Consolidado Abril 2017" sheetId="5" r:id="rId1"/>
  </sheets>
  <definedNames>
    <definedName name="_xlnm.Print_Area" localSheetId="0">'Consolidado Abril 2017'!$A$1:$G$242</definedName>
    <definedName name="_xlnm.Print_Titles" localSheetId="0">'Consolidado Abril 2017'!$1:$7</definedName>
  </definedNames>
  <calcPr calcId="145621"/>
</workbook>
</file>

<file path=xl/calcChain.xml><?xml version="1.0" encoding="utf-8"?>
<calcChain xmlns="http://schemas.openxmlformats.org/spreadsheetml/2006/main">
  <c r="D34" i="5" l="1"/>
  <c r="E34" i="5"/>
  <c r="D8" i="5"/>
  <c r="E8" i="5"/>
  <c r="F8" i="5"/>
  <c r="F220" i="5"/>
  <c r="F219" i="5" s="1"/>
  <c r="F203" i="5"/>
  <c r="F177" i="5"/>
  <c r="F178" i="5"/>
  <c r="F176" i="5"/>
  <c r="F169" i="5"/>
  <c r="F170" i="5"/>
  <c r="F171" i="5"/>
  <c r="F172" i="5"/>
  <c r="F173" i="5"/>
  <c r="F174" i="5"/>
  <c r="F159" i="5"/>
  <c r="F160" i="5"/>
  <c r="F161" i="5"/>
  <c r="F162" i="5"/>
  <c r="F163" i="5"/>
  <c r="F164" i="5"/>
  <c r="F165" i="5"/>
  <c r="F166" i="5"/>
  <c r="F150" i="5"/>
  <c r="F148" i="5" s="1"/>
  <c r="F151" i="5"/>
  <c r="F152" i="5"/>
  <c r="F153" i="5"/>
  <c r="F154" i="5"/>
  <c r="F155" i="5"/>
  <c r="F156" i="5"/>
  <c r="F149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27" i="5"/>
  <c r="F128" i="5"/>
  <c r="F129" i="5"/>
  <c r="F130" i="5"/>
  <c r="F131" i="5"/>
  <c r="F132" i="5"/>
  <c r="F124" i="5"/>
  <c r="F123" i="5" s="1"/>
  <c r="F118" i="5"/>
  <c r="F116" i="5" s="1"/>
  <c r="F119" i="5"/>
  <c r="F120" i="5"/>
  <c r="F121" i="5"/>
  <c r="F122" i="5"/>
  <c r="F106" i="5"/>
  <c r="F104" i="5" s="1"/>
  <c r="F107" i="5"/>
  <c r="F108" i="5"/>
  <c r="F109" i="5"/>
  <c r="F112" i="5"/>
  <c r="F113" i="5"/>
  <c r="F114" i="5"/>
  <c r="F115" i="5"/>
  <c r="F110" i="5"/>
  <c r="F99" i="5"/>
  <c r="F98" i="5" s="1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78" i="5"/>
  <c r="F67" i="5"/>
  <c r="F68" i="5"/>
  <c r="F69" i="5"/>
  <c r="F70" i="5"/>
  <c r="F71" i="5"/>
  <c r="F72" i="5"/>
  <c r="F73" i="5"/>
  <c r="F74" i="5"/>
  <c r="F75" i="5"/>
  <c r="F76" i="5"/>
  <c r="F77" i="5"/>
  <c r="F79" i="5"/>
  <c r="F80" i="5"/>
  <c r="F66" i="5"/>
  <c r="F62" i="5"/>
  <c r="F63" i="5"/>
  <c r="F64" i="5"/>
  <c r="F61" i="5"/>
  <c r="F55" i="5"/>
  <c r="F53" i="5" s="1"/>
  <c r="F56" i="5"/>
  <c r="F57" i="5"/>
  <c r="F58" i="5"/>
  <c r="F59" i="5"/>
  <c r="F54" i="5"/>
  <c r="F49" i="5"/>
  <c r="F50" i="5"/>
  <c r="F51" i="5"/>
  <c r="F52" i="5"/>
  <c r="F46" i="5"/>
  <c r="F45" i="5" s="1"/>
  <c r="F42" i="5"/>
  <c r="F35" i="5"/>
  <c r="F37" i="5"/>
  <c r="F38" i="5"/>
  <c r="F39" i="5"/>
  <c r="F40" i="5"/>
  <c r="F41" i="5"/>
  <c r="F36" i="5"/>
  <c r="F31" i="5"/>
  <c r="F30" i="5" s="1"/>
  <c r="F32" i="5"/>
  <c r="F33" i="5"/>
  <c r="F21" i="5"/>
  <c r="F23" i="5"/>
  <c r="F24" i="5"/>
  <c r="F25" i="5"/>
  <c r="F26" i="5"/>
  <c r="F27" i="5"/>
  <c r="F22" i="5"/>
  <c r="F20" i="5"/>
  <c r="F19" i="5"/>
  <c r="F13" i="5"/>
  <c r="F12" i="5" s="1"/>
  <c r="F10" i="5"/>
  <c r="F9" i="5"/>
  <c r="F205" i="5"/>
  <c r="F202" i="5"/>
  <c r="F195" i="5"/>
  <c r="F180" i="5"/>
  <c r="F175" i="5"/>
  <c r="F157" i="5"/>
  <c r="F133" i="5"/>
  <c r="F81" i="5"/>
  <c r="F65" i="5"/>
  <c r="F34" i="5" s="1"/>
  <c r="F28" i="5"/>
  <c r="F16" i="5"/>
  <c r="E65" i="5"/>
  <c r="F204" i="5"/>
  <c r="F82" i="5"/>
  <c r="F47" i="5"/>
  <c r="F44" i="5"/>
  <c r="F43" i="5"/>
  <c r="F168" i="5" l="1"/>
  <c r="F167" i="5" s="1"/>
  <c r="F126" i="5"/>
  <c r="F60" i="5"/>
  <c r="F48" i="5"/>
  <c r="F18" i="5"/>
  <c r="F179" i="5"/>
  <c r="D35" i="5" l="1"/>
  <c r="E35" i="5"/>
  <c r="C35" i="5"/>
  <c r="D30" i="5"/>
  <c r="E30" i="5"/>
  <c r="C30" i="5"/>
  <c r="C28" i="5"/>
  <c r="D21" i="5"/>
  <c r="E21" i="5"/>
  <c r="C21" i="5"/>
  <c r="E241" i="5"/>
  <c r="D223" i="5" l="1"/>
  <c r="D18" i="5"/>
  <c r="E202" i="5"/>
  <c r="D168" i="5"/>
  <c r="E168" i="5"/>
  <c r="C168" i="5"/>
  <c r="D157" i="5"/>
  <c r="D133" i="5"/>
  <c r="E133" i="5"/>
  <c r="E110" i="5"/>
  <c r="D110" i="5"/>
  <c r="C110" i="5"/>
  <c r="E104" i="5"/>
  <c r="D104" i="5"/>
  <c r="C104" i="5"/>
  <c r="E98" i="5"/>
  <c r="D98" i="5"/>
  <c r="C98" i="5"/>
  <c r="C53" i="5"/>
  <c r="E53" i="5"/>
  <c r="D53" i="5"/>
  <c r="E18" i="5"/>
  <c r="C18" i="5"/>
  <c r="D12" i="5"/>
  <c r="E9" i="5"/>
  <c r="C9" i="5"/>
  <c r="D9" i="5"/>
  <c r="F11" i="5"/>
  <c r="D202" i="5" l="1"/>
  <c r="D195" i="5"/>
  <c r="D175" i="5"/>
  <c r="D148" i="5"/>
  <c r="D126" i="5"/>
  <c r="D123" i="5"/>
  <c r="D81" i="5"/>
  <c r="D65" i="5"/>
  <c r="D60" i="5"/>
  <c r="D48" i="5"/>
  <c r="D45" i="5"/>
  <c r="D42" i="5"/>
  <c r="D118" i="5" l="1"/>
  <c r="D116" i="5" s="1"/>
  <c r="H92" i="5"/>
  <c r="H223" i="5"/>
  <c r="H221" i="5"/>
  <c r="E219" i="5"/>
  <c r="D219" i="5"/>
  <c r="C219" i="5"/>
  <c r="H218" i="5"/>
  <c r="F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D205" i="5"/>
  <c r="C205" i="5"/>
  <c r="C202" i="5"/>
  <c r="H201" i="5"/>
  <c r="F201" i="5"/>
  <c r="H200" i="5"/>
  <c r="F200" i="5"/>
  <c r="H199" i="5"/>
  <c r="F199" i="5"/>
  <c r="H198" i="5"/>
  <c r="F198" i="5"/>
  <c r="F197" i="5"/>
  <c r="H196" i="5"/>
  <c r="F196" i="5"/>
  <c r="E195" i="5"/>
  <c r="C195" i="5"/>
  <c r="H194" i="5"/>
  <c r="F194" i="5"/>
  <c r="H193" i="5"/>
  <c r="F192" i="5"/>
  <c r="D192" i="5"/>
  <c r="C192" i="5"/>
  <c r="H191" i="5"/>
  <c r="F191" i="5"/>
  <c r="H190" i="5"/>
  <c r="F190" i="5"/>
  <c r="H189" i="5"/>
  <c r="F189" i="5"/>
  <c r="H188" i="5"/>
  <c r="F188" i="5"/>
  <c r="E187" i="5"/>
  <c r="D187" i="5"/>
  <c r="C187" i="5"/>
  <c r="H187" i="5" s="1"/>
  <c r="H186" i="5"/>
  <c r="F186" i="5"/>
  <c r="H185" i="5"/>
  <c r="F185" i="5"/>
  <c r="H184" i="5"/>
  <c r="F184" i="5"/>
  <c r="H183" i="5"/>
  <c r="F183" i="5"/>
  <c r="H182" i="5"/>
  <c r="F182" i="5"/>
  <c r="H181" i="5"/>
  <c r="F181" i="5"/>
  <c r="E180" i="5"/>
  <c r="D180" i="5"/>
  <c r="D179" i="5" s="1"/>
  <c r="C180" i="5"/>
  <c r="E179" i="5"/>
  <c r="H178" i="5"/>
  <c r="H177" i="5"/>
  <c r="H176" i="5"/>
  <c r="E175" i="5"/>
  <c r="C175" i="5"/>
  <c r="H173" i="5"/>
  <c r="D167" i="5"/>
  <c r="H165" i="5"/>
  <c r="H164" i="5"/>
  <c r="H163" i="5"/>
  <c r="H162" i="5"/>
  <c r="H161" i="5"/>
  <c r="H160" i="5"/>
  <c r="H159" i="5"/>
  <c r="H158" i="5"/>
  <c r="F158" i="5"/>
  <c r="E157" i="5"/>
  <c r="C157" i="5"/>
  <c r="H156" i="5"/>
  <c r="H155" i="5"/>
  <c r="H154" i="5"/>
  <c r="H153" i="5"/>
  <c r="H152" i="5"/>
  <c r="H150" i="5"/>
  <c r="H149" i="5"/>
  <c r="E148" i="5"/>
  <c r="C148" i="5"/>
  <c r="H147" i="5"/>
  <c r="H146" i="5"/>
  <c r="H145" i="5"/>
  <c r="H144" i="5"/>
  <c r="H143" i="5"/>
  <c r="H140" i="5"/>
  <c r="H139" i="5"/>
  <c r="H138" i="5"/>
  <c r="H137" i="5"/>
  <c r="H136" i="5"/>
  <c r="H135" i="5"/>
  <c r="H134" i="5"/>
  <c r="F134" i="5"/>
  <c r="C133" i="5"/>
  <c r="H132" i="5"/>
  <c r="H131" i="5"/>
  <c r="H130" i="5"/>
  <c r="H129" i="5"/>
  <c r="H128" i="5"/>
  <c r="H127" i="5"/>
  <c r="E126" i="5"/>
  <c r="C126" i="5"/>
  <c r="H125" i="5"/>
  <c r="H124" i="5"/>
  <c r="E123" i="5"/>
  <c r="C123" i="5"/>
  <c r="H122" i="5"/>
  <c r="H121" i="5"/>
  <c r="H120" i="5"/>
  <c r="H119" i="5"/>
  <c r="H118" i="5"/>
  <c r="H117" i="5"/>
  <c r="F117" i="5"/>
  <c r="E116" i="5"/>
  <c r="C116" i="5"/>
  <c r="H115" i="5"/>
  <c r="H114" i="5"/>
  <c r="H113" i="5"/>
  <c r="H112" i="5"/>
  <c r="H111" i="5"/>
  <c r="F111" i="5"/>
  <c r="H109" i="5"/>
  <c r="H108" i="5"/>
  <c r="H106" i="5"/>
  <c r="H105" i="5"/>
  <c r="F105" i="5"/>
  <c r="C103" i="5"/>
  <c r="F102" i="5"/>
  <c r="H101" i="5"/>
  <c r="H100" i="5"/>
  <c r="H99" i="5"/>
  <c r="H98" i="5"/>
  <c r="G98" i="5"/>
  <c r="H95" i="5"/>
  <c r="H89" i="5"/>
  <c r="H88" i="5"/>
  <c r="H87" i="5"/>
  <c r="H85" i="5"/>
  <c r="H83" i="5"/>
  <c r="H82" i="5"/>
  <c r="E81" i="5"/>
  <c r="C81" i="5"/>
  <c r="H80" i="5"/>
  <c r="H74" i="5"/>
  <c r="H66" i="5"/>
  <c r="C65" i="5"/>
  <c r="H64" i="5"/>
  <c r="H63" i="5"/>
  <c r="H62" i="5"/>
  <c r="H61" i="5"/>
  <c r="C60" i="5"/>
  <c r="H59" i="5"/>
  <c r="H58" i="5"/>
  <c r="H57" i="5"/>
  <c r="H56" i="5"/>
  <c r="H55" i="5"/>
  <c r="H54" i="5"/>
  <c r="H52" i="5"/>
  <c r="H51" i="5"/>
  <c r="H50" i="5"/>
  <c r="H49" i="5"/>
  <c r="E48" i="5"/>
  <c r="C48" i="5"/>
  <c r="H47" i="5"/>
  <c r="H46" i="5"/>
  <c r="E45" i="5"/>
  <c r="C45" i="5"/>
  <c r="H44" i="5"/>
  <c r="H43" i="5"/>
  <c r="E42" i="5"/>
  <c r="C42" i="5"/>
  <c r="H41" i="5"/>
  <c r="H40" i="5"/>
  <c r="H39" i="5"/>
  <c r="H38" i="5"/>
  <c r="H37" i="5"/>
  <c r="H36" i="5"/>
  <c r="H33" i="5"/>
  <c r="H32" i="5"/>
  <c r="H31" i="5"/>
  <c r="D28" i="5"/>
  <c r="H27" i="5"/>
  <c r="H26" i="5"/>
  <c r="H24" i="5"/>
  <c r="H23" i="5"/>
  <c r="H22" i="5"/>
  <c r="H20" i="5"/>
  <c r="G20" i="5"/>
  <c r="H19" i="5"/>
  <c r="H17" i="5"/>
  <c r="D16" i="5"/>
  <c r="C16" i="5"/>
  <c r="H15" i="5"/>
  <c r="H14" i="5"/>
  <c r="F14" i="5"/>
  <c r="H13" i="5"/>
  <c r="G13" i="5"/>
  <c r="E12" i="5"/>
  <c r="C12" i="5"/>
  <c r="H11" i="5"/>
  <c r="H10" i="5"/>
  <c r="C8" i="5" l="1"/>
  <c r="C34" i="5"/>
  <c r="C179" i="5"/>
  <c r="H179" i="5" s="1"/>
  <c r="E103" i="5"/>
  <c r="H175" i="5"/>
  <c r="D103" i="5"/>
  <c r="H103" i="5" s="1"/>
  <c r="H60" i="5"/>
  <c r="H180" i="5"/>
  <c r="H16" i="5"/>
  <c r="H18" i="5"/>
  <c r="E167" i="5"/>
  <c r="F187" i="5"/>
  <c r="H192" i="5"/>
  <c r="H205" i="5"/>
  <c r="H21" i="5"/>
  <c r="H12" i="5"/>
  <c r="H9" i="5"/>
  <c r="H45" i="5"/>
  <c r="H42" i="5"/>
  <c r="H30" i="5"/>
  <c r="H53" i="5"/>
  <c r="H48" i="5"/>
  <c r="H65" i="5"/>
  <c r="H81" i="5"/>
  <c r="H104" i="5"/>
  <c r="H116" i="5"/>
  <c r="H110" i="5"/>
  <c r="H126" i="5"/>
  <c r="H123" i="5"/>
  <c r="H133" i="5"/>
  <c r="H148" i="5"/>
  <c r="H157" i="5"/>
  <c r="H168" i="5"/>
  <c r="H195" i="5"/>
  <c r="C231" i="5"/>
  <c r="H35" i="5"/>
  <c r="C167" i="5"/>
  <c r="H167" i="5" s="1"/>
  <c r="H34" i="5" l="1"/>
  <c r="D222" i="5"/>
  <c r="D235" i="5" s="1"/>
  <c r="H8" i="5"/>
  <c r="C222" i="5"/>
  <c r="H225" i="5" s="1"/>
  <c r="D231" i="5"/>
  <c r="F231" i="5" s="1"/>
  <c r="F103" i="5"/>
  <c r="F222" i="5" s="1"/>
  <c r="E222" i="5"/>
  <c r="H222" i="5" l="1"/>
  <c r="H231" i="5" s="1"/>
  <c r="H235" i="5" s="1"/>
</calcChain>
</file>

<file path=xl/sharedStrings.xml><?xml version="1.0" encoding="utf-8"?>
<sst xmlns="http://schemas.openxmlformats.org/spreadsheetml/2006/main" count="418" uniqueCount="402">
  <si>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</si>
  <si>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</si>
  <si>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</si>
  <si>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</si>
  <si>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</si>
  <si>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</si>
  <si>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</si>
  <si>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</si>
  <si>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</si>
  <si>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</si>
  <si>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</si>
  <si>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</si>
  <si>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</si>
  <si>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</si>
  <si>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</si>
  <si>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</si>
  <si>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</si>
  <si>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</si>
  <si>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</si>
  <si>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</si>
  <si>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</si>
  <si>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</si>
  <si>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</si>
  <si>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</si>
  <si>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</si>
  <si>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</si>
  <si>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</si>
  <si>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</si>
  <si>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</si>
  <si>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</si>
  <si>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</si>
  <si>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</si>
  <si>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</si>
  <si>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</si>
  <si>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</si>
  <si>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</si>
  <si>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</si>
  <si>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</si>
  <si>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</si>
  <si>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</si>
  <si>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</si>
  <si>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</si>
  <si>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</si>
  <si>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</si>
  <si>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</si>
  <si>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</si>
  <si>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</si>
  <si>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</si>
  <si>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</si>
  <si>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</si>
  <si>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</si>
  <si>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</si>
  <si>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</si>
  <si>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</si>
  <si>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</si>
  <si>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</si>
  <si>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</si>
  <si>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</si>
  <si>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</si>
  <si>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</si>
  <si>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</si>
  <si>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</si>
  <si>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</si>
  <si>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</si>
  <si>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</si>
  <si>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</si>
  <si>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</si>
  <si>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</si>
  <si>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</si>
  <si>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</si>
  <si>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</si>
  <si>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</si>
  <si>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</si>
  <si>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</si>
  <si>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</si>
  <si>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</si>
  <si>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</si>
  <si>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</si>
  <si>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</si>
  <si>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</si>
  <si>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</si>
  <si>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</si>
  <si>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</si>
  <si>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</si>
  <si>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</si>
  <si>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</si>
  <si>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</si>
  <si>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</si>
  <si>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</si>
  <si>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</si>
  <si>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</si>
  <si>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</si>
  <si>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</si>
  <si>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</si>
  <si>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</si>
  <si>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</si>
  <si>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</si>
  <si>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</si>
  <si>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</si>
  <si>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</si>
  <si>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</si>
  <si>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</si>
  <si>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</si>
  <si>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</si>
  <si>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</si>
  <si>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</si>
  <si>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</si>
  <si>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</si>
  <si>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</si>
  <si>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</si>
  <si>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</si>
  <si>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</si>
  <si>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</si>
  <si>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</si>
  <si>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</si>
  <si>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</si>
  <si>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</si>
  <si>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</si>
  <si>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</si>
  <si>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</si>
  <si>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</si>
  <si>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</si>
  <si>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</si>
  <si>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</si>
  <si>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</si>
  <si>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</si>
  <si>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</si>
  <si>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</si>
  <si>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</si>
  <si>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</si>
  <si>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</si>
  <si>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</si>
  <si>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</si>
  <si>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</si>
  <si>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</si>
  <si>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</si>
  <si>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</si>
  <si>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</si>
  <si>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</si>
  <si>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</si>
  <si>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Mantenimiento y Reparación de Equipo de Transporte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</si>
  <si>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</si>
  <si>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</si>
  <si>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</si>
  <si>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</si>
  <si>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</si>
  <si>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</si>
  <si>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</si>
  <si>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</si>
  <si>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</si>
  <si>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</si>
  <si>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</si>
  <si>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</si>
  <si>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</si>
  <si>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</si>
  <si>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</si>
  <si>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</si>
  <si>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</si>
  <si>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</si>
  <si>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</si>
  <si>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</si>
  <si>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</si>
  <si>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</si>
  <si>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</si>
  <si>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</si>
  <si>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</si>
  <si>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</si>
  <si>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</si>
  <si>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</si>
  <si>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</si>
  <si>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</si>
  <si>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</si>
  <si>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</si>
  <si>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</si>
  <si>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</si>
  <si>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</si>
  <si>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</si>
  <si>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</si>
  <si>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</si>
  <si>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</si>
  <si>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</si>
  <si>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</si>
  <si>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</si>
  <si>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</si>
  <si>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</si>
  <si>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</si>
  <si>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</si>
  <si>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</si>
  <si>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</si>
  <si>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</si>
  <si>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</si>
  <si>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</si>
  <si>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</si>
  <si>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</si>
  <si>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</si>
  <si>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</si>
  <si>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</si>
  <si>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</si>
  <si>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</si>
  <si>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</si>
  <si>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</si>
  <si>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</si>
  <si>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</si>
  <si>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</si>
  <si>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</si>
  <si>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</si>
  <si>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</si>
  <si>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</si>
  <si>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</si>
  <si>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</si>
  <si>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</si>
  <si>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</si>
  <si>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</si>
  <si>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</si>
  <si>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</si>
  <si>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</si>
  <si>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</si>
  <si>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</si>
  <si>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</si>
  <si>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</si>
  <si>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</si>
  <si>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</si>
  <si>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</si>
  <si>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</si>
  <si>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</si>
  <si>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</si>
  <si>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</si>
  <si>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</si>
  <si>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</si>
  <si>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</si>
  <si>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</si>
  <si>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</si>
  <si>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</si>
  <si>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</si>
  <si>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</si>
  <si>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</si>
  <si>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</si>
  <si>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</si>
  <si>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</si>
  <si>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</si>
  <si>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</si>
  <si>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</si>
  <si>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</si>
  <si>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</si>
  <si>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</si>
  <si>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</si>
  <si>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</si>
  <si>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</si>
  <si>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</si>
  <si>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</si>
  <si>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</si>
  <si>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</si>
  <si>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</si>
  <si>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</si>
  <si>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</si>
  <si>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</si>
  <si>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</si>
  <si>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</si>
  <si>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</si>
  <si>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</si>
  <si>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</si>
  <si>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</si>
  <si>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</si>
  <si>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</si>
  <si>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</si>
  <si>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</si>
  <si>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</si>
  <si>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</si>
  <si>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</si>
  <si>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</si>
  <si>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</si>
  <si>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</si>
  <si>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</si>
  <si>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</si>
  <si>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</si>
  <si>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</si>
  <si>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</si>
  <si>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</si>
  <si>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</si>
  <si>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</si>
  <si>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</si>
  <si>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</si>
  <si>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</si>
  <si>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</si>
  <si>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</si>
  <si>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</si>
  <si>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</si>
  <si>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</si>
  <si>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</si>
  <si>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</si>
  <si>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</si>
  <si>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</si>
  <si>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</si>
  <si>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</si>
  <si>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</si>
  <si>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</si>
  <si>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</si>
  <si>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</si>
  <si>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</si>
  <si>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</si>
  <si>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</si>
  <si>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</si>
  <si>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</si>
  <si>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</si>
  <si>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</si>
  <si>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</si>
  <si>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</si>
  <si>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</si>
  <si>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</si>
  <si>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</si>
  <si>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</si>
  <si>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</si>
  <si>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</si>
  <si>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</si>
  <si>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</si>
  <si>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</si>
  <si>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</si>
  <si>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</si>
  <si>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</si>
  <si>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</si>
  <si>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</si>
  <si>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</si>
  <si>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</si>
  <si>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</si>
  <si>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</si>
  <si>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</si>
  <si>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</si>
  <si>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</si>
  <si>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</si>
  <si>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</si>
  <si>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</si>
  <si>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</si>
  <si>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</si>
  <si>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</si>
  <si>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</si>
  <si>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</si>
  <si>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</si>
  <si>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</si>
  <si>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</si>
  <si>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</si>
  <si>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</si>
  <si>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</si>
  <si>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</si>
  <si>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</si>
  <si>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</si>
  <si>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</si>
  <si>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</si>
  <si>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</si>
  <si>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</si>
  <si>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</si>
  <si>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</si>
  <si>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</si>
  <si>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</si>
  <si>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</si>
  <si>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</si>
  <si>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</si>
  <si>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</si>
  <si>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</si>
  <si>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</si>
  <si>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</si>
  <si>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</si>
  <si>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</si>
  <si>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</si>
  <si>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</si>
  <si>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</si>
  <si>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</si>
  <si>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</si>
  <si>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</si>
  <si>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</si>
  <si>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</si>
  <si>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</si>
  <si>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</si>
  <si>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</si>
  <si>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</si>
  <si>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</si>
  <si>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</si>
  <si>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</si>
  <si>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</si>
  <si>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</si>
  <si>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</si>
  <si>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</si>
  <si>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</si>
  <si>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</si>
  <si>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</si>
  <si>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</si>
  <si>
    <t xml:space="preserve">Camaras y Videos </t>
  </si>
  <si>
    <t>Alquileres de Equipos de Transporte , Tracción y Elev</t>
  </si>
  <si>
    <t>2.2.8.6.3</t>
  </si>
  <si>
    <t>Actuaciones Deportivas</t>
  </si>
  <si>
    <t>2.3.1.3.2</t>
  </si>
  <si>
    <t>Productos Agricolas</t>
  </si>
  <si>
    <t>2.2.7.2.3</t>
  </si>
  <si>
    <t>Mantenimiento y reparacion de equipo educacional</t>
  </si>
  <si>
    <t>Mantenimiento y reparacion de equipos sanitarios y de laboratorio</t>
  </si>
  <si>
    <t>Actuaciones Artisticas</t>
  </si>
  <si>
    <t>Servicios de Mantenimiento y Reparacion e Instalaciones</t>
  </si>
  <si>
    <t>30 DE ABRIL 2017</t>
  </si>
  <si>
    <t>Ayudas y donaciones ocasionales a hogares y personas</t>
  </si>
  <si>
    <t>PROGRESANDO</t>
  </si>
  <si>
    <t>Total Movimientos cuentas</t>
  </si>
  <si>
    <t>Total neto ejecutado</t>
  </si>
  <si>
    <t>Diferencia Contribuciones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</si>
</sst>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6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5" xfId="1" applyFont="1" applyBorder="1"/>
    <xf numFmtId="0" fontId="7" fillId="0" borderId="10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43" fontId="7" fillId="3" borderId="12" xfId="2" applyFont="1" applyFill="1" applyBorder="1"/>
    <xf numFmtId="43" fontId="6" fillId="0" borderId="12" xfId="2" applyFont="1" applyFill="1" applyBorder="1"/>
    <xf numFmtId="43" fontId="1" fillId="0" borderId="13" xfId="2" applyBorder="1"/>
    <xf numFmtId="0" fontId="6" fillId="0" borderId="12" xfId="1" applyNumberFormat="1" applyFont="1" applyBorder="1" applyAlignment="1">
      <alignment horizontal="center"/>
    </xf>
    <xf numFmtId="49" fontId="11" fillId="0" borderId="12" xfId="1" applyNumberFormat="1" applyFont="1" applyBorder="1" applyAlignment="1">
      <alignment horizontal="center"/>
    </xf>
    <xf numFmtId="43" fontId="10" fillId="3" borderId="12" xfId="1" applyNumberFormat="1" applyFont="1" applyFill="1" applyBorder="1"/>
    <xf numFmtId="49" fontId="11" fillId="3" borderId="14" xfId="1" applyNumberFormat="1" applyFont="1" applyFill="1" applyBorder="1" applyAlignment="1">
      <alignment horizontal="center"/>
    </xf>
    <xf numFmtId="0" fontId="11" fillId="0" borderId="14" xfId="1" applyFont="1" applyBorder="1"/>
    <xf numFmtId="43" fontId="6" fillId="0" borderId="14" xfId="2" applyFont="1" applyBorder="1"/>
    <xf numFmtId="49" fontId="11" fillId="0" borderId="15" xfId="1" applyNumberFormat="1" applyFont="1" applyBorder="1" applyAlignment="1">
      <alignment horizontal="center"/>
    </xf>
    <xf numFmtId="0" fontId="11" fillId="0" borderId="15" xfId="1" applyFont="1" applyBorder="1"/>
    <xf numFmtId="0" fontId="12" fillId="0" borderId="12" xfId="1" applyNumberFormat="1" applyFont="1" applyFill="1" applyBorder="1" applyAlignment="1">
      <alignment horizontal="center"/>
    </xf>
    <xf numFmtId="0" fontId="6" fillId="0" borderId="12" xfId="1" applyFont="1" applyFill="1" applyBorder="1"/>
    <xf numFmtId="0" fontId="1" fillId="0" borderId="0" xfId="1" applyFill="1"/>
    <xf numFmtId="43" fontId="1" fillId="0" borderId="0" xfId="1" applyNumberFormat="1" applyFill="1"/>
    <xf numFmtId="0" fontId="9" fillId="5" borderId="12" xfId="1" applyNumberFormat="1" applyFont="1" applyFill="1" applyBorder="1" applyAlignment="1">
      <alignment horizontal="center"/>
    </xf>
    <xf numFmtId="0" fontId="9" fillId="5" borderId="12" xfId="1" applyFont="1" applyFill="1" applyBorder="1"/>
    <xf numFmtId="0" fontId="9" fillId="6" borderId="12" xfId="1" applyNumberFormat="1" applyFont="1" applyFill="1" applyBorder="1" applyAlignment="1">
      <alignment horizontal="center"/>
    </xf>
    <xf numFmtId="0" fontId="10" fillId="6" borderId="12" xfId="1" applyFont="1" applyFill="1" applyBorder="1"/>
    <xf numFmtId="49" fontId="11" fillId="0" borderId="14" xfId="1" applyNumberFormat="1" applyFont="1" applyBorder="1" applyAlignment="1">
      <alignment horizontal="center"/>
    </xf>
    <xf numFmtId="0" fontId="6" fillId="0" borderId="16" xfId="1" applyNumberFormat="1" applyFont="1" applyBorder="1" applyAlignment="1">
      <alignment horizontal="center"/>
    </xf>
    <xf numFmtId="0" fontId="11" fillId="0" borderId="16" xfId="1" applyFont="1" applyBorder="1"/>
    <xf numFmtId="43" fontId="6" fillId="0" borderId="16" xfId="2" applyFont="1" applyBorder="1"/>
    <xf numFmtId="0" fontId="13" fillId="3" borderId="17" xfId="1" applyNumberFormat="1" applyFont="1" applyFill="1" applyBorder="1" applyAlignment="1">
      <alignment horizontal="center"/>
    </xf>
    <xf numFmtId="0" fontId="13" fillId="3" borderId="17" xfId="1" applyFont="1" applyFill="1" applyBorder="1"/>
    <xf numFmtId="43" fontId="14" fillId="3" borderId="17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5" fillId="0" borderId="0" xfId="1" applyNumberFormat="1" applyFont="1"/>
    <xf numFmtId="0" fontId="1" fillId="0" borderId="0" xfId="1" applyFont="1"/>
    <xf numFmtId="164" fontId="1" fillId="0" borderId="0" xfId="1" applyNumberFormat="1"/>
    <xf numFmtId="0" fontId="1" fillId="7" borderId="0" xfId="1" applyFill="1"/>
    <xf numFmtId="43" fontId="1" fillId="0" borderId="18" xfId="2" applyBorder="1"/>
    <xf numFmtId="49" fontId="11" fillId="0" borderId="12" xfId="1" applyNumberFormat="1" applyFont="1" applyFill="1" applyBorder="1" applyAlignment="1">
      <alignment horizontal="center"/>
    </xf>
    <xf numFmtId="0" fontId="11" fillId="0" borderId="12" xfId="1" applyFont="1" applyFill="1" applyBorder="1"/>
    <xf numFmtId="164" fontId="1" fillId="0" borderId="2" xfId="5" applyFont="1" applyBorder="1"/>
    <xf numFmtId="164" fontId="1" fillId="0" borderId="13" xfId="1" applyNumberFormat="1" applyBorder="1"/>
    <xf numFmtId="164" fontId="1" fillId="0" borderId="13" xfId="5" applyFont="1" applyBorder="1"/>
    <xf numFmtId="0" fontId="1" fillId="0" borderId="13" xfId="1" applyBorder="1"/>
    <xf numFmtId="0" fontId="15" fillId="0" borderId="13" xfId="1" applyFont="1" applyBorder="1" applyAlignment="1">
      <alignment horizontal="center" vertical="center" wrapText="1"/>
    </xf>
    <xf numFmtId="164" fontId="15" fillId="0" borderId="13" xfId="5" applyFont="1" applyBorder="1" applyAlignment="1">
      <alignment horizontal="center" vertical="center" wrapText="1"/>
    </xf>
    <xf numFmtId="164" fontId="15" fillId="0" borderId="13" xfId="5" applyFont="1" applyBorder="1"/>
    <xf numFmtId="164" fontId="15" fillId="0" borderId="13" xfId="1" applyNumberFormat="1" applyFont="1" applyBorder="1"/>
    <xf numFmtId="164" fontId="1" fillId="0" borderId="2" xfId="1" applyNumberFormat="1" applyBorder="1"/>
    <xf numFmtId="164" fontId="15" fillId="0" borderId="13" xfId="1" applyNumberFormat="1" applyFont="1" applyBorder="1" applyAlignment="1">
      <alignment horizont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9" xfId="1" applyFont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6">
    <cellStyle name="Millares" xfId="5" builtinId="3"/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K241"/>
  <sheetViews>
    <sheetView tabSelected="1" view="pageBreakPreview" zoomScale="115" zoomScaleNormal="100" zoomScaleSheetLayoutView="115" workbookViewId="0">
      <selection sqref="A1:F1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11" ht="26.25" thickTop="1" x14ac:dyDescent="0.35">
      <c r="A1" s="69" t="s">
        <v>0</v>
      </c>
      <c r="B1" s="70"/>
      <c r="C1" s="70"/>
      <c r="D1" s="70"/>
      <c r="E1" s="70"/>
      <c r="F1" s="71"/>
    </row>
    <row r="2" spans="1:11" ht="23.25" x14ac:dyDescent="0.35">
      <c r="A2" s="72" t="s">
        <v>1</v>
      </c>
      <c r="B2" s="73"/>
      <c r="C2" s="73"/>
      <c r="D2" s="73"/>
      <c r="E2" s="73"/>
      <c r="F2" s="74"/>
    </row>
    <row r="3" spans="1:11" ht="23.25" x14ac:dyDescent="0.35">
      <c r="A3" s="72" t="s">
        <v>2</v>
      </c>
      <c r="B3" s="73"/>
      <c r="C3" s="73"/>
      <c r="D3" s="73"/>
      <c r="E3" s="73"/>
      <c r="F3" s="74"/>
    </row>
    <row r="4" spans="1:11" ht="25.5" x14ac:dyDescent="0.35">
      <c r="A4" s="75" t="s">
        <v>396</v>
      </c>
      <c r="B4" s="76"/>
      <c r="C4" s="76"/>
      <c r="D4" s="76"/>
      <c r="E4" s="76"/>
      <c r="F4" s="77"/>
    </row>
    <row r="5" spans="1:11" ht="21" thickBot="1" x14ac:dyDescent="0.35">
      <c r="A5" s="78" t="s">
        <v>3</v>
      </c>
      <c r="B5" s="79"/>
      <c r="C5" s="79"/>
      <c r="D5" s="79"/>
      <c r="E5" s="79"/>
      <c r="F5" s="80"/>
    </row>
    <row r="6" spans="1:11" ht="31.5" customHeight="1" thickTop="1" thickBot="1" x14ac:dyDescent="0.25">
      <c r="A6" s="65" t="s">
        <v>4</v>
      </c>
      <c r="B6" s="67" t="s">
        <v>5</v>
      </c>
      <c r="C6" s="2"/>
      <c r="D6" s="2"/>
      <c r="E6" s="2"/>
      <c r="F6" s="3"/>
    </row>
    <row r="7" spans="1:11" ht="28.5" customHeight="1" thickBot="1" x14ac:dyDescent="0.25">
      <c r="A7" s="66"/>
      <c r="B7" s="68"/>
      <c r="C7" s="4" t="s">
        <v>6</v>
      </c>
      <c r="D7" s="4" t="s">
        <v>7</v>
      </c>
      <c r="E7" s="4" t="s">
        <v>8</v>
      </c>
      <c r="F7" s="4" t="s">
        <v>9</v>
      </c>
      <c r="H7" s="5" t="s">
        <v>10</v>
      </c>
    </row>
    <row r="8" spans="1:11" ht="16.5" thickBot="1" x14ac:dyDescent="0.3">
      <c r="A8" s="6">
        <v>2.1</v>
      </c>
      <c r="B8" s="7" t="s">
        <v>11</v>
      </c>
      <c r="C8" s="8">
        <f>+C9+C12+C16+C18+C21+C28+C30</f>
        <v>24688889.469999999</v>
      </c>
      <c r="D8" s="8">
        <f t="shared" ref="D8:F8" si="0">+D9+D12+D16+D18+D21+D28+D30</f>
        <v>26393401.990000002</v>
      </c>
      <c r="E8" s="8">
        <f t="shared" si="0"/>
        <v>3497440.7199999997</v>
      </c>
      <c r="F8" s="8">
        <f t="shared" si="0"/>
        <v>54579732.179999992</v>
      </c>
      <c r="H8" s="9" t="e">
        <f>+C8+D8+#REF!</f>
        <v>#REF!</v>
      </c>
    </row>
    <row r="9" spans="1:11" ht="16.5" x14ac:dyDescent="0.3">
      <c r="A9" s="10" t="s">
        <v>12</v>
      </c>
      <c r="B9" s="11" t="s">
        <v>13</v>
      </c>
      <c r="C9" s="19">
        <f>SUM(C10:C11)</f>
        <v>21322231.07</v>
      </c>
      <c r="D9" s="19">
        <f>SUM(D10:D11)</f>
        <v>12882773.119999999</v>
      </c>
      <c r="E9" s="19">
        <f>SUM(E10:E11)</f>
        <v>1033202.5</v>
      </c>
      <c r="F9" s="19">
        <f>SUM(F10:F11)</f>
        <v>35238206.689999998</v>
      </c>
      <c r="H9" s="9" t="e">
        <f>+C9+D9+#REF!</f>
        <v>#REF!</v>
      </c>
    </row>
    <row r="10" spans="1:11" x14ac:dyDescent="0.2">
      <c r="A10" s="13" t="s">
        <v>14</v>
      </c>
      <c r="B10" s="14" t="s">
        <v>15</v>
      </c>
      <c r="C10" s="15">
        <v>21322231.07</v>
      </c>
      <c r="D10" s="15">
        <v>12882773.119999999</v>
      </c>
      <c r="E10" s="15">
        <v>1033202.5</v>
      </c>
      <c r="F10" s="15">
        <f>SUM(C10:E10)</f>
        <v>35238206.689999998</v>
      </c>
      <c r="H10" s="9" t="e">
        <f>+C10+D10+#REF!</f>
        <v>#REF!</v>
      </c>
      <c r="K10" s="19"/>
    </row>
    <row r="11" spans="1:11" x14ac:dyDescent="0.2">
      <c r="A11" s="13" t="s">
        <v>16</v>
      </c>
      <c r="B11" s="16" t="s">
        <v>17</v>
      </c>
      <c r="C11" s="15">
        <v>0</v>
      </c>
      <c r="D11" s="15">
        <v>0</v>
      </c>
      <c r="E11" s="15"/>
      <c r="F11" s="15">
        <f>SUM(C11:E11)</f>
        <v>0</v>
      </c>
      <c r="H11" s="9" t="e">
        <f>+C11+D11+#REF!</f>
        <v>#REF!</v>
      </c>
    </row>
    <row r="12" spans="1:11" ht="16.5" x14ac:dyDescent="0.3">
      <c r="A12" s="17" t="s">
        <v>18</v>
      </c>
      <c r="B12" s="18" t="s">
        <v>19</v>
      </c>
      <c r="C12" s="19">
        <f>SUM(C13:C15)</f>
        <v>89100</v>
      </c>
      <c r="D12" s="19">
        <f>SUM(D13:D15)</f>
        <v>6523766.6500000004</v>
      </c>
      <c r="E12" s="19">
        <f>SUM(E13:E15)</f>
        <v>2426167.15</v>
      </c>
      <c r="F12" s="19">
        <f>SUM(F13:F15)</f>
        <v>9039033.8000000007</v>
      </c>
      <c r="H12" s="9" t="e">
        <f>+C12+D12+#REF!</f>
        <v>#REF!</v>
      </c>
    </row>
    <row r="13" spans="1:11" x14ac:dyDescent="0.2">
      <c r="A13" s="13" t="s">
        <v>20</v>
      </c>
      <c r="B13" s="14" t="s">
        <v>21</v>
      </c>
      <c r="C13" s="15">
        <v>89100</v>
      </c>
      <c r="D13" s="15">
        <v>6523766.6500000004</v>
      </c>
      <c r="E13" s="15">
        <v>2426167.15</v>
      </c>
      <c r="F13" s="15">
        <f>SUM(C13:E13)</f>
        <v>9039033.8000000007</v>
      </c>
      <c r="G13" s="9">
        <f>SUM(C13:F13)</f>
        <v>18078067.600000001</v>
      </c>
      <c r="H13" s="9" t="e">
        <f>+C13+D13+#REF!</f>
        <v>#REF!</v>
      </c>
      <c r="I13" s="50"/>
    </row>
    <row r="14" spans="1:11" x14ac:dyDescent="0.2">
      <c r="A14" s="13" t="s">
        <v>22</v>
      </c>
      <c r="B14" s="14" t="s">
        <v>23</v>
      </c>
      <c r="C14" s="15">
        <v>0</v>
      </c>
      <c r="D14" s="15">
        <v>0</v>
      </c>
      <c r="E14" s="15"/>
      <c r="F14" s="15">
        <f>SUM(C14:E14)</f>
        <v>0</v>
      </c>
      <c r="H14" s="9" t="e">
        <f>+C14+D14+#REF!</f>
        <v>#REF!</v>
      </c>
    </row>
    <row r="15" spans="1:11" x14ac:dyDescent="0.2">
      <c r="A15" s="13" t="s">
        <v>24</v>
      </c>
      <c r="B15" s="14" t="s">
        <v>25</v>
      </c>
      <c r="C15" s="15"/>
      <c r="D15" s="15"/>
      <c r="E15" s="15"/>
      <c r="F15" s="15">
        <v>0</v>
      </c>
      <c r="H15" s="9" t="e">
        <f>+C15+D15+#REF!</f>
        <v>#REF!</v>
      </c>
    </row>
    <row r="16" spans="1:11" ht="16.5" x14ac:dyDescent="0.3">
      <c r="A16" s="17" t="s">
        <v>26</v>
      </c>
      <c r="B16" s="18" t="s">
        <v>27</v>
      </c>
      <c r="C16" s="19">
        <f>SUM(C17:C17)</f>
        <v>0</v>
      </c>
      <c r="D16" s="19">
        <f>SUM(D17:D17)</f>
        <v>0</v>
      </c>
      <c r="E16" s="19"/>
      <c r="F16" s="19">
        <f>SUM(F17:F17)</f>
        <v>0</v>
      </c>
      <c r="H16" s="9" t="e">
        <f>+C16+D16+#REF!</f>
        <v>#REF!</v>
      </c>
    </row>
    <row r="17" spans="1:8" x14ac:dyDescent="0.2">
      <c r="A17" s="13" t="s">
        <v>28</v>
      </c>
      <c r="B17" s="14" t="s">
        <v>29</v>
      </c>
      <c r="C17" s="15">
        <v>0</v>
      </c>
      <c r="D17" s="15">
        <v>0</v>
      </c>
      <c r="E17" s="15"/>
      <c r="F17" s="15">
        <v>0</v>
      </c>
      <c r="H17" s="9" t="e">
        <f>+C17+D17+#REF!</f>
        <v>#REF!</v>
      </c>
    </row>
    <row r="18" spans="1:8" ht="16.5" x14ac:dyDescent="0.3">
      <c r="A18" s="17" t="s">
        <v>30</v>
      </c>
      <c r="B18" s="18" t="s">
        <v>31</v>
      </c>
      <c r="C18" s="19">
        <f>SUM(C19:C20)</f>
        <v>0</v>
      </c>
      <c r="D18" s="19">
        <f>SUM(D19:D20)</f>
        <v>1714328.58</v>
      </c>
      <c r="E18" s="19">
        <f>SUM(E19:E20)</f>
        <v>38071.07</v>
      </c>
      <c r="F18" s="19">
        <f>SUM(F19:F20)</f>
        <v>1752399.65</v>
      </c>
      <c r="H18" s="9" t="e">
        <f>+C18+D18+#REF!</f>
        <v>#REF!</v>
      </c>
    </row>
    <row r="19" spans="1:8" x14ac:dyDescent="0.2">
      <c r="A19" s="13" t="s">
        <v>32</v>
      </c>
      <c r="B19" s="14" t="s">
        <v>33</v>
      </c>
      <c r="C19" s="15">
        <v>0</v>
      </c>
      <c r="D19" s="15">
        <v>750250</v>
      </c>
      <c r="E19" s="15"/>
      <c r="F19" s="15">
        <f>SUM(C19:E19)</f>
        <v>750250</v>
      </c>
      <c r="H19" s="9" t="e">
        <f>+C19+D19+#REF!</f>
        <v>#REF!</v>
      </c>
    </row>
    <row r="20" spans="1:8" x14ac:dyDescent="0.2">
      <c r="A20" s="13" t="s">
        <v>34</v>
      </c>
      <c r="B20" s="14" t="s">
        <v>35</v>
      </c>
      <c r="C20" s="15">
        <v>0</v>
      </c>
      <c r="D20" s="15">
        <v>964078.58</v>
      </c>
      <c r="E20" s="15">
        <v>38071.07</v>
      </c>
      <c r="F20" s="15">
        <f>SUM(C20:E20)</f>
        <v>1002149.6499999999</v>
      </c>
      <c r="G20" s="9">
        <f>SUM(C20:F20)</f>
        <v>2004299.2999999998</v>
      </c>
      <c r="H20" s="9" t="e">
        <f>+C20+D20+#REF!</f>
        <v>#REF!</v>
      </c>
    </row>
    <row r="21" spans="1:8" ht="16.5" x14ac:dyDescent="0.3">
      <c r="A21" s="17" t="s">
        <v>36</v>
      </c>
      <c r="B21" s="18" t="s">
        <v>37</v>
      </c>
      <c r="C21" s="19">
        <f>SUM(C22:C27)</f>
        <v>34500</v>
      </c>
      <c r="D21" s="19">
        <f t="shared" ref="D21:E21" si="1">SUM(D22:D27)</f>
        <v>2593624.17</v>
      </c>
      <c r="E21" s="19">
        <f t="shared" si="1"/>
        <v>0</v>
      </c>
      <c r="F21" s="19">
        <f>SUM(F22:F27)</f>
        <v>2628124.17</v>
      </c>
      <c r="H21" s="9" t="e">
        <f>+C21+D21+#REF!</f>
        <v>#REF!</v>
      </c>
    </row>
    <row r="22" spans="1:8" x14ac:dyDescent="0.2">
      <c r="A22" s="13" t="s">
        <v>38</v>
      </c>
      <c r="B22" s="14" t="s">
        <v>39</v>
      </c>
      <c r="C22" s="21">
        <v>0</v>
      </c>
      <c r="D22" s="21">
        <v>349054.17</v>
      </c>
      <c r="E22" s="52"/>
      <c r="F22" s="15">
        <f>SUM(C22:E22)</f>
        <v>349054.17</v>
      </c>
      <c r="H22" s="9" t="e">
        <f>+C24+D24+#REF!</f>
        <v>#REF!</v>
      </c>
    </row>
    <row r="23" spans="1:8" x14ac:dyDescent="0.2">
      <c r="A23" s="13" t="s">
        <v>40</v>
      </c>
      <c r="B23" s="14" t="s">
        <v>41</v>
      </c>
      <c r="C23" s="15">
        <v>0</v>
      </c>
      <c r="D23" s="15">
        <v>0</v>
      </c>
      <c r="E23" s="15">
        <v>0</v>
      </c>
      <c r="F23" s="15">
        <f t="shared" ref="F23:F27" si="2">SUM(C23:E23)</f>
        <v>0</v>
      </c>
      <c r="H23" s="9" t="e">
        <f>+C23+D23+#REF!</f>
        <v>#REF!</v>
      </c>
    </row>
    <row r="24" spans="1:8" x14ac:dyDescent="0.2">
      <c r="A24" s="13" t="s">
        <v>42</v>
      </c>
      <c r="B24" s="14" t="s">
        <v>43</v>
      </c>
      <c r="C24" s="15">
        <v>34500</v>
      </c>
      <c r="D24" s="15">
        <v>2244570</v>
      </c>
      <c r="E24" s="15"/>
      <c r="F24" s="15">
        <f t="shared" si="2"/>
        <v>2279070</v>
      </c>
      <c r="H24" s="9" t="e">
        <f>+#REF!+#REF!+#REF!</f>
        <v>#REF!</v>
      </c>
    </row>
    <row r="25" spans="1:8" x14ac:dyDescent="0.2">
      <c r="A25" s="13" t="s">
        <v>44</v>
      </c>
      <c r="B25" s="14" t="s">
        <v>45</v>
      </c>
      <c r="C25" s="15">
        <v>0</v>
      </c>
      <c r="D25" s="15">
        <v>0</v>
      </c>
      <c r="E25" s="15"/>
      <c r="F25" s="15">
        <f t="shared" si="2"/>
        <v>0</v>
      </c>
      <c r="H25" s="9"/>
    </row>
    <row r="26" spans="1:8" x14ac:dyDescent="0.2">
      <c r="A26" s="13" t="s">
        <v>46</v>
      </c>
      <c r="B26" s="14" t="s">
        <v>47</v>
      </c>
      <c r="C26" s="15"/>
      <c r="D26" s="15"/>
      <c r="E26" s="15"/>
      <c r="F26" s="15">
        <f t="shared" si="2"/>
        <v>0</v>
      </c>
      <c r="H26" s="9" t="e">
        <f>+C26+D26+#REF!</f>
        <v>#REF!</v>
      </c>
    </row>
    <row r="27" spans="1:8" x14ac:dyDescent="0.2">
      <c r="A27" s="13" t="s">
        <v>48</v>
      </c>
      <c r="B27" s="14" t="s">
        <v>49</v>
      </c>
      <c r="C27" s="15"/>
      <c r="D27" s="15"/>
      <c r="E27" s="15"/>
      <c r="F27" s="15">
        <f t="shared" si="2"/>
        <v>0</v>
      </c>
      <c r="H27" s="9" t="e">
        <f>+C27+D27+#REF!</f>
        <v>#REF!</v>
      </c>
    </row>
    <row r="28" spans="1:8" ht="16.5" x14ac:dyDescent="0.3">
      <c r="A28" s="17" t="s">
        <v>50</v>
      </c>
      <c r="B28" s="18" t="s">
        <v>51</v>
      </c>
      <c r="C28" s="19">
        <f>SUM(C29:C29)</f>
        <v>0</v>
      </c>
      <c r="D28" s="19">
        <f>SUM(D29:D29)</f>
        <v>0</v>
      </c>
      <c r="E28" s="19"/>
      <c r="F28" s="19">
        <f>SUM(F29)</f>
        <v>0</v>
      </c>
      <c r="H28" s="9"/>
    </row>
    <row r="29" spans="1:8" x14ac:dyDescent="0.2">
      <c r="A29" s="13" t="s">
        <v>52</v>
      </c>
      <c r="B29" s="14" t="s">
        <v>53</v>
      </c>
      <c r="C29" s="15">
        <v>0</v>
      </c>
      <c r="D29" s="15">
        <v>0</v>
      </c>
      <c r="E29" s="15"/>
      <c r="F29" s="15">
        <v>0</v>
      </c>
      <c r="H29" s="9"/>
    </row>
    <row r="30" spans="1:8" ht="16.5" x14ac:dyDescent="0.3">
      <c r="A30" s="17" t="s">
        <v>54</v>
      </c>
      <c r="B30" s="18" t="s">
        <v>55</v>
      </c>
      <c r="C30" s="19">
        <f>SUM(C31:C33)</f>
        <v>3243058.4</v>
      </c>
      <c r="D30" s="19">
        <f t="shared" ref="D30:E30" si="3">SUM(D31:D33)</f>
        <v>2678909.4699999997</v>
      </c>
      <c r="E30" s="19">
        <f t="shared" si="3"/>
        <v>0</v>
      </c>
      <c r="F30" s="19">
        <f>SUM(F31:F33)</f>
        <v>5921967.8700000001</v>
      </c>
      <c r="H30" s="9" t="e">
        <f>+C30+D30+#REF!</f>
        <v>#REF!</v>
      </c>
    </row>
    <row r="31" spans="1:8" x14ac:dyDescent="0.2">
      <c r="A31" s="22" t="s">
        <v>56</v>
      </c>
      <c r="B31" s="14" t="s">
        <v>57</v>
      </c>
      <c r="C31" s="15">
        <v>1505555.02</v>
      </c>
      <c r="D31" s="15">
        <v>1237277.8400000001</v>
      </c>
      <c r="E31" s="15"/>
      <c r="F31" s="15">
        <f>SUM(C31:E31)</f>
        <v>2742832.8600000003</v>
      </c>
      <c r="H31" s="9" t="e">
        <f>+C31+D31+#REF!</f>
        <v>#REF!</v>
      </c>
    </row>
    <row r="32" spans="1:8" x14ac:dyDescent="0.2">
      <c r="A32" s="22" t="s">
        <v>58</v>
      </c>
      <c r="B32" s="14" t="s">
        <v>59</v>
      </c>
      <c r="C32" s="15">
        <v>1514678.63</v>
      </c>
      <c r="D32" s="15">
        <v>1275180.25</v>
      </c>
      <c r="E32" s="15">
        <v>0</v>
      </c>
      <c r="F32" s="15">
        <f t="shared" ref="F32:F33" si="4">SUM(C32:E32)</f>
        <v>2789858.88</v>
      </c>
      <c r="H32" s="9" t="e">
        <f>+C32+D32+#REF!</f>
        <v>#REF!</v>
      </c>
    </row>
    <row r="33" spans="1:9" ht="13.5" thickBot="1" x14ac:dyDescent="0.25">
      <c r="A33" s="22" t="s">
        <v>60</v>
      </c>
      <c r="B33" s="14" t="s">
        <v>61</v>
      </c>
      <c r="C33" s="15">
        <v>222824.75</v>
      </c>
      <c r="D33" s="15">
        <v>166451.38</v>
      </c>
      <c r="E33" s="15"/>
      <c r="F33" s="15">
        <f t="shared" si="4"/>
        <v>389276.13</v>
      </c>
      <c r="H33" s="9" t="e">
        <f>+C33+D33+#REF!</f>
        <v>#REF!</v>
      </c>
    </row>
    <row r="34" spans="1:9" ht="16.5" thickBot="1" x14ac:dyDescent="0.3">
      <c r="A34" s="6">
        <v>2.2000000000000002</v>
      </c>
      <c r="B34" s="7" t="s">
        <v>62</v>
      </c>
      <c r="C34" s="8">
        <f>+C35+C42+C45+C48+C53+C60+C65+C81+C98</f>
        <v>4572743.74</v>
      </c>
      <c r="D34" s="8">
        <f t="shared" ref="D34:F34" si="5">+D35+D42+D45+D48+D53+D60+D65+D81+D98</f>
        <v>13109526.25</v>
      </c>
      <c r="E34" s="8">
        <f t="shared" si="5"/>
        <v>5158349.07</v>
      </c>
      <c r="F34" s="8">
        <f t="shared" si="5"/>
        <v>22840619.060000002</v>
      </c>
      <c r="H34" s="9" t="e">
        <f>+C34+D34+#REF!</f>
        <v>#REF!</v>
      </c>
    </row>
    <row r="35" spans="1:9" ht="16.5" x14ac:dyDescent="0.3">
      <c r="A35" s="10" t="s">
        <v>63</v>
      </c>
      <c r="B35" s="11" t="s">
        <v>64</v>
      </c>
      <c r="C35" s="12">
        <f>SUM(C36:C41)</f>
        <v>4572743.74</v>
      </c>
      <c r="D35" s="12">
        <f t="shared" ref="D35:E35" si="6">SUM(D36:D41)</f>
        <v>2104403.84</v>
      </c>
      <c r="E35" s="12">
        <f t="shared" si="6"/>
        <v>2023929.62</v>
      </c>
      <c r="F35" s="12">
        <f>SUM(F36:F41)</f>
        <v>8701077.2000000011</v>
      </c>
      <c r="H35" s="9" t="e">
        <f>+C35+D35+#REF!</f>
        <v>#REF!</v>
      </c>
    </row>
    <row r="36" spans="1:9" x14ac:dyDescent="0.2">
      <c r="A36" s="22" t="s">
        <v>65</v>
      </c>
      <c r="B36" s="14" t="s">
        <v>66</v>
      </c>
      <c r="C36" s="15">
        <v>3698574.15</v>
      </c>
      <c r="D36" s="15">
        <v>434398.47</v>
      </c>
      <c r="E36" s="15"/>
      <c r="F36" s="15">
        <f>SUM(C36:E36)</f>
        <v>4132972.62</v>
      </c>
      <c r="H36" s="9" t="e">
        <f>+C36+D36+#REF!</f>
        <v>#REF!</v>
      </c>
    </row>
    <row r="37" spans="1:9" x14ac:dyDescent="0.2">
      <c r="A37" s="22" t="s">
        <v>67</v>
      </c>
      <c r="B37" s="14" t="s">
        <v>68</v>
      </c>
      <c r="C37" s="15">
        <v>0</v>
      </c>
      <c r="D37" s="15">
        <v>3180</v>
      </c>
      <c r="E37" s="15"/>
      <c r="F37" s="15">
        <f t="shared" ref="F37:F41" si="7">SUM(C37:E37)</f>
        <v>3180</v>
      </c>
      <c r="H37" s="9" t="e">
        <f>+C37+D37+#REF!</f>
        <v>#REF!</v>
      </c>
    </row>
    <row r="38" spans="1:9" x14ac:dyDescent="0.2">
      <c r="A38" s="22" t="s">
        <v>69</v>
      </c>
      <c r="B38" s="14" t="s">
        <v>70</v>
      </c>
      <c r="C38" s="15">
        <v>874169.59</v>
      </c>
      <c r="D38" s="15">
        <v>466876.4</v>
      </c>
      <c r="E38" s="15">
        <v>1155143.8700000001</v>
      </c>
      <c r="F38" s="15">
        <f t="shared" si="7"/>
        <v>2496189.8600000003</v>
      </c>
      <c r="H38" s="9" t="e">
        <f>+C38+D38+#REF!</f>
        <v>#REF!</v>
      </c>
    </row>
    <row r="39" spans="1:9" x14ac:dyDescent="0.2">
      <c r="A39" s="22" t="s">
        <v>71</v>
      </c>
      <c r="B39" s="14" t="s">
        <v>72</v>
      </c>
      <c r="C39" s="15">
        <v>0</v>
      </c>
      <c r="D39" s="15">
        <v>1166968.3200000001</v>
      </c>
      <c r="E39" s="15">
        <v>867247.75</v>
      </c>
      <c r="F39" s="15">
        <f t="shared" si="7"/>
        <v>2034216.07</v>
      </c>
      <c r="H39" s="9" t="e">
        <f>+C39+D39+#REF!</f>
        <v>#REF!</v>
      </c>
    </row>
    <row r="40" spans="1:9" x14ac:dyDescent="0.2">
      <c r="A40" s="22" t="s">
        <v>73</v>
      </c>
      <c r="B40" s="14" t="s">
        <v>74</v>
      </c>
      <c r="C40" s="15">
        <v>0</v>
      </c>
      <c r="D40" s="15">
        <v>7152.65</v>
      </c>
      <c r="E40" s="15">
        <v>638</v>
      </c>
      <c r="F40" s="15">
        <f t="shared" si="7"/>
        <v>7790.65</v>
      </c>
      <c r="H40" s="9" t="e">
        <f>+C40+D40+#REF!</f>
        <v>#REF!</v>
      </c>
    </row>
    <row r="41" spans="1:9" x14ac:dyDescent="0.2">
      <c r="A41" s="22" t="s">
        <v>75</v>
      </c>
      <c r="B41" s="14" t="s">
        <v>76</v>
      </c>
      <c r="C41" s="15">
        <v>0</v>
      </c>
      <c r="D41" s="15">
        <v>25828</v>
      </c>
      <c r="E41" s="15">
        <v>900</v>
      </c>
      <c r="F41" s="15">
        <f t="shared" si="7"/>
        <v>26728</v>
      </c>
      <c r="H41" s="9" t="e">
        <f>+C41+D41+#REF!</f>
        <v>#REF!</v>
      </c>
    </row>
    <row r="42" spans="1:9" ht="16.5" x14ac:dyDescent="0.3">
      <c r="A42" s="17" t="s">
        <v>77</v>
      </c>
      <c r="B42" s="18" t="s">
        <v>78</v>
      </c>
      <c r="C42" s="19">
        <f>SUM(C43:C44)</f>
        <v>0</v>
      </c>
      <c r="D42" s="19">
        <f>SUM(D43:D44)</f>
        <v>6416</v>
      </c>
      <c r="E42" s="19">
        <f>SUM(E43:E44)</f>
        <v>50488.38</v>
      </c>
      <c r="F42" s="19">
        <f>SUM(F43:F44)</f>
        <v>56904.38</v>
      </c>
      <c r="H42" s="9" t="e">
        <f>+C42+D42+#REF!</f>
        <v>#REF!</v>
      </c>
    </row>
    <row r="43" spans="1:9" x14ac:dyDescent="0.2">
      <c r="A43" s="23" t="s">
        <v>79</v>
      </c>
      <c r="B43" s="14" t="s">
        <v>80</v>
      </c>
      <c r="C43" s="15">
        <v>0</v>
      </c>
      <c r="D43" s="15">
        <v>5000</v>
      </c>
      <c r="E43" s="15"/>
      <c r="F43" s="15">
        <f>SUM(C43:E43)</f>
        <v>5000</v>
      </c>
      <c r="H43" s="9" t="e">
        <f>+C43+D43+#REF!</f>
        <v>#REF!</v>
      </c>
    </row>
    <row r="44" spans="1:9" x14ac:dyDescent="0.2">
      <c r="A44" s="23" t="s">
        <v>81</v>
      </c>
      <c r="B44" s="14" t="s">
        <v>82</v>
      </c>
      <c r="C44" s="15">
        <v>0</v>
      </c>
      <c r="D44" s="15">
        <v>1416</v>
      </c>
      <c r="E44" s="15">
        <v>50488.38</v>
      </c>
      <c r="F44" s="15">
        <f>SUM(C44:E44)</f>
        <v>51904.38</v>
      </c>
      <c r="H44" s="9" t="e">
        <f>+C44+D44+#REF!</f>
        <v>#REF!</v>
      </c>
    </row>
    <row r="45" spans="1:9" ht="16.5" x14ac:dyDescent="0.3">
      <c r="A45" s="17" t="s">
        <v>83</v>
      </c>
      <c r="B45" s="18" t="s">
        <v>84</v>
      </c>
      <c r="C45" s="19">
        <f>SUM(C46:C47)</f>
        <v>0</v>
      </c>
      <c r="D45" s="19">
        <f>SUM(D46:D47)</f>
        <v>2593363.56</v>
      </c>
      <c r="E45" s="19">
        <f>SUM(E46:E47)</f>
        <v>218600</v>
      </c>
      <c r="F45" s="19">
        <f>SUM(F46:F47)</f>
        <v>2811963.56</v>
      </c>
      <c r="H45" s="9" t="e">
        <f>+C45+D45+#REF!</f>
        <v>#REF!</v>
      </c>
    </row>
    <row r="46" spans="1:9" x14ac:dyDescent="0.2">
      <c r="A46" s="22" t="s">
        <v>85</v>
      </c>
      <c r="B46" s="14" t="s">
        <v>86</v>
      </c>
      <c r="C46" s="15">
        <v>0</v>
      </c>
      <c r="D46" s="15">
        <v>2593363.56</v>
      </c>
      <c r="E46" s="15">
        <v>218600</v>
      </c>
      <c r="F46" s="15">
        <f>SUM(C46:E46)</f>
        <v>2811963.56</v>
      </c>
      <c r="H46" s="9" t="e">
        <f>+C46+D46+#REF!</f>
        <v>#REF!</v>
      </c>
    </row>
    <row r="47" spans="1:9" x14ac:dyDescent="0.2">
      <c r="A47" s="22" t="s">
        <v>87</v>
      </c>
      <c r="B47" s="14" t="s">
        <v>88</v>
      </c>
      <c r="C47" s="15">
        <v>0</v>
      </c>
      <c r="D47" s="15">
        <v>0</v>
      </c>
      <c r="E47" s="15"/>
      <c r="F47" s="15">
        <f>SUM(C47:E47)</f>
        <v>0</v>
      </c>
      <c r="H47" s="9" t="e">
        <f>+C47+D47+#REF!</f>
        <v>#REF!</v>
      </c>
      <c r="I47" s="9"/>
    </row>
    <row r="48" spans="1:9" ht="16.5" x14ac:dyDescent="0.3">
      <c r="A48" s="17" t="s">
        <v>89</v>
      </c>
      <c r="B48" s="18" t="s">
        <v>90</v>
      </c>
      <c r="C48" s="19">
        <f>SUM(C49:C52)</f>
        <v>0</v>
      </c>
      <c r="D48" s="19">
        <f>SUM(D49:D52)</f>
        <v>5209801.8499999996</v>
      </c>
      <c r="E48" s="19">
        <f>SUM(E49:E52)</f>
        <v>191330.92</v>
      </c>
      <c r="F48" s="19">
        <f>SUM(F49:F52)</f>
        <v>5401132.7699999996</v>
      </c>
      <c r="H48" s="9" t="e">
        <f>+C48+D48+#REF!</f>
        <v>#REF!</v>
      </c>
    </row>
    <row r="49" spans="1:8" x14ac:dyDescent="0.2">
      <c r="A49" s="23" t="s">
        <v>91</v>
      </c>
      <c r="B49" s="14" t="s">
        <v>92</v>
      </c>
      <c r="C49" s="20">
        <v>0</v>
      </c>
      <c r="D49" s="20">
        <v>5156850.8499999996</v>
      </c>
      <c r="E49" s="20">
        <v>184202.92</v>
      </c>
      <c r="F49" s="15">
        <f>SUM(C49:E49)</f>
        <v>5341053.7699999996</v>
      </c>
      <c r="H49" s="9" t="e">
        <f>+C49+D49+#REF!</f>
        <v>#REF!</v>
      </c>
    </row>
    <row r="50" spans="1:8" x14ac:dyDescent="0.2">
      <c r="A50" s="23" t="s">
        <v>93</v>
      </c>
      <c r="B50" s="14" t="s">
        <v>94</v>
      </c>
      <c r="C50" s="15">
        <v>0</v>
      </c>
      <c r="D50" s="15">
        <v>2110</v>
      </c>
      <c r="E50" s="15"/>
      <c r="F50" s="15">
        <f t="shared" ref="F50:F52" si="8">SUM(C50:E50)</f>
        <v>2110</v>
      </c>
      <c r="H50" s="9" t="e">
        <f>+C50+D50+#REF!</f>
        <v>#REF!</v>
      </c>
    </row>
    <row r="51" spans="1:8" x14ac:dyDescent="0.2">
      <c r="A51" s="23" t="s">
        <v>95</v>
      </c>
      <c r="B51" s="14" t="s">
        <v>96</v>
      </c>
      <c r="C51" s="15">
        <v>0</v>
      </c>
      <c r="D51" s="15">
        <v>0</v>
      </c>
      <c r="E51" s="15"/>
      <c r="F51" s="15">
        <f t="shared" si="8"/>
        <v>0</v>
      </c>
      <c r="H51" s="9" t="e">
        <f>+C51+D51+#REF!</f>
        <v>#REF!</v>
      </c>
    </row>
    <row r="52" spans="1:8" x14ac:dyDescent="0.2">
      <c r="A52" s="23" t="s">
        <v>97</v>
      </c>
      <c r="B52" s="14" t="s">
        <v>98</v>
      </c>
      <c r="C52" s="15">
        <v>0</v>
      </c>
      <c r="D52" s="15">
        <v>50841</v>
      </c>
      <c r="E52" s="15">
        <v>7128</v>
      </c>
      <c r="F52" s="15">
        <f t="shared" si="8"/>
        <v>57969</v>
      </c>
      <c r="H52" s="9" t="e">
        <f>+C52+D52+#REF!</f>
        <v>#REF!</v>
      </c>
    </row>
    <row r="53" spans="1:8" ht="16.5" x14ac:dyDescent="0.3">
      <c r="A53" s="17" t="s">
        <v>99</v>
      </c>
      <c r="B53" s="18" t="s">
        <v>100</v>
      </c>
      <c r="C53" s="19">
        <f>SUM(C54:C59)</f>
        <v>0</v>
      </c>
      <c r="D53" s="19">
        <f>SUM(D54:D59)</f>
        <v>256103.1</v>
      </c>
      <c r="E53" s="19">
        <f t="shared" ref="E53" si="9">SUM(E54:E59)</f>
        <v>393342</v>
      </c>
      <c r="F53" s="19">
        <f>SUM(F54:F59)</f>
        <v>649445.1</v>
      </c>
      <c r="H53" s="9" t="e">
        <f>+C53+D53+#REF!</f>
        <v>#REF!</v>
      </c>
    </row>
    <row r="54" spans="1:8" x14ac:dyDescent="0.2">
      <c r="A54" s="23" t="s">
        <v>101</v>
      </c>
      <c r="B54" s="14" t="s">
        <v>102</v>
      </c>
      <c r="C54" s="15"/>
      <c r="D54" s="15">
        <v>184013.5</v>
      </c>
      <c r="E54" s="15"/>
      <c r="F54" s="15">
        <f>SUM(C54:E54)</f>
        <v>184013.5</v>
      </c>
      <c r="H54" s="9" t="e">
        <f>+C54+D54+#REF!</f>
        <v>#REF!</v>
      </c>
    </row>
    <row r="55" spans="1:8" x14ac:dyDescent="0.2">
      <c r="A55" s="23" t="s">
        <v>103</v>
      </c>
      <c r="B55" s="14" t="s">
        <v>104</v>
      </c>
      <c r="C55" s="15">
        <v>0</v>
      </c>
      <c r="D55" s="15">
        <v>0</v>
      </c>
      <c r="E55" s="15"/>
      <c r="F55" s="15">
        <f t="shared" ref="F55:F59" si="10">SUM(C55:E55)</f>
        <v>0</v>
      </c>
      <c r="H55" s="9" t="e">
        <f>+C55+D55+#REF!</f>
        <v>#REF!</v>
      </c>
    </row>
    <row r="56" spans="1:8" x14ac:dyDescent="0.2">
      <c r="A56" s="23" t="s">
        <v>105</v>
      </c>
      <c r="B56" s="14" t="s">
        <v>106</v>
      </c>
      <c r="C56" s="15"/>
      <c r="D56" s="15"/>
      <c r="E56" s="15">
        <v>0</v>
      </c>
      <c r="F56" s="15">
        <f t="shared" si="10"/>
        <v>0</v>
      </c>
      <c r="H56" s="9" t="e">
        <f>+C56+D56+#REF!</f>
        <v>#REF!</v>
      </c>
    </row>
    <row r="57" spans="1:8" x14ac:dyDescent="0.2">
      <c r="A57" s="23" t="s">
        <v>107</v>
      </c>
      <c r="B57" s="14" t="s">
        <v>386</v>
      </c>
      <c r="C57" s="15">
        <v>0</v>
      </c>
      <c r="D57" s="15">
        <v>0</v>
      </c>
      <c r="E57" s="15">
        <v>345500</v>
      </c>
      <c r="F57" s="15">
        <f t="shared" si="10"/>
        <v>345500</v>
      </c>
      <c r="H57" s="9" t="e">
        <f>+C57+D57+#REF!</f>
        <v>#REF!</v>
      </c>
    </row>
    <row r="58" spans="1:8" x14ac:dyDescent="0.2">
      <c r="A58" s="23" t="s">
        <v>108</v>
      </c>
      <c r="B58" s="14" t="s">
        <v>109</v>
      </c>
      <c r="C58" s="15">
        <v>0</v>
      </c>
      <c r="D58" s="15">
        <v>72089.600000000006</v>
      </c>
      <c r="E58" s="15">
        <v>47842</v>
      </c>
      <c r="F58" s="15">
        <f t="shared" si="10"/>
        <v>119931.6</v>
      </c>
      <c r="H58" s="9" t="e">
        <f>+C58+D58+#REF!</f>
        <v>#REF!</v>
      </c>
    </row>
    <row r="59" spans="1:8" x14ac:dyDescent="0.2">
      <c r="A59" s="22"/>
      <c r="B59" s="14"/>
      <c r="C59" s="15"/>
      <c r="D59" s="15"/>
      <c r="E59" s="15"/>
      <c r="F59" s="15">
        <f t="shared" si="10"/>
        <v>0</v>
      </c>
      <c r="H59" s="9" t="e">
        <f>+C59+D59+#REF!</f>
        <v>#REF!</v>
      </c>
    </row>
    <row r="60" spans="1:8" ht="16.5" x14ac:dyDescent="0.3">
      <c r="A60" s="17" t="s">
        <v>110</v>
      </c>
      <c r="B60" s="18" t="s">
        <v>111</v>
      </c>
      <c r="C60" s="19">
        <f>SUM(C61:C64)</f>
        <v>0</v>
      </c>
      <c r="D60" s="19">
        <f>SUM(D61:D64)</f>
        <v>148707.82999999999</v>
      </c>
      <c r="E60" s="19"/>
      <c r="F60" s="19">
        <f>SUM(F61:F63)</f>
        <v>148707.82999999999</v>
      </c>
      <c r="H60" s="9" t="e">
        <f>+C60+D60+#REF!</f>
        <v>#REF!</v>
      </c>
    </row>
    <row r="61" spans="1:8" x14ac:dyDescent="0.2">
      <c r="A61" s="23" t="s">
        <v>112</v>
      </c>
      <c r="B61" s="14" t="s">
        <v>113</v>
      </c>
      <c r="C61" s="15"/>
      <c r="D61" s="15"/>
      <c r="E61" s="15"/>
      <c r="F61" s="15">
        <f>SUM(C61:E61)</f>
        <v>0</v>
      </c>
      <c r="H61" s="9" t="e">
        <f>+C61+D61+#REF!</f>
        <v>#REF!</v>
      </c>
    </row>
    <row r="62" spans="1:8" x14ac:dyDescent="0.2">
      <c r="A62" s="23" t="s">
        <v>114</v>
      </c>
      <c r="B62" s="14" t="s">
        <v>115</v>
      </c>
      <c r="C62" s="15">
        <v>0</v>
      </c>
      <c r="D62" s="15">
        <v>0</v>
      </c>
      <c r="E62" s="15"/>
      <c r="F62" s="15">
        <f t="shared" ref="F62:F64" si="11">SUM(C62:E62)</f>
        <v>0</v>
      </c>
      <c r="H62" s="9" t="e">
        <f>+C62+D62+#REF!</f>
        <v>#REF!</v>
      </c>
    </row>
    <row r="63" spans="1:8" x14ac:dyDescent="0.2">
      <c r="A63" s="23" t="s">
        <v>116</v>
      </c>
      <c r="B63" s="14" t="s">
        <v>117</v>
      </c>
      <c r="C63" s="15">
        <v>0</v>
      </c>
      <c r="D63" s="15">
        <v>148707.82999999999</v>
      </c>
      <c r="E63" s="15"/>
      <c r="F63" s="15">
        <f t="shared" si="11"/>
        <v>148707.82999999999</v>
      </c>
      <c r="H63" s="9" t="e">
        <f>+C63+D63+#REF!</f>
        <v>#REF!</v>
      </c>
    </row>
    <row r="64" spans="1:8" x14ac:dyDescent="0.2">
      <c r="A64" s="22"/>
      <c r="B64" s="14"/>
      <c r="C64" s="15"/>
      <c r="D64" s="15"/>
      <c r="E64" s="15"/>
      <c r="F64" s="15">
        <f t="shared" si="11"/>
        <v>0</v>
      </c>
      <c r="H64" s="9" t="e">
        <f>+C64+D64+#REF!</f>
        <v>#REF!</v>
      </c>
    </row>
    <row r="65" spans="1:8" ht="16.5" x14ac:dyDescent="0.3">
      <c r="A65" s="17" t="s">
        <v>118</v>
      </c>
      <c r="B65" s="18" t="s">
        <v>119</v>
      </c>
      <c r="C65" s="19">
        <f>SUM(C66:C80)</f>
        <v>0</v>
      </c>
      <c r="D65" s="19">
        <f>SUM(D66:D80)</f>
        <v>358387.07</v>
      </c>
      <c r="E65" s="19">
        <f>SUM(E66:E80)</f>
        <v>703465.24</v>
      </c>
      <c r="F65" s="19">
        <f>SUM(F66:F80)</f>
        <v>1061852.31</v>
      </c>
      <c r="H65" s="9" t="e">
        <f>+C65+D65+#REF!</f>
        <v>#REF!</v>
      </c>
    </row>
    <row r="66" spans="1:8" x14ac:dyDescent="0.2">
      <c r="A66" s="23" t="s">
        <v>120</v>
      </c>
      <c r="B66" s="14" t="s">
        <v>121</v>
      </c>
      <c r="C66" s="15">
        <v>0</v>
      </c>
      <c r="D66" s="15">
        <v>0</v>
      </c>
      <c r="E66" s="15">
        <v>0</v>
      </c>
      <c r="F66" s="15">
        <f>SUM(C66:E66)</f>
        <v>0</v>
      </c>
      <c r="H66" s="9" t="e">
        <f>+C66+D66+#REF!</f>
        <v>#REF!</v>
      </c>
    </row>
    <row r="67" spans="1:8" x14ac:dyDescent="0.2">
      <c r="A67" s="23" t="s">
        <v>122</v>
      </c>
      <c r="B67" s="14" t="s">
        <v>123</v>
      </c>
      <c r="C67" s="15">
        <v>0</v>
      </c>
      <c r="D67" s="15">
        <v>352167.07</v>
      </c>
      <c r="E67" s="15">
        <v>0</v>
      </c>
      <c r="F67" s="15">
        <f t="shared" ref="F67:F80" si="12">SUM(C67:E67)</f>
        <v>352167.07</v>
      </c>
      <c r="H67" s="9"/>
    </row>
    <row r="68" spans="1:8" x14ac:dyDescent="0.2">
      <c r="A68" s="23" t="s">
        <v>124</v>
      </c>
      <c r="B68" s="14" t="s">
        <v>125</v>
      </c>
      <c r="C68" s="15">
        <v>0</v>
      </c>
      <c r="D68" s="15">
        <v>0</v>
      </c>
      <c r="E68" s="15"/>
      <c r="F68" s="15">
        <f t="shared" si="12"/>
        <v>0</v>
      </c>
      <c r="H68" s="9"/>
    </row>
    <row r="69" spans="1:8" x14ac:dyDescent="0.2">
      <c r="A69" s="23" t="s">
        <v>126</v>
      </c>
      <c r="B69" s="14" t="s">
        <v>127</v>
      </c>
      <c r="C69" s="15">
        <v>0</v>
      </c>
      <c r="D69" s="15">
        <v>0</v>
      </c>
      <c r="E69" s="15">
        <v>0</v>
      </c>
      <c r="F69" s="15">
        <f t="shared" si="12"/>
        <v>0</v>
      </c>
      <c r="H69" s="9"/>
    </row>
    <row r="70" spans="1:8" x14ac:dyDescent="0.2">
      <c r="A70" s="23" t="s">
        <v>128</v>
      </c>
      <c r="B70" s="14" t="s">
        <v>129</v>
      </c>
      <c r="C70" s="15">
        <v>0</v>
      </c>
      <c r="D70" s="15">
        <v>140</v>
      </c>
      <c r="E70" s="15"/>
      <c r="F70" s="15">
        <f t="shared" si="12"/>
        <v>140</v>
      </c>
      <c r="H70" s="9"/>
    </row>
    <row r="71" spans="1:8" x14ac:dyDescent="0.2">
      <c r="A71" s="23" t="s">
        <v>130</v>
      </c>
      <c r="B71" s="14" t="s">
        <v>131</v>
      </c>
      <c r="C71" s="15">
        <v>0</v>
      </c>
      <c r="D71" s="15">
        <v>0</v>
      </c>
      <c r="E71" s="15"/>
      <c r="F71" s="15">
        <f t="shared" si="12"/>
        <v>0</v>
      </c>
      <c r="H71" s="9"/>
    </row>
    <row r="72" spans="1:8" x14ac:dyDescent="0.2">
      <c r="A72" s="23" t="s">
        <v>391</v>
      </c>
      <c r="B72" s="14" t="s">
        <v>392</v>
      </c>
      <c r="C72" s="15"/>
      <c r="D72" s="15">
        <v>1770</v>
      </c>
      <c r="E72" s="15"/>
      <c r="F72" s="15">
        <f t="shared" si="12"/>
        <v>1770</v>
      </c>
      <c r="H72" s="9"/>
    </row>
    <row r="73" spans="1:8" x14ac:dyDescent="0.2">
      <c r="A73" s="23" t="s">
        <v>138</v>
      </c>
      <c r="B73" s="14" t="s">
        <v>393</v>
      </c>
      <c r="C73" s="15"/>
      <c r="D73" s="15">
        <v>0</v>
      </c>
      <c r="E73" s="15"/>
      <c r="F73" s="15">
        <f t="shared" si="12"/>
        <v>0</v>
      </c>
      <c r="H73" s="9"/>
    </row>
    <row r="74" spans="1:8" x14ac:dyDescent="0.2">
      <c r="A74" s="23" t="s">
        <v>132</v>
      </c>
      <c r="B74" s="14" t="s">
        <v>133</v>
      </c>
      <c r="C74" s="15">
        <v>0</v>
      </c>
      <c r="D74" s="15"/>
      <c r="E74" s="15"/>
      <c r="F74" s="15">
        <f t="shared" si="12"/>
        <v>0</v>
      </c>
      <c r="H74" s="9" t="e">
        <f>+C74+D74+#REF!</f>
        <v>#REF!</v>
      </c>
    </row>
    <row r="75" spans="1:8" x14ac:dyDescent="0.2">
      <c r="A75" s="23" t="s">
        <v>134</v>
      </c>
      <c r="B75" s="14" t="s">
        <v>135</v>
      </c>
      <c r="C75" s="15">
        <v>0</v>
      </c>
      <c r="D75" s="15">
        <v>0</v>
      </c>
      <c r="E75" s="15"/>
      <c r="F75" s="15">
        <f t="shared" si="12"/>
        <v>0</v>
      </c>
      <c r="H75" s="9"/>
    </row>
    <row r="76" spans="1:8" x14ac:dyDescent="0.2">
      <c r="A76" s="23" t="s">
        <v>136</v>
      </c>
      <c r="B76" s="14" t="s">
        <v>137</v>
      </c>
      <c r="C76" s="15">
        <v>0</v>
      </c>
      <c r="D76" s="15">
        <v>0</v>
      </c>
      <c r="E76" s="15"/>
      <c r="F76" s="15">
        <f t="shared" si="12"/>
        <v>0</v>
      </c>
      <c r="H76" s="9"/>
    </row>
    <row r="77" spans="1:8" x14ac:dyDescent="0.2">
      <c r="A77" s="23" t="s">
        <v>138</v>
      </c>
      <c r="B77" s="14" t="s">
        <v>139</v>
      </c>
      <c r="C77" s="15">
        <v>0</v>
      </c>
      <c r="D77" s="15">
        <v>0</v>
      </c>
      <c r="E77" s="15">
        <v>13829.53</v>
      </c>
      <c r="F77" s="15">
        <f t="shared" si="12"/>
        <v>13829.53</v>
      </c>
      <c r="H77" s="9"/>
    </row>
    <row r="78" spans="1:8" x14ac:dyDescent="0.2">
      <c r="A78" s="23" t="s">
        <v>132</v>
      </c>
      <c r="B78" s="14" t="s">
        <v>140</v>
      </c>
      <c r="C78" s="15">
        <v>0</v>
      </c>
      <c r="D78" s="15">
        <v>4310</v>
      </c>
      <c r="E78" s="15">
        <v>125557.95</v>
      </c>
      <c r="F78" s="15">
        <f>SUM(C78:E78)</f>
        <v>129867.95</v>
      </c>
      <c r="H78" s="9"/>
    </row>
    <row r="79" spans="1:8" x14ac:dyDescent="0.2">
      <c r="A79" s="23" t="s">
        <v>136</v>
      </c>
      <c r="B79" s="14" t="s">
        <v>395</v>
      </c>
      <c r="C79" s="15"/>
      <c r="D79" s="15"/>
      <c r="E79" s="15">
        <v>564077.76</v>
      </c>
      <c r="F79" s="15">
        <f t="shared" si="12"/>
        <v>564077.76</v>
      </c>
      <c r="H79" s="9"/>
    </row>
    <row r="80" spans="1:8" x14ac:dyDescent="0.2">
      <c r="A80" s="23" t="s">
        <v>141</v>
      </c>
      <c r="B80" s="14" t="s">
        <v>142</v>
      </c>
      <c r="C80" s="15"/>
      <c r="D80" s="15"/>
      <c r="E80" s="15"/>
      <c r="F80" s="15">
        <f t="shared" si="12"/>
        <v>0</v>
      </c>
      <c r="H80" s="9" t="e">
        <f>+C80+D80+#REF!</f>
        <v>#REF!</v>
      </c>
    </row>
    <row r="81" spans="1:8" ht="16.5" x14ac:dyDescent="0.3">
      <c r="A81" s="17" t="s">
        <v>143</v>
      </c>
      <c r="B81" s="18" t="s">
        <v>144</v>
      </c>
      <c r="C81" s="19">
        <f>SUM(C82:C97)</f>
        <v>0</v>
      </c>
      <c r="D81" s="19">
        <f>SUM(D82:D97)</f>
        <v>2427143</v>
      </c>
      <c r="E81" s="19">
        <f>SUM(E82:E97)</f>
        <v>861593.44000000006</v>
      </c>
      <c r="F81" s="19">
        <f>SUM(F82:F97)</f>
        <v>3288736.44</v>
      </c>
      <c r="H81" s="9" t="e">
        <f>+C81+D81+#REF!</f>
        <v>#REF!</v>
      </c>
    </row>
    <row r="82" spans="1:8" x14ac:dyDescent="0.2">
      <c r="A82" s="23" t="s">
        <v>145</v>
      </c>
      <c r="B82" s="14" t="s">
        <v>146</v>
      </c>
      <c r="C82" s="15">
        <v>0</v>
      </c>
      <c r="D82" s="15">
        <v>1072.9000000000001</v>
      </c>
      <c r="E82" s="15"/>
      <c r="F82" s="15">
        <f>SUM(C82:E82)</f>
        <v>1072.9000000000001</v>
      </c>
      <c r="H82" s="9" t="e">
        <f>+C82+D82+#REF!</f>
        <v>#REF!</v>
      </c>
    </row>
    <row r="83" spans="1:8" x14ac:dyDescent="0.2">
      <c r="A83" s="23" t="s">
        <v>147</v>
      </c>
      <c r="B83" s="14" t="s">
        <v>148</v>
      </c>
      <c r="C83" s="15">
        <v>0</v>
      </c>
      <c r="D83" s="15">
        <v>0</v>
      </c>
      <c r="E83" s="15"/>
      <c r="F83" s="15">
        <f t="shared" ref="F83:F97" si="13">SUM(C83:E83)</f>
        <v>0</v>
      </c>
      <c r="H83" s="9" t="e">
        <f>+C83+D83+#REF!</f>
        <v>#REF!</v>
      </c>
    </row>
    <row r="84" spans="1:8" x14ac:dyDescent="0.2">
      <c r="A84" s="23" t="s">
        <v>149</v>
      </c>
      <c r="B84" s="14" t="s">
        <v>150</v>
      </c>
      <c r="C84" s="15">
        <v>0</v>
      </c>
      <c r="D84" s="15">
        <v>0</v>
      </c>
      <c r="E84" s="15"/>
      <c r="F84" s="15">
        <f t="shared" si="13"/>
        <v>0</v>
      </c>
      <c r="H84" s="9"/>
    </row>
    <row r="85" spans="1:8" x14ac:dyDescent="0.2">
      <c r="A85" s="23" t="s">
        <v>151</v>
      </c>
      <c r="B85" s="14" t="s">
        <v>152</v>
      </c>
      <c r="C85" s="15">
        <v>0</v>
      </c>
      <c r="D85" s="15">
        <v>11800</v>
      </c>
      <c r="E85" s="15"/>
      <c r="F85" s="15">
        <f t="shared" si="13"/>
        <v>11800</v>
      </c>
      <c r="H85" s="9" t="e">
        <f>+C85+D85+#REF!</f>
        <v>#REF!</v>
      </c>
    </row>
    <row r="86" spans="1:8" x14ac:dyDescent="0.2">
      <c r="A86" s="23" t="s">
        <v>153</v>
      </c>
      <c r="B86" s="14" t="s">
        <v>154</v>
      </c>
      <c r="C86" s="15">
        <v>0</v>
      </c>
      <c r="D86" s="15">
        <v>20650</v>
      </c>
      <c r="E86" s="15">
        <v>737.5</v>
      </c>
      <c r="F86" s="15">
        <f t="shared" si="13"/>
        <v>21387.5</v>
      </c>
      <c r="H86" s="9"/>
    </row>
    <row r="87" spans="1:8" x14ac:dyDescent="0.2">
      <c r="A87" s="23" t="s">
        <v>155</v>
      </c>
      <c r="B87" s="14" t="s">
        <v>156</v>
      </c>
      <c r="C87" s="15">
        <v>0</v>
      </c>
      <c r="D87" s="15">
        <v>15700</v>
      </c>
      <c r="E87" s="15">
        <v>15956.18</v>
      </c>
      <c r="F87" s="15">
        <f t="shared" si="13"/>
        <v>31656.18</v>
      </c>
      <c r="H87" s="9" t="e">
        <f>+C87+D87+#REF!</f>
        <v>#REF!</v>
      </c>
    </row>
    <row r="88" spans="1:8" x14ac:dyDescent="0.2">
      <c r="A88" s="23" t="s">
        <v>157</v>
      </c>
      <c r="B88" s="14" t="s">
        <v>158</v>
      </c>
      <c r="C88" s="15">
        <v>0</v>
      </c>
      <c r="D88" s="15">
        <v>7002</v>
      </c>
      <c r="E88" s="15">
        <v>30000</v>
      </c>
      <c r="F88" s="15">
        <f t="shared" si="13"/>
        <v>37002</v>
      </c>
      <c r="H88" s="9" t="e">
        <f>+C88+D88+#REF!</f>
        <v>#REF!</v>
      </c>
    </row>
    <row r="89" spans="1:8" x14ac:dyDescent="0.2">
      <c r="A89" s="23" t="s">
        <v>159</v>
      </c>
      <c r="B89" s="14" t="s">
        <v>160</v>
      </c>
      <c r="C89" s="15">
        <v>0</v>
      </c>
      <c r="D89" s="15">
        <v>0</v>
      </c>
      <c r="E89" s="15">
        <v>10000</v>
      </c>
      <c r="F89" s="15">
        <f t="shared" si="13"/>
        <v>10000</v>
      </c>
      <c r="H89" s="9" t="e">
        <f>+C89+D89+#REF!</f>
        <v>#REF!</v>
      </c>
    </row>
    <row r="90" spans="1:8" x14ac:dyDescent="0.2">
      <c r="A90" s="23" t="s">
        <v>387</v>
      </c>
      <c r="B90" s="14" t="s">
        <v>388</v>
      </c>
      <c r="C90" s="15"/>
      <c r="D90" s="15">
        <v>0</v>
      </c>
      <c r="E90" s="15"/>
      <c r="F90" s="15">
        <f t="shared" si="13"/>
        <v>0</v>
      </c>
      <c r="H90" s="9"/>
    </row>
    <row r="91" spans="1:8" x14ac:dyDescent="0.2">
      <c r="A91" s="23" t="s">
        <v>159</v>
      </c>
      <c r="B91" s="14" t="s">
        <v>394</v>
      </c>
      <c r="C91" s="15"/>
      <c r="D91" s="15">
        <v>4500</v>
      </c>
      <c r="E91" s="15"/>
      <c r="F91" s="15">
        <f t="shared" si="13"/>
        <v>4500</v>
      </c>
      <c r="H91" s="9"/>
    </row>
    <row r="92" spans="1:8" x14ac:dyDescent="0.2">
      <c r="A92" s="23" t="s">
        <v>161</v>
      </c>
      <c r="B92" s="14" t="s">
        <v>162</v>
      </c>
      <c r="C92" s="15">
        <v>0</v>
      </c>
      <c r="D92" s="15">
        <v>0</v>
      </c>
      <c r="E92" s="15"/>
      <c r="F92" s="15">
        <f t="shared" si="13"/>
        <v>0</v>
      </c>
      <c r="H92" s="9" t="e">
        <f>+C97+D92+#REF!</f>
        <v>#REF!</v>
      </c>
    </row>
    <row r="93" spans="1:8" x14ac:dyDescent="0.2">
      <c r="A93" s="23" t="s">
        <v>163</v>
      </c>
      <c r="B93" s="14" t="s">
        <v>164</v>
      </c>
      <c r="C93" s="15">
        <v>0</v>
      </c>
      <c r="D93" s="15">
        <v>474574</v>
      </c>
      <c r="E93" s="15"/>
      <c r="F93" s="15">
        <f t="shared" si="13"/>
        <v>474574</v>
      </c>
      <c r="H93" s="9"/>
    </row>
    <row r="94" spans="1:8" x14ac:dyDescent="0.2">
      <c r="A94" s="23" t="s">
        <v>165</v>
      </c>
      <c r="B94" s="14" t="s">
        <v>166</v>
      </c>
      <c r="C94" s="15">
        <v>0</v>
      </c>
      <c r="D94" s="15">
        <v>0</v>
      </c>
      <c r="E94" s="15">
        <v>588149.76000000001</v>
      </c>
      <c r="F94" s="15">
        <f t="shared" si="13"/>
        <v>588149.76000000001</v>
      </c>
      <c r="H94" s="9"/>
    </row>
    <row r="95" spans="1:8" x14ac:dyDescent="0.2">
      <c r="A95" s="23" t="s">
        <v>167</v>
      </c>
      <c r="B95" s="14" t="s">
        <v>168</v>
      </c>
      <c r="C95" s="15">
        <v>0</v>
      </c>
      <c r="D95" s="15">
        <v>1571415</v>
      </c>
      <c r="E95" s="15">
        <v>216750</v>
      </c>
      <c r="F95" s="15">
        <f t="shared" si="13"/>
        <v>1788165</v>
      </c>
      <c r="H95" s="9" t="e">
        <f>+C95+D95+#REF!</f>
        <v>#REF!</v>
      </c>
    </row>
    <row r="96" spans="1:8" x14ac:dyDescent="0.2">
      <c r="A96" s="23" t="s">
        <v>169</v>
      </c>
      <c r="B96" s="14" t="s">
        <v>170</v>
      </c>
      <c r="C96" s="15">
        <v>0</v>
      </c>
      <c r="D96" s="15">
        <v>0</v>
      </c>
      <c r="E96" s="15"/>
      <c r="F96" s="15">
        <f t="shared" si="13"/>
        <v>0</v>
      </c>
      <c r="H96" s="9"/>
    </row>
    <row r="97" spans="1:8" x14ac:dyDescent="0.2">
      <c r="A97" s="23" t="s">
        <v>171</v>
      </c>
      <c r="B97" s="14" t="s">
        <v>172</v>
      </c>
      <c r="C97" s="15">
        <v>0</v>
      </c>
      <c r="D97" s="15">
        <v>320429.09999999998</v>
      </c>
      <c r="E97" s="15"/>
      <c r="F97" s="15">
        <f t="shared" si="13"/>
        <v>320429.09999999998</v>
      </c>
      <c r="H97" s="9"/>
    </row>
    <row r="98" spans="1:8" ht="16.5" x14ac:dyDescent="0.3">
      <c r="A98" s="17" t="s">
        <v>173</v>
      </c>
      <c r="B98" s="18" t="s">
        <v>174</v>
      </c>
      <c r="C98" s="24">
        <f>SUM(C99:C102)</f>
        <v>0</v>
      </c>
      <c r="D98" s="24">
        <f t="shared" ref="D98" si="14">SUM(D99:D102)</f>
        <v>5200</v>
      </c>
      <c r="E98" s="24">
        <f>SUM(E99:E102)</f>
        <v>715599.47</v>
      </c>
      <c r="F98" s="24">
        <f>SUM(F99:F102)</f>
        <v>720799.47</v>
      </c>
      <c r="G98" s="19">
        <f>SUM(G99:G102)</f>
        <v>0</v>
      </c>
      <c r="H98" s="19" t="e">
        <f>SUM(H99:H102)</f>
        <v>#REF!</v>
      </c>
    </row>
    <row r="99" spans="1:8" x14ac:dyDescent="0.2">
      <c r="A99" s="23" t="s">
        <v>175</v>
      </c>
      <c r="B99" s="14" t="s">
        <v>176</v>
      </c>
      <c r="C99" s="15">
        <v>0</v>
      </c>
      <c r="D99" s="15">
        <v>5200</v>
      </c>
      <c r="E99" s="15">
        <v>715599.47</v>
      </c>
      <c r="F99" s="15">
        <f>SUM(C99:E99)</f>
        <v>720799.47</v>
      </c>
      <c r="H99" s="9" t="e">
        <f>+C99+D99+#REF!</f>
        <v>#REF!</v>
      </c>
    </row>
    <row r="100" spans="1:8" x14ac:dyDescent="0.2">
      <c r="A100" s="23" t="s">
        <v>177</v>
      </c>
      <c r="B100" s="14" t="s">
        <v>178</v>
      </c>
      <c r="C100" s="15"/>
      <c r="D100" s="15"/>
      <c r="E100" s="15"/>
      <c r="F100" s="15">
        <v>0</v>
      </c>
      <c r="H100" s="9" t="e">
        <f>+C100+D100+#REF!</f>
        <v>#REF!</v>
      </c>
    </row>
    <row r="101" spans="1:8" x14ac:dyDescent="0.2">
      <c r="A101" s="23" t="s">
        <v>179</v>
      </c>
      <c r="B101" s="14" t="s">
        <v>180</v>
      </c>
      <c r="C101" s="15"/>
      <c r="D101" s="15"/>
      <c r="E101" s="15"/>
      <c r="F101" s="15">
        <v>0</v>
      </c>
      <c r="H101" s="9" t="e">
        <f>+C101+D101+#REF!</f>
        <v>#REF!</v>
      </c>
    </row>
    <row r="102" spans="1:8" ht="13.5" thickBot="1" x14ac:dyDescent="0.25">
      <c r="A102" s="25" t="s">
        <v>181</v>
      </c>
      <c r="B102" s="26" t="s">
        <v>182</v>
      </c>
      <c r="C102" s="27"/>
      <c r="D102" s="27"/>
      <c r="E102" s="27"/>
      <c r="F102" s="15">
        <f>SUM(C102:D102)</f>
        <v>0</v>
      </c>
      <c r="H102" s="9"/>
    </row>
    <row r="103" spans="1:8" ht="16.5" thickBot="1" x14ac:dyDescent="0.3">
      <c r="A103" s="6">
        <v>2.2999999999999998</v>
      </c>
      <c r="B103" s="7" t="s">
        <v>183</v>
      </c>
      <c r="C103" s="8">
        <f>C104+C110+C116+C123+C126+C133+C148+C157</f>
        <v>980000</v>
      </c>
      <c r="D103" s="8">
        <f>D104+D110+D116+D123+D126+D133+D148+D157</f>
        <v>2055214.93</v>
      </c>
      <c r="E103" s="8">
        <f>E104+E110+E116+E123+E126+E133+E148+E157</f>
        <v>1575690.65</v>
      </c>
      <c r="F103" s="8">
        <f>+F104+F110+F116+F123+F126+F133+F148+F157</f>
        <v>4610905.58</v>
      </c>
      <c r="H103" s="9" t="e">
        <f>+C103+D103+#REF!</f>
        <v>#REF!</v>
      </c>
    </row>
    <row r="104" spans="1:8" ht="16.5" x14ac:dyDescent="0.3">
      <c r="A104" s="17" t="s">
        <v>184</v>
      </c>
      <c r="B104" s="18" t="s">
        <v>185</v>
      </c>
      <c r="C104" s="19">
        <f>SUM(C105:C109)</f>
        <v>0</v>
      </c>
      <c r="D104" s="19">
        <f>SUM(D105:D109)</f>
        <v>1217070.47</v>
      </c>
      <c r="E104" s="19">
        <f>SUM(E105:E109)</f>
        <v>121355.25</v>
      </c>
      <c r="F104" s="19">
        <f>SUM(F105:F109)</f>
        <v>1338425.72</v>
      </c>
      <c r="H104" s="9" t="e">
        <f>+C104+D104+#REF!</f>
        <v>#REF!</v>
      </c>
    </row>
    <row r="105" spans="1:8" x14ac:dyDescent="0.2">
      <c r="A105" s="23" t="s">
        <v>186</v>
      </c>
      <c r="B105" s="14" t="s">
        <v>187</v>
      </c>
      <c r="C105" s="15">
        <v>0</v>
      </c>
      <c r="D105" s="15">
        <v>1212910.47</v>
      </c>
      <c r="E105" s="15">
        <v>94451.25</v>
      </c>
      <c r="F105" s="15">
        <f>SUM(C105:E105)</f>
        <v>1307361.72</v>
      </c>
      <c r="H105" s="9" t="e">
        <f>+C105+D105+#REF!</f>
        <v>#REF!</v>
      </c>
    </row>
    <row r="106" spans="1:8" x14ac:dyDescent="0.2">
      <c r="A106" s="23" t="s">
        <v>188</v>
      </c>
      <c r="B106" s="14" t="s">
        <v>189</v>
      </c>
      <c r="C106" s="15">
        <v>0</v>
      </c>
      <c r="D106" s="15">
        <v>0</v>
      </c>
      <c r="E106" s="15"/>
      <c r="F106" s="15">
        <f t="shared" ref="F106:F109" si="15">SUM(C106:E106)</f>
        <v>0</v>
      </c>
      <c r="H106" s="9" t="e">
        <f>+C106+D106+#REF!</f>
        <v>#REF!</v>
      </c>
    </row>
    <row r="107" spans="1:8" x14ac:dyDescent="0.2">
      <c r="A107" s="23" t="s">
        <v>389</v>
      </c>
      <c r="B107" s="14" t="s">
        <v>390</v>
      </c>
      <c r="C107" s="15"/>
      <c r="D107" s="15">
        <v>0</v>
      </c>
      <c r="E107" s="15"/>
      <c r="F107" s="15">
        <f t="shared" si="15"/>
        <v>0</v>
      </c>
      <c r="H107" s="9"/>
    </row>
    <row r="108" spans="1:8" x14ac:dyDescent="0.2">
      <c r="A108" s="23" t="s">
        <v>190</v>
      </c>
      <c r="B108" s="14" t="s">
        <v>191</v>
      </c>
      <c r="C108" s="15">
        <v>0</v>
      </c>
      <c r="D108" s="15">
        <v>1660</v>
      </c>
      <c r="E108" s="15">
        <v>26904</v>
      </c>
      <c r="F108" s="15">
        <f t="shared" si="15"/>
        <v>28564</v>
      </c>
      <c r="H108" s="9" t="e">
        <f>+C108+D108+#REF!</f>
        <v>#REF!</v>
      </c>
    </row>
    <row r="109" spans="1:8" x14ac:dyDescent="0.2">
      <c r="A109" s="23" t="s">
        <v>192</v>
      </c>
      <c r="B109" s="14" t="s">
        <v>193</v>
      </c>
      <c r="C109" s="15">
        <v>0</v>
      </c>
      <c r="D109" s="15">
        <v>2500</v>
      </c>
      <c r="E109" s="15"/>
      <c r="F109" s="15">
        <f t="shared" si="15"/>
        <v>2500</v>
      </c>
      <c r="H109" s="9" t="e">
        <f>+C109+D109+#REF!</f>
        <v>#REF!</v>
      </c>
    </row>
    <row r="110" spans="1:8" ht="16.5" x14ac:dyDescent="0.3">
      <c r="A110" s="17" t="s">
        <v>194</v>
      </c>
      <c r="B110" s="18" t="s">
        <v>195</v>
      </c>
      <c r="C110" s="19">
        <f>SUM(C111:C115)</f>
        <v>0</v>
      </c>
      <c r="D110" s="19">
        <f>SUM(D111:D115)</f>
        <v>17608</v>
      </c>
      <c r="E110" s="19">
        <f>SUM(E111:E115)</f>
        <v>97819.94</v>
      </c>
      <c r="F110" s="19">
        <f>SUM(F111:F115)</f>
        <v>115427.94</v>
      </c>
      <c r="H110" s="9" t="e">
        <f>+C110+D110+#REF!</f>
        <v>#REF!</v>
      </c>
    </row>
    <row r="111" spans="1:8" x14ac:dyDescent="0.2">
      <c r="A111" s="23" t="s">
        <v>196</v>
      </c>
      <c r="B111" s="14" t="s">
        <v>197</v>
      </c>
      <c r="C111" s="15">
        <v>0</v>
      </c>
      <c r="D111" s="15">
        <v>6608</v>
      </c>
      <c r="E111" s="15">
        <v>469.94</v>
      </c>
      <c r="F111" s="15">
        <f>SUM(C111:E111)</f>
        <v>7077.94</v>
      </c>
      <c r="H111" s="9" t="e">
        <f>+C111+D111+#REF!</f>
        <v>#REF!</v>
      </c>
    </row>
    <row r="112" spans="1:8" x14ac:dyDescent="0.2">
      <c r="A112" s="23" t="s">
        <v>198</v>
      </c>
      <c r="B112" s="14" t="s">
        <v>199</v>
      </c>
      <c r="C112" s="15">
        <v>0</v>
      </c>
      <c r="D112" s="15">
        <v>11000</v>
      </c>
      <c r="E112" s="15"/>
      <c r="F112" s="15">
        <f t="shared" ref="F112:F115" si="16">SUM(C112:E112)</f>
        <v>11000</v>
      </c>
      <c r="H112" s="9" t="e">
        <f>+C112+D112+#REF!</f>
        <v>#REF!</v>
      </c>
    </row>
    <row r="113" spans="1:8" x14ac:dyDescent="0.2">
      <c r="A113" s="23" t="s">
        <v>200</v>
      </c>
      <c r="B113" s="14" t="s">
        <v>201</v>
      </c>
      <c r="C113" s="15">
        <v>0</v>
      </c>
      <c r="D113" s="15">
        <v>0</v>
      </c>
      <c r="E113" s="15">
        <v>97350</v>
      </c>
      <c r="F113" s="15">
        <f t="shared" si="16"/>
        <v>97350</v>
      </c>
      <c r="H113" s="9" t="e">
        <f>+C113+D113+#REF!</f>
        <v>#REF!</v>
      </c>
    </row>
    <row r="114" spans="1:8" x14ac:dyDescent="0.2">
      <c r="A114" s="23" t="s">
        <v>202</v>
      </c>
      <c r="B114" s="14" t="s">
        <v>203</v>
      </c>
      <c r="C114" s="15">
        <v>0</v>
      </c>
      <c r="D114" s="15">
        <v>0</v>
      </c>
      <c r="E114" s="15"/>
      <c r="F114" s="15">
        <f t="shared" si="16"/>
        <v>0</v>
      </c>
      <c r="H114" s="9" t="e">
        <f>+C114+D114+#REF!</f>
        <v>#REF!</v>
      </c>
    </row>
    <row r="115" spans="1:8" x14ac:dyDescent="0.2">
      <c r="A115" s="22"/>
      <c r="B115" s="14"/>
      <c r="C115" s="15"/>
      <c r="D115" s="15"/>
      <c r="E115" s="15"/>
      <c r="F115" s="15">
        <f t="shared" si="16"/>
        <v>0</v>
      </c>
      <c r="H115" s="9" t="e">
        <f>+C115+D115+#REF!</f>
        <v>#REF!</v>
      </c>
    </row>
    <row r="116" spans="1:8" ht="16.5" x14ac:dyDescent="0.3">
      <c r="A116" s="17" t="s">
        <v>204</v>
      </c>
      <c r="B116" s="18" t="s">
        <v>205</v>
      </c>
      <c r="C116" s="19">
        <f>SUM(C117:C122)</f>
        <v>0</v>
      </c>
      <c r="D116" s="19">
        <f>SUM(D117:D122)</f>
        <v>6503.69</v>
      </c>
      <c r="E116" s="19">
        <f>SUM(E117:E122)</f>
        <v>500</v>
      </c>
      <c r="F116" s="19">
        <f>SUM(F117:F122)</f>
        <v>7003.69</v>
      </c>
      <c r="H116" s="9" t="e">
        <f>+C116+D116+#REF!</f>
        <v>#REF!</v>
      </c>
    </row>
    <row r="117" spans="1:8" x14ac:dyDescent="0.2">
      <c r="A117" s="23" t="s">
        <v>206</v>
      </c>
      <c r="B117" s="14" t="s">
        <v>207</v>
      </c>
      <c r="C117" s="15">
        <v>0</v>
      </c>
      <c r="D117" s="15">
        <v>230</v>
      </c>
      <c r="E117" s="15"/>
      <c r="F117" s="15">
        <f>SUM(C117:E117)</f>
        <v>230</v>
      </c>
      <c r="H117" s="9" t="e">
        <f>+C117+D117+#REF!</f>
        <v>#REF!</v>
      </c>
    </row>
    <row r="118" spans="1:8" x14ac:dyDescent="0.2">
      <c r="A118" s="23" t="s">
        <v>208</v>
      </c>
      <c r="B118" s="14" t="s">
        <v>209</v>
      </c>
      <c r="C118" s="15">
        <v>0</v>
      </c>
      <c r="D118" s="15">
        <f>78.95+5599.74</f>
        <v>5678.69</v>
      </c>
      <c r="E118" s="15">
        <v>500</v>
      </c>
      <c r="F118" s="15">
        <f t="shared" ref="F118:F122" si="17">SUM(C118:E118)</f>
        <v>6178.69</v>
      </c>
      <c r="H118" s="9" t="e">
        <f>+C118+D118+#REF!</f>
        <v>#REF!</v>
      </c>
    </row>
    <row r="119" spans="1:8" x14ac:dyDescent="0.2">
      <c r="A119" s="23" t="s">
        <v>210</v>
      </c>
      <c r="B119" s="14" t="s">
        <v>211</v>
      </c>
      <c r="C119" s="15">
        <v>0</v>
      </c>
      <c r="D119" s="15">
        <v>365</v>
      </c>
      <c r="E119" s="15"/>
      <c r="F119" s="15">
        <f t="shared" si="17"/>
        <v>365</v>
      </c>
      <c r="H119" s="9" t="e">
        <f>+C119+D119+#REF!</f>
        <v>#REF!</v>
      </c>
    </row>
    <row r="120" spans="1:8" x14ac:dyDescent="0.2">
      <c r="A120" s="23" t="s">
        <v>212</v>
      </c>
      <c r="B120" s="14" t="s">
        <v>213</v>
      </c>
      <c r="C120" s="15">
        <v>0</v>
      </c>
      <c r="D120" s="15">
        <v>230</v>
      </c>
      <c r="E120" s="15"/>
      <c r="F120" s="15">
        <f t="shared" si="17"/>
        <v>230</v>
      </c>
      <c r="H120" s="9" t="e">
        <f>+C120+D120+#REF!</f>
        <v>#REF!</v>
      </c>
    </row>
    <row r="121" spans="1:8" x14ac:dyDescent="0.2">
      <c r="A121" s="23" t="s">
        <v>214</v>
      </c>
      <c r="B121" s="14" t="s">
        <v>215</v>
      </c>
      <c r="C121" s="15">
        <v>0</v>
      </c>
      <c r="D121" s="15">
        <v>0</v>
      </c>
      <c r="E121" s="15"/>
      <c r="F121" s="15">
        <f t="shared" si="17"/>
        <v>0</v>
      </c>
      <c r="H121" s="9" t="e">
        <f>+C121+D121+#REF!</f>
        <v>#REF!</v>
      </c>
    </row>
    <row r="122" spans="1:8" x14ac:dyDescent="0.2">
      <c r="A122" s="22"/>
      <c r="B122" s="14"/>
      <c r="C122" s="15"/>
      <c r="D122" s="15"/>
      <c r="E122" s="15"/>
      <c r="F122" s="15">
        <f t="shared" si="17"/>
        <v>0</v>
      </c>
      <c r="H122" s="9" t="e">
        <f>+C122+D122+#REF!</f>
        <v>#REF!</v>
      </c>
    </row>
    <row r="123" spans="1:8" ht="16.5" x14ac:dyDescent="0.3">
      <c r="A123" s="17" t="s">
        <v>216</v>
      </c>
      <c r="B123" s="18" t="s">
        <v>217</v>
      </c>
      <c r="C123" s="19">
        <f>SUM(C124:C125)</f>
        <v>0</v>
      </c>
      <c r="D123" s="19">
        <f>SUM(D124:D125)</f>
        <v>91</v>
      </c>
      <c r="E123" s="19">
        <f>SUM(E124:E125)</f>
        <v>170913.6</v>
      </c>
      <c r="F123" s="19">
        <f>SUM(F124:F125)</f>
        <v>171004.6</v>
      </c>
      <c r="H123" s="9" t="e">
        <f>+C123+D123+#REF!</f>
        <v>#REF!</v>
      </c>
    </row>
    <row r="124" spans="1:8" x14ac:dyDescent="0.2">
      <c r="A124" s="23" t="s">
        <v>218</v>
      </c>
      <c r="B124" s="14" t="s">
        <v>219</v>
      </c>
      <c r="C124" s="15">
        <v>0</v>
      </c>
      <c r="D124" s="15">
        <v>91</v>
      </c>
      <c r="E124" s="15">
        <v>170913.6</v>
      </c>
      <c r="F124" s="15">
        <f>SUM(C124:E124)</f>
        <v>171004.6</v>
      </c>
      <c r="H124" s="9" t="e">
        <f>+C124+D124+#REF!</f>
        <v>#REF!</v>
      </c>
    </row>
    <row r="125" spans="1:8" x14ac:dyDescent="0.2">
      <c r="A125" s="23"/>
      <c r="B125" s="14"/>
      <c r="C125" s="15"/>
      <c r="D125" s="15"/>
      <c r="E125" s="15"/>
      <c r="F125" s="15">
        <v>0</v>
      </c>
      <c r="H125" s="9" t="e">
        <f>+C125+D125+#REF!</f>
        <v>#REF!</v>
      </c>
    </row>
    <row r="126" spans="1:8" ht="16.5" x14ac:dyDescent="0.3">
      <c r="A126" s="17" t="s">
        <v>220</v>
      </c>
      <c r="B126" s="18" t="s">
        <v>221</v>
      </c>
      <c r="C126" s="19">
        <f>SUM(C127:C131)</f>
        <v>0</v>
      </c>
      <c r="D126" s="19">
        <f>SUM(D127:D131)</f>
        <v>12504.85</v>
      </c>
      <c r="E126" s="19">
        <f>SUM(E127:E131)</f>
        <v>900</v>
      </c>
      <c r="F126" s="19">
        <f>SUM(F127:F131)</f>
        <v>13404.85</v>
      </c>
      <c r="H126" s="9" t="e">
        <f>+C126+D126+#REF!</f>
        <v>#REF!</v>
      </c>
    </row>
    <row r="127" spans="1:8" x14ac:dyDescent="0.2">
      <c r="A127" s="23" t="s">
        <v>222</v>
      </c>
      <c r="B127" s="14" t="s">
        <v>223</v>
      </c>
      <c r="C127" s="15">
        <v>0</v>
      </c>
      <c r="D127" s="15">
        <v>0</v>
      </c>
      <c r="E127" s="15"/>
      <c r="F127" s="15">
        <f>SUM(C127:E127)</f>
        <v>0</v>
      </c>
      <c r="H127" s="9" t="e">
        <f>+C127+D127+#REF!</f>
        <v>#REF!</v>
      </c>
    </row>
    <row r="128" spans="1:8" x14ac:dyDescent="0.2">
      <c r="A128" s="23" t="s">
        <v>224</v>
      </c>
      <c r="B128" s="14" t="s">
        <v>225</v>
      </c>
      <c r="C128" s="15">
        <v>0</v>
      </c>
      <c r="D128" s="15">
        <v>0</v>
      </c>
      <c r="E128" s="15"/>
      <c r="F128" s="15">
        <f t="shared" ref="F128:F132" si="18">SUM(C128:E128)</f>
        <v>0</v>
      </c>
      <c r="H128" s="9" t="e">
        <f>+C128+D128+#REF!</f>
        <v>#REF!</v>
      </c>
    </row>
    <row r="129" spans="1:8" x14ac:dyDescent="0.2">
      <c r="A129" s="23" t="s">
        <v>226</v>
      </c>
      <c r="B129" s="14" t="s">
        <v>227</v>
      </c>
      <c r="C129" s="15">
        <v>0</v>
      </c>
      <c r="D129" s="15">
        <v>250</v>
      </c>
      <c r="E129" s="15">
        <v>0</v>
      </c>
      <c r="F129" s="15">
        <f t="shared" si="18"/>
        <v>250</v>
      </c>
      <c r="H129" s="9" t="e">
        <f>+C129+D129+#REF!</f>
        <v>#REF!</v>
      </c>
    </row>
    <row r="130" spans="1:8" x14ac:dyDescent="0.2">
      <c r="A130" s="23" t="s">
        <v>228</v>
      </c>
      <c r="B130" s="14" t="s">
        <v>229</v>
      </c>
      <c r="C130" s="15">
        <v>0</v>
      </c>
      <c r="D130" s="15">
        <v>879.86</v>
      </c>
      <c r="E130" s="15"/>
      <c r="F130" s="15">
        <f t="shared" si="18"/>
        <v>879.86</v>
      </c>
      <c r="H130" s="9" t="e">
        <f>+C130+D130+#REF!</f>
        <v>#REF!</v>
      </c>
    </row>
    <row r="131" spans="1:8" x14ac:dyDescent="0.2">
      <c r="A131" s="23" t="s">
        <v>230</v>
      </c>
      <c r="B131" s="14" t="s">
        <v>231</v>
      </c>
      <c r="C131" s="15">
        <v>0</v>
      </c>
      <c r="D131" s="15">
        <v>11374.99</v>
      </c>
      <c r="E131" s="15">
        <v>900</v>
      </c>
      <c r="F131" s="15">
        <f t="shared" si="18"/>
        <v>12274.99</v>
      </c>
      <c r="H131" s="9" t="e">
        <f>+C131+D131+#REF!</f>
        <v>#REF!</v>
      </c>
    </row>
    <row r="132" spans="1:8" x14ac:dyDescent="0.2">
      <c r="A132" s="22"/>
      <c r="B132" s="14"/>
      <c r="C132" s="15"/>
      <c r="D132" s="15"/>
      <c r="E132" s="15"/>
      <c r="F132" s="15">
        <f t="shared" si="18"/>
        <v>0</v>
      </c>
      <c r="H132" s="9" t="e">
        <f>+C132+D132+#REF!</f>
        <v>#REF!</v>
      </c>
    </row>
    <row r="133" spans="1:8" ht="16.5" x14ac:dyDescent="0.3">
      <c r="A133" s="17" t="s">
        <v>232</v>
      </c>
      <c r="B133" s="18" t="s">
        <v>233</v>
      </c>
      <c r="C133" s="19">
        <f>SUM(C134:C146)</f>
        <v>0</v>
      </c>
      <c r="D133" s="19">
        <f t="shared" ref="D133:E133" si="19">SUM(D134:D146)</f>
        <v>12460.16</v>
      </c>
      <c r="E133" s="19">
        <f t="shared" si="19"/>
        <v>6210.9</v>
      </c>
      <c r="F133" s="19">
        <f>SUM(F134:F146)</f>
        <v>18671.059999999998</v>
      </c>
      <c r="H133" s="9" t="e">
        <f>+C133+D133+#REF!</f>
        <v>#REF!</v>
      </c>
    </row>
    <row r="134" spans="1:8" x14ac:dyDescent="0.2">
      <c r="A134" s="23" t="s">
        <v>234</v>
      </c>
      <c r="B134" s="14" t="s">
        <v>235</v>
      </c>
      <c r="C134" s="15">
        <v>0</v>
      </c>
      <c r="D134" s="15">
        <v>0</v>
      </c>
      <c r="E134" s="15"/>
      <c r="F134" s="15">
        <f>SUM(C134:E134)</f>
        <v>0</v>
      </c>
      <c r="H134" s="9" t="e">
        <f>+C134+D134+#REF!</f>
        <v>#REF!</v>
      </c>
    </row>
    <row r="135" spans="1:8" x14ac:dyDescent="0.2">
      <c r="A135" s="23" t="s">
        <v>236</v>
      </c>
      <c r="B135" s="14" t="s">
        <v>237</v>
      </c>
      <c r="C135" s="15">
        <v>0</v>
      </c>
      <c r="D135" s="15">
        <v>0</v>
      </c>
      <c r="E135" s="15"/>
      <c r="F135" s="15">
        <f t="shared" ref="F135:F147" si="20">SUM(C135:E135)</f>
        <v>0</v>
      </c>
      <c r="H135" s="9" t="e">
        <f>+C135+D135+#REF!</f>
        <v>#REF!</v>
      </c>
    </row>
    <row r="136" spans="1:8" x14ac:dyDescent="0.2">
      <c r="A136" s="23" t="s">
        <v>238</v>
      </c>
      <c r="B136" s="14" t="s">
        <v>239</v>
      </c>
      <c r="C136" s="15">
        <v>0</v>
      </c>
      <c r="D136" s="15">
        <v>0</v>
      </c>
      <c r="E136" s="15"/>
      <c r="F136" s="15">
        <f t="shared" si="20"/>
        <v>0</v>
      </c>
      <c r="H136" s="9" t="e">
        <f>+C136+D136+#REF!</f>
        <v>#REF!</v>
      </c>
    </row>
    <row r="137" spans="1:8" x14ac:dyDescent="0.2">
      <c r="A137" s="23" t="s">
        <v>240</v>
      </c>
      <c r="B137" s="14" t="s">
        <v>241</v>
      </c>
      <c r="C137" s="15">
        <v>0</v>
      </c>
      <c r="D137" s="15">
        <v>0</v>
      </c>
      <c r="E137" s="15"/>
      <c r="F137" s="15">
        <f t="shared" si="20"/>
        <v>0</v>
      </c>
      <c r="H137" s="9" t="e">
        <f>+C137+D137+#REF!</f>
        <v>#REF!</v>
      </c>
    </row>
    <row r="138" spans="1:8" x14ac:dyDescent="0.2">
      <c r="A138" s="23" t="s">
        <v>242</v>
      </c>
      <c r="B138" s="14" t="s">
        <v>243</v>
      </c>
      <c r="C138" s="15">
        <v>0</v>
      </c>
      <c r="D138" s="15">
        <v>0</v>
      </c>
      <c r="E138" s="15"/>
      <c r="F138" s="15">
        <f t="shared" si="20"/>
        <v>0</v>
      </c>
      <c r="H138" s="9" t="e">
        <f>+C138+D138+#REF!</f>
        <v>#REF!</v>
      </c>
    </row>
    <row r="139" spans="1:8" x14ac:dyDescent="0.2">
      <c r="A139" s="23" t="s">
        <v>244</v>
      </c>
      <c r="B139" s="14" t="s">
        <v>245</v>
      </c>
      <c r="C139" s="15">
        <v>0</v>
      </c>
      <c r="D139" s="15">
        <v>0</v>
      </c>
      <c r="E139" s="15"/>
      <c r="F139" s="15">
        <f t="shared" si="20"/>
        <v>0</v>
      </c>
      <c r="H139" s="9" t="e">
        <f>+C139+D139+#REF!</f>
        <v>#REF!</v>
      </c>
    </row>
    <row r="140" spans="1:8" x14ac:dyDescent="0.2">
      <c r="A140" s="23" t="s">
        <v>246</v>
      </c>
      <c r="B140" s="14" t="s">
        <v>247</v>
      </c>
      <c r="C140" s="15">
        <v>0</v>
      </c>
      <c r="D140" s="15">
        <v>0</v>
      </c>
      <c r="E140" s="15"/>
      <c r="F140" s="15">
        <f t="shared" si="20"/>
        <v>0</v>
      </c>
      <c r="H140" s="9" t="e">
        <f>+C140+D140+#REF!</f>
        <v>#REF!</v>
      </c>
    </row>
    <row r="141" spans="1:8" x14ac:dyDescent="0.2">
      <c r="A141" s="23" t="s">
        <v>248</v>
      </c>
      <c r="B141" s="14" t="s">
        <v>249</v>
      </c>
      <c r="C141" s="15">
        <v>0</v>
      </c>
      <c r="D141" s="15">
        <v>0</v>
      </c>
      <c r="E141" s="15"/>
      <c r="F141" s="15">
        <f t="shared" si="20"/>
        <v>0</v>
      </c>
      <c r="H141" s="9"/>
    </row>
    <row r="142" spans="1:8" x14ac:dyDescent="0.2">
      <c r="A142" s="23" t="s">
        <v>250</v>
      </c>
      <c r="B142" s="14" t="s">
        <v>251</v>
      </c>
      <c r="C142" s="15">
        <v>0</v>
      </c>
      <c r="D142" s="15">
        <v>150</v>
      </c>
      <c r="E142" s="15">
        <v>6210.9</v>
      </c>
      <c r="F142" s="15">
        <f t="shared" si="20"/>
        <v>6360.9</v>
      </c>
      <c r="H142" s="9"/>
    </row>
    <row r="143" spans="1:8" x14ac:dyDescent="0.2">
      <c r="A143" s="23" t="s">
        <v>252</v>
      </c>
      <c r="B143" s="14" t="s">
        <v>253</v>
      </c>
      <c r="C143" s="15">
        <v>0</v>
      </c>
      <c r="D143" s="15">
        <v>9310.16</v>
      </c>
      <c r="E143" s="15"/>
      <c r="F143" s="15">
        <f t="shared" si="20"/>
        <v>9310.16</v>
      </c>
      <c r="H143" s="9" t="e">
        <f>+C143+D143+#REF!</f>
        <v>#REF!</v>
      </c>
    </row>
    <row r="144" spans="1:8" x14ac:dyDescent="0.2">
      <c r="A144" s="23" t="s">
        <v>254</v>
      </c>
      <c r="B144" s="14" t="s">
        <v>255</v>
      </c>
      <c r="C144" s="15">
        <v>0</v>
      </c>
      <c r="D144" s="15">
        <v>2600</v>
      </c>
      <c r="E144" s="15"/>
      <c r="F144" s="15">
        <f t="shared" si="20"/>
        <v>2600</v>
      </c>
      <c r="H144" s="9" t="e">
        <f>+C144+D144+#REF!</f>
        <v>#REF!</v>
      </c>
    </row>
    <row r="145" spans="1:8" x14ac:dyDescent="0.2">
      <c r="A145" s="23" t="s">
        <v>256</v>
      </c>
      <c r="B145" s="14" t="s">
        <v>257</v>
      </c>
      <c r="C145" s="15">
        <v>0</v>
      </c>
      <c r="D145" s="15">
        <v>400</v>
      </c>
      <c r="E145" s="15"/>
      <c r="F145" s="15">
        <f t="shared" si="20"/>
        <v>400</v>
      </c>
      <c r="H145" s="9" t="e">
        <f>+C145+D145+#REF!</f>
        <v>#REF!</v>
      </c>
    </row>
    <row r="146" spans="1:8" x14ac:dyDescent="0.2">
      <c r="A146" s="23" t="s">
        <v>258</v>
      </c>
      <c r="B146" s="14" t="s">
        <v>259</v>
      </c>
      <c r="C146" s="15">
        <v>0</v>
      </c>
      <c r="D146" s="15">
        <v>0</v>
      </c>
      <c r="E146" s="15"/>
      <c r="F146" s="15">
        <f t="shared" si="20"/>
        <v>0</v>
      </c>
      <c r="H146" s="9" t="e">
        <f>+C146+D146+#REF!</f>
        <v>#REF!</v>
      </c>
    </row>
    <row r="147" spans="1:8" x14ac:dyDescent="0.2">
      <c r="A147" s="22"/>
      <c r="B147" s="14"/>
      <c r="C147" s="15"/>
      <c r="D147" s="15"/>
      <c r="E147" s="15"/>
      <c r="F147" s="15">
        <f t="shared" si="20"/>
        <v>0</v>
      </c>
      <c r="H147" s="9" t="e">
        <f>+C147+D147+#REF!</f>
        <v>#REF!</v>
      </c>
    </row>
    <row r="148" spans="1:8" ht="16.5" x14ac:dyDescent="0.3">
      <c r="A148" s="17" t="s">
        <v>260</v>
      </c>
      <c r="B148" s="18" t="s">
        <v>261</v>
      </c>
      <c r="C148" s="19">
        <f>SUM(C149:C156)</f>
        <v>980000</v>
      </c>
      <c r="D148" s="19">
        <f>SUM(D149:D156)</f>
        <v>736358.7699999999</v>
      </c>
      <c r="E148" s="19">
        <f>SUM(E149:E156)</f>
        <v>122101.98</v>
      </c>
      <c r="F148" s="19">
        <f>SUM(F149:F156)</f>
        <v>1838460.75</v>
      </c>
      <c r="H148" s="9" t="e">
        <f>+C148+D148+#REF!</f>
        <v>#REF!</v>
      </c>
    </row>
    <row r="149" spans="1:8" x14ac:dyDescent="0.2">
      <c r="A149" s="23" t="s">
        <v>262</v>
      </c>
      <c r="B149" s="14" t="s">
        <v>263</v>
      </c>
      <c r="C149" s="15">
        <v>0</v>
      </c>
      <c r="D149" s="15">
        <v>505063.22</v>
      </c>
      <c r="E149" s="15"/>
      <c r="F149" s="15">
        <f>SUM(C149:E149)</f>
        <v>505063.22</v>
      </c>
      <c r="H149" s="9" t="e">
        <f>+C149+D149+#REF!</f>
        <v>#REF!</v>
      </c>
    </row>
    <row r="150" spans="1:8" x14ac:dyDescent="0.2">
      <c r="A150" s="23" t="s">
        <v>264</v>
      </c>
      <c r="B150" s="14" t="s">
        <v>265</v>
      </c>
      <c r="C150" s="15">
        <v>980000</v>
      </c>
      <c r="D150" s="15">
        <v>224785.35</v>
      </c>
      <c r="E150" s="15">
        <v>122101.98</v>
      </c>
      <c r="F150" s="15">
        <f t="shared" ref="F150:F156" si="21">SUM(C150:E150)</f>
        <v>1326887.33</v>
      </c>
      <c r="H150" s="9" t="e">
        <f>+C150+D150+#REF!</f>
        <v>#REF!</v>
      </c>
    </row>
    <row r="151" spans="1:8" x14ac:dyDescent="0.2">
      <c r="A151" s="23" t="s">
        <v>266</v>
      </c>
      <c r="B151" s="14" t="s">
        <v>267</v>
      </c>
      <c r="C151" s="15">
        <v>0</v>
      </c>
      <c r="D151" s="15">
        <v>4900</v>
      </c>
      <c r="E151" s="15"/>
      <c r="F151" s="15">
        <f t="shared" si="21"/>
        <v>4900</v>
      </c>
      <c r="H151" s="9"/>
    </row>
    <row r="152" spans="1:8" x14ac:dyDescent="0.2">
      <c r="A152" s="23" t="s">
        <v>268</v>
      </c>
      <c r="B152" s="14" t="s">
        <v>269</v>
      </c>
      <c r="C152" s="15">
        <v>0</v>
      </c>
      <c r="D152" s="15">
        <v>190</v>
      </c>
      <c r="E152" s="15"/>
      <c r="F152" s="15">
        <f t="shared" si="21"/>
        <v>190</v>
      </c>
      <c r="H152" s="9" t="e">
        <f>+C152+D152+#REF!</f>
        <v>#REF!</v>
      </c>
    </row>
    <row r="153" spans="1:8" x14ac:dyDescent="0.2">
      <c r="A153" s="23" t="s">
        <v>270</v>
      </c>
      <c r="B153" s="14" t="s">
        <v>271</v>
      </c>
      <c r="C153" s="15">
        <v>0</v>
      </c>
      <c r="D153" s="15">
        <v>1420.2</v>
      </c>
      <c r="E153" s="15"/>
      <c r="F153" s="15">
        <f t="shared" si="21"/>
        <v>1420.2</v>
      </c>
      <c r="H153" s="9" t="e">
        <f>+C153+D153+#REF!</f>
        <v>#REF!</v>
      </c>
    </row>
    <row r="154" spans="1:8" x14ac:dyDescent="0.2">
      <c r="A154" s="23" t="s">
        <v>272</v>
      </c>
      <c r="B154" s="14" t="s">
        <v>273</v>
      </c>
      <c r="C154" s="15">
        <v>0</v>
      </c>
      <c r="D154" s="15">
        <v>0</v>
      </c>
      <c r="E154" s="15"/>
      <c r="F154" s="15">
        <f t="shared" si="21"/>
        <v>0</v>
      </c>
      <c r="H154" s="9" t="e">
        <f>+C154+D154+#REF!</f>
        <v>#REF!</v>
      </c>
    </row>
    <row r="155" spans="1:8" x14ac:dyDescent="0.2">
      <c r="A155" s="23" t="s">
        <v>274</v>
      </c>
      <c r="B155" s="14" t="s">
        <v>275</v>
      </c>
      <c r="C155" s="15">
        <v>0</v>
      </c>
      <c r="D155" s="15">
        <v>0</v>
      </c>
      <c r="E155" s="15"/>
      <c r="F155" s="15">
        <f t="shared" si="21"/>
        <v>0</v>
      </c>
      <c r="H155" s="9" t="e">
        <f>+C155+D155+#REF!</f>
        <v>#REF!</v>
      </c>
    </row>
    <row r="156" spans="1:8" x14ac:dyDescent="0.2">
      <c r="A156" s="23" t="s">
        <v>276</v>
      </c>
      <c r="B156" s="14" t="s">
        <v>277</v>
      </c>
      <c r="C156" s="15">
        <v>0</v>
      </c>
      <c r="D156" s="15">
        <v>0</v>
      </c>
      <c r="E156" s="15"/>
      <c r="F156" s="15">
        <f t="shared" si="21"/>
        <v>0</v>
      </c>
      <c r="H156" s="9" t="e">
        <f>+C156+D156+#REF!</f>
        <v>#REF!</v>
      </c>
    </row>
    <row r="157" spans="1:8" ht="16.5" x14ac:dyDescent="0.3">
      <c r="A157" s="17" t="s">
        <v>278</v>
      </c>
      <c r="B157" s="18" t="s">
        <v>279</v>
      </c>
      <c r="C157" s="19">
        <f>SUM(C158:C165)</f>
        <v>0</v>
      </c>
      <c r="D157" s="19">
        <f>SUM(D158:D165)</f>
        <v>52617.99</v>
      </c>
      <c r="E157" s="19">
        <f>SUM(E158:E165)</f>
        <v>1055888.98</v>
      </c>
      <c r="F157" s="19">
        <f>SUM(F158:F165)</f>
        <v>1108506.9700000002</v>
      </c>
      <c r="H157" s="9" t="e">
        <f>+C157+D157+#REF!</f>
        <v>#REF!</v>
      </c>
    </row>
    <row r="158" spans="1:8" x14ac:dyDescent="0.2">
      <c r="A158" s="23" t="s">
        <v>280</v>
      </c>
      <c r="B158" s="14" t="s">
        <v>281</v>
      </c>
      <c r="C158" s="15">
        <v>0</v>
      </c>
      <c r="D158" s="15">
        <v>3035.3</v>
      </c>
      <c r="E158" s="15">
        <v>250000</v>
      </c>
      <c r="F158" s="15">
        <f>SUM(C158:E158)</f>
        <v>253035.3</v>
      </c>
      <c r="H158" s="9" t="e">
        <f>+C158+D158+#REF!</f>
        <v>#REF!</v>
      </c>
    </row>
    <row r="159" spans="1:8" x14ac:dyDescent="0.2">
      <c r="A159" s="23" t="s">
        <v>282</v>
      </c>
      <c r="B159" s="14" t="s">
        <v>283</v>
      </c>
      <c r="C159" s="15">
        <v>0</v>
      </c>
      <c r="D159" s="15">
        <v>20746.47</v>
      </c>
      <c r="E159" s="15">
        <v>35709.07</v>
      </c>
      <c r="F159" s="15">
        <f t="shared" ref="F159:F166" si="22">SUM(C159:E159)</f>
        <v>56455.54</v>
      </c>
      <c r="H159" s="9" t="e">
        <f>+C159+D159+#REF!</f>
        <v>#REF!</v>
      </c>
    </row>
    <row r="160" spans="1:8" x14ac:dyDescent="0.2">
      <c r="A160" s="23" t="s">
        <v>284</v>
      </c>
      <c r="B160" s="14" t="s">
        <v>285</v>
      </c>
      <c r="C160" s="15">
        <v>0</v>
      </c>
      <c r="D160" s="15">
        <v>0</v>
      </c>
      <c r="E160" s="15"/>
      <c r="F160" s="15">
        <f t="shared" si="22"/>
        <v>0</v>
      </c>
      <c r="H160" s="9" t="e">
        <f>+C160+D160+#REF!</f>
        <v>#REF!</v>
      </c>
    </row>
    <row r="161" spans="1:8" x14ac:dyDescent="0.2">
      <c r="A161" s="23" t="s">
        <v>286</v>
      </c>
      <c r="B161" s="14" t="s">
        <v>287</v>
      </c>
      <c r="C161" s="15">
        <v>0</v>
      </c>
      <c r="D161" s="15">
        <v>1200</v>
      </c>
      <c r="E161" s="15"/>
      <c r="F161" s="15">
        <f t="shared" si="22"/>
        <v>1200</v>
      </c>
      <c r="H161" s="9" t="e">
        <f>+C161+D161+#REF!</f>
        <v>#REF!</v>
      </c>
    </row>
    <row r="162" spans="1:8" x14ac:dyDescent="0.2">
      <c r="A162" s="23" t="s">
        <v>288</v>
      </c>
      <c r="B162" s="14" t="s">
        <v>289</v>
      </c>
      <c r="C162" s="15">
        <v>0</v>
      </c>
      <c r="D162" s="15">
        <v>0</v>
      </c>
      <c r="E162" s="15"/>
      <c r="F162" s="15">
        <f t="shared" si="22"/>
        <v>0</v>
      </c>
      <c r="H162" s="9" t="e">
        <f>+C162+D162+#REF!</f>
        <v>#REF!</v>
      </c>
    </row>
    <row r="163" spans="1:8" x14ac:dyDescent="0.2">
      <c r="A163" s="23" t="s">
        <v>290</v>
      </c>
      <c r="B163" s="14" t="s">
        <v>291</v>
      </c>
      <c r="C163" s="15">
        <v>0</v>
      </c>
      <c r="D163" s="15">
        <v>10403.91</v>
      </c>
      <c r="E163" s="15">
        <v>770179.91</v>
      </c>
      <c r="F163" s="15">
        <f t="shared" si="22"/>
        <v>780583.82000000007</v>
      </c>
      <c r="H163" s="9" t="e">
        <f>+C163+D163+#REF!</f>
        <v>#REF!</v>
      </c>
    </row>
    <row r="164" spans="1:8" x14ac:dyDescent="0.2">
      <c r="A164" s="23" t="s">
        <v>292</v>
      </c>
      <c r="B164" s="14" t="s">
        <v>293</v>
      </c>
      <c r="C164" s="15">
        <v>0</v>
      </c>
      <c r="D164" s="15">
        <v>2711</v>
      </c>
      <c r="E164" s="15">
        <v>0</v>
      </c>
      <c r="F164" s="15">
        <f t="shared" si="22"/>
        <v>2711</v>
      </c>
      <c r="H164" s="9" t="e">
        <f>+C164+D164+#REF!</f>
        <v>#REF!</v>
      </c>
    </row>
    <row r="165" spans="1:8" x14ac:dyDescent="0.2">
      <c r="A165" s="23" t="s">
        <v>294</v>
      </c>
      <c r="B165" s="14" t="s">
        <v>295</v>
      </c>
      <c r="C165" s="15">
        <v>0</v>
      </c>
      <c r="D165" s="15">
        <v>14521.31</v>
      </c>
      <c r="E165" s="15"/>
      <c r="F165" s="15">
        <f t="shared" si="22"/>
        <v>14521.31</v>
      </c>
      <c r="H165" s="9" t="e">
        <f>+C165+#REF!+#REF!</f>
        <v>#REF!</v>
      </c>
    </row>
    <row r="166" spans="1:8" ht="13.5" thickBot="1" x14ac:dyDescent="0.25">
      <c r="A166" s="28" t="s">
        <v>296</v>
      </c>
      <c r="B166" s="29" t="s">
        <v>297</v>
      </c>
      <c r="C166" s="15"/>
      <c r="D166" s="15"/>
      <c r="E166" s="15"/>
      <c r="F166" s="15">
        <f t="shared" si="22"/>
        <v>0</v>
      </c>
      <c r="H166" s="9"/>
    </row>
    <row r="167" spans="1:8" ht="16.5" thickBot="1" x14ac:dyDescent="0.3">
      <c r="A167" s="6">
        <v>2.4</v>
      </c>
      <c r="B167" s="7" t="s">
        <v>298</v>
      </c>
      <c r="C167" s="8">
        <f>+C168+C175</f>
        <v>0</v>
      </c>
      <c r="D167" s="8">
        <f>+D168+D175</f>
        <v>4694812.1100000003</v>
      </c>
      <c r="E167" s="8">
        <f>+E168+E175</f>
        <v>6570925.1399999997</v>
      </c>
      <c r="F167" s="8">
        <f>+F168+F175</f>
        <v>11265737.25</v>
      </c>
      <c r="H167" s="9" t="e">
        <f>+C167+D167+#REF!</f>
        <v>#REF!</v>
      </c>
    </row>
    <row r="168" spans="1:8" ht="16.5" x14ac:dyDescent="0.3">
      <c r="A168" s="17" t="s">
        <v>299</v>
      </c>
      <c r="B168" s="18" t="s">
        <v>300</v>
      </c>
      <c r="C168" s="19">
        <f>SUM(C169:C174)</f>
        <v>0</v>
      </c>
      <c r="D168" s="19">
        <f t="shared" ref="D168:E168" si="23">SUM(D169:D174)</f>
        <v>232500</v>
      </c>
      <c r="E168" s="19">
        <f t="shared" si="23"/>
        <v>0</v>
      </c>
      <c r="F168" s="19">
        <f>SUM(F169:F174)</f>
        <v>232500</v>
      </c>
      <c r="H168" s="9" t="e">
        <f>+C168+D168+#REF!</f>
        <v>#REF!</v>
      </c>
    </row>
    <row r="169" spans="1:8" s="32" customFormat="1" ht="16.5" x14ac:dyDescent="0.3">
      <c r="A169" s="30" t="s">
        <v>301</v>
      </c>
      <c r="B169" s="31" t="s">
        <v>302</v>
      </c>
      <c r="C169" s="20">
        <v>0</v>
      </c>
      <c r="D169" s="20">
        <v>0</v>
      </c>
      <c r="E169" s="20"/>
      <c r="F169" s="15">
        <f>SUM(C169:E169)</f>
        <v>0</v>
      </c>
      <c r="H169" s="33"/>
    </row>
    <row r="170" spans="1:8" s="32" customFormat="1" x14ac:dyDescent="0.2">
      <c r="A170" s="53" t="s">
        <v>303</v>
      </c>
      <c r="B170" s="54" t="s">
        <v>304</v>
      </c>
      <c r="C170" s="20">
        <v>0</v>
      </c>
      <c r="D170" s="20">
        <v>168000</v>
      </c>
      <c r="E170" s="20"/>
      <c r="F170" s="15">
        <f t="shared" ref="F170:F174" si="24">SUM(C170:E170)</f>
        <v>168000</v>
      </c>
      <c r="H170" s="33"/>
    </row>
    <row r="171" spans="1:8" x14ac:dyDescent="0.2">
      <c r="A171" s="23" t="s">
        <v>305</v>
      </c>
      <c r="B171" s="14" t="s">
        <v>397</v>
      </c>
      <c r="C171" s="15">
        <v>0</v>
      </c>
      <c r="D171" s="15">
        <v>14500</v>
      </c>
      <c r="E171" s="15"/>
      <c r="F171" s="15">
        <f t="shared" si="24"/>
        <v>14500</v>
      </c>
      <c r="H171" s="9"/>
    </row>
    <row r="172" spans="1:8" x14ac:dyDescent="0.2">
      <c r="A172" s="23" t="s">
        <v>306</v>
      </c>
      <c r="B172" s="14" t="s">
        <v>307</v>
      </c>
      <c r="C172" s="15">
        <v>0</v>
      </c>
      <c r="D172" s="15">
        <v>0</v>
      </c>
      <c r="E172" s="15"/>
      <c r="F172" s="15">
        <f t="shared" si="24"/>
        <v>0</v>
      </c>
      <c r="H172" s="9"/>
    </row>
    <row r="173" spans="1:8" x14ac:dyDescent="0.2">
      <c r="A173" s="23" t="s">
        <v>308</v>
      </c>
      <c r="B173" s="14" t="s">
        <v>309</v>
      </c>
      <c r="C173" s="15">
        <v>0</v>
      </c>
      <c r="D173" s="15">
        <v>0</v>
      </c>
      <c r="E173" s="15"/>
      <c r="F173" s="15">
        <f t="shared" si="24"/>
        <v>0</v>
      </c>
      <c r="H173" s="9" t="e">
        <f>+C173+D173+#REF!</f>
        <v>#REF!</v>
      </c>
    </row>
    <row r="174" spans="1:8" x14ac:dyDescent="0.2">
      <c r="A174" s="23" t="s">
        <v>310</v>
      </c>
      <c r="B174" s="14" t="s">
        <v>311</v>
      </c>
      <c r="C174" s="15">
        <v>0</v>
      </c>
      <c r="D174" s="15">
        <v>50000</v>
      </c>
      <c r="E174" s="15"/>
      <c r="F174" s="15">
        <f t="shared" si="24"/>
        <v>50000</v>
      </c>
      <c r="H174" s="9"/>
    </row>
    <row r="175" spans="1:8" ht="16.5" x14ac:dyDescent="0.3">
      <c r="A175" s="17" t="s">
        <v>312</v>
      </c>
      <c r="B175" s="18" t="s">
        <v>313</v>
      </c>
      <c r="C175" s="19">
        <f>SUM(C176:C178)</f>
        <v>0</v>
      </c>
      <c r="D175" s="19">
        <f>SUM(D176:D178)</f>
        <v>4462312.1100000003</v>
      </c>
      <c r="E175" s="19">
        <f>SUM(E176:E178)</f>
        <v>6570925.1399999997</v>
      </c>
      <c r="F175" s="19">
        <f>SUM(F176:F178)</f>
        <v>11033237.25</v>
      </c>
      <c r="H175" s="9" t="e">
        <f>+C175+D175+#REF!</f>
        <v>#REF!</v>
      </c>
    </row>
    <row r="176" spans="1:8" x14ac:dyDescent="0.2">
      <c r="A176" s="23" t="s">
        <v>314</v>
      </c>
      <c r="B176" s="14" t="s">
        <v>315</v>
      </c>
      <c r="C176" s="15">
        <v>0</v>
      </c>
      <c r="D176" s="15">
        <v>0</v>
      </c>
      <c r="E176" s="15">
        <v>6570925.1399999997</v>
      </c>
      <c r="F176" s="15">
        <f>SUM(C176:E176)</f>
        <v>6570925.1399999997</v>
      </c>
      <c r="H176" s="9" t="e">
        <f>+C176+D176+#REF!</f>
        <v>#REF!</v>
      </c>
    </row>
    <row r="177" spans="1:8" x14ac:dyDescent="0.2">
      <c r="A177" s="23" t="s">
        <v>316</v>
      </c>
      <c r="B177" s="14" t="s">
        <v>317</v>
      </c>
      <c r="C177" s="15">
        <v>0</v>
      </c>
      <c r="D177" s="15">
        <v>4000000</v>
      </c>
      <c r="E177" s="15"/>
      <c r="F177" s="15">
        <f t="shared" ref="F177:F178" si="25">SUM(C177:E177)</f>
        <v>4000000</v>
      </c>
      <c r="H177" s="9" t="e">
        <f>+C177+D177+#REF!</f>
        <v>#REF!</v>
      </c>
    </row>
    <row r="178" spans="1:8" ht="13.5" thickBot="1" x14ac:dyDescent="0.25">
      <c r="A178" s="22" t="s">
        <v>318</v>
      </c>
      <c r="B178" s="14" t="s">
        <v>319</v>
      </c>
      <c r="C178" s="15">
        <v>0</v>
      </c>
      <c r="D178" s="15">
        <v>462312.11</v>
      </c>
      <c r="E178" s="15"/>
      <c r="F178" s="15">
        <f t="shared" si="25"/>
        <v>462312.11</v>
      </c>
      <c r="H178" s="9" t="e">
        <f>+C178+D178+#REF!</f>
        <v>#REF!</v>
      </c>
    </row>
    <row r="179" spans="1:8" ht="16.5" thickBot="1" x14ac:dyDescent="0.3">
      <c r="A179" s="6">
        <v>2.6</v>
      </c>
      <c r="B179" s="7" t="s">
        <v>320</v>
      </c>
      <c r="C179" s="8">
        <f>+C180+C187+C192+C195+C202+C205+C219</f>
        <v>0</v>
      </c>
      <c r="D179" s="8">
        <f>+D180+D187+D192+D195+D202+D205+D219</f>
        <v>617283.74</v>
      </c>
      <c r="E179" s="8">
        <f>+E180+E187+E192+E195+E202+E205+E219</f>
        <v>818957.89</v>
      </c>
      <c r="F179" s="8">
        <f>+F180+F187+F192+F195+F202+F205+F219</f>
        <v>1436241.63</v>
      </c>
      <c r="H179" s="9" t="e">
        <f>+C179+D179+#REF!</f>
        <v>#REF!</v>
      </c>
    </row>
    <row r="180" spans="1:8" ht="16.5" x14ac:dyDescent="0.3">
      <c r="A180" s="10" t="s">
        <v>321</v>
      </c>
      <c r="B180" s="11" t="s">
        <v>322</v>
      </c>
      <c r="C180" s="12">
        <f>SUM(C181:C186)</f>
        <v>0</v>
      </c>
      <c r="D180" s="12">
        <f>SUM(D181:D186)</f>
        <v>0</v>
      </c>
      <c r="E180" s="12">
        <f>SUM(E181:E186)</f>
        <v>0</v>
      </c>
      <c r="F180" s="12">
        <f>SUM(F181:F186)</f>
        <v>0</v>
      </c>
      <c r="H180" s="9" t="e">
        <f>+C180+D180+#REF!</f>
        <v>#REF!</v>
      </c>
    </row>
    <row r="181" spans="1:8" x14ac:dyDescent="0.2">
      <c r="A181" s="23" t="s">
        <v>323</v>
      </c>
      <c r="B181" s="14" t="s">
        <v>324</v>
      </c>
      <c r="C181" s="15">
        <v>0</v>
      </c>
      <c r="D181" s="15">
        <v>0</v>
      </c>
      <c r="E181" s="15"/>
      <c r="F181" s="15">
        <f>SUM(C181:E181)</f>
        <v>0</v>
      </c>
      <c r="H181" s="9" t="e">
        <f>+C181+D181+#REF!</f>
        <v>#REF!</v>
      </c>
    </row>
    <row r="182" spans="1:8" x14ac:dyDescent="0.2">
      <c r="A182" s="23" t="s">
        <v>325</v>
      </c>
      <c r="B182" s="14" t="s">
        <v>326</v>
      </c>
      <c r="C182" s="15">
        <v>0</v>
      </c>
      <c r="D182" s="15">
        <v>0</v>
      </c>
      <c r="E182" s="15"/>
      <c r="F182" s="15">
        <f t="shared" ref="F182:F186" si="26">SUM(C182:E182)</f>
        <v>0</v>
      </c>
      <c r="H182" s="9" t="e">
        <f>+C182+D182+#REF!</f>
        <v>#REF!</v>
      </c>
    </row>
    <row r="183" spans="1:8" x14ac:dyDescent="0.2">
      <c r="A183" s="23" t="s">
        <v>327</v>
      </c>
      <c r="B183" s="14" t="s">
        <v>328</v>
      </c>
      <c r="C183" s="15">
        <v>0</v>
      </c>
      <c r="D183" s="15">
        <v>0</v>
      </c>
      <c r="E183" s="15">
        <v>0</v>
      </c>
      <c r="F183" s="15">
        <f t="shared" si="26"/>
        <v>0</v>
      </c>
      <c r="H183" s="9" t="e">
        <f>+C183+D183+#REF!</f>
        <v>#REF!</v>
      </c>
    </row>
    <row r="184" spans="1:8" x14ac:dyDescent="0.2">
      <c r="A184" s="23" t="s">
        <v>329</v>
      </c>
      <c r="B184" s="14" t="s">
        <v>330</v>
      </c>
      <c r="C184" s="15">
        <v>0</v>
      </c>
      <c r="D184" s="15">
        <v>0</v>
      </c>
      <c r="E184" s="15"/>
      <c r="F184" s="15">
        <f t="shared" si="26"/>
        <v>0</v>
      </c>
      <c r="H184" s="9" t="e">
        <f>+C184+D184+#REF!</f>
        <v>#REF!</v>
      </c>
    </row>
    <row r="185" spans="1:8" x14ac:dyDescent="0.2">
      <c r="A185" s="23" t="s">
        <v>331</v>
      </c>
      <c r="B185" s="14" t="s">
        <v>332</v>
      </c>
      <c r="C185" s="15">
        <v>0</v>
      </c>
      <c r="D185" s="15">
        <v>0</v>
      </c>
      <c r="E185" s="15"/>
      <c r="F185" s="15">
        <f t="shared" si="26"/>
        <v>0</v>
      </c>
      <c r="H185" s="9" t="e">
        <f>+C185+D185+#REF!</f>
        <v>#REF!</v>
      </c>
    </row>
    <row r="186" spans="1:8" ht="13.5" thickBot="1" x14ac:dyDescent="0.25">
      <c r="A186" s="23" t="s">
        <v>333</v>
      </c>
      <c r="B186" s="14" t="s">
        <v>334</v>
      </c>
      <c r="C186" s="15">
        <v>0</v>
      </c>
      <c r="D186" s="15">
        <v>0</v>
      </c>
      <c r="E186" s="15"/>
      <c r="F186" s="15">
        <f t="shared" si="26"/>
        <v>0</v>
      </c>
      <c r="H186" s="9" t="e">
        <f>+C186+D186+#REF!</f>
        <v>#REF!</v>
      </c>
    </row>
    <row r="187" spans="1:8" ht="16.5" x14ac:dyDescent="0.3">
      <c r="A187" s="17" t="s">
        <v>335</v>
      </c>
      <c r="B187" s="18" t="s">
        <v>336</v>
      </c>
      <c r="C187" s="19">
        <f>+C188+C189+C190+C191</f>
        <v>0</v>
      </c>
      <c r="D187" s="19">
        <f>+D188+D189+D190+D191</f>
        <v>0</v>
      </c>
      <c r="E187" s="19">
        <f>+E188+E189+E190+E191</f>
        <v>0</v>
      </c>
      <c r="F187" s="12">
        <f>SUM(F188:F191)</f>
        <v>0</v>
      </c>
      <c r="H187" s="9" t="e">
        <f>+C187+D187+#REF!</f>
        <v>#REF!</v>
      </c>
    </row>
    <row r="188" spans="1:8" x14ac:dyDescent="0.2">
      <c r="A188" s="23" t="s">
        <v>337</v>
      </c>
      <c r="B188" s="14" t="s">
        <v>338</v>
      </c>
      <c r="C188" s="15">
        <v>0</v>
      </c>
      <c r="D188" s="15">
        <v>0</v>
      </c>
      <c r="E188" s="15"/>
      <c r="F188" s="15">
        <f>SUM(C188:E188)</f>
        <v>0</v>
      </c>
      <c r="H188" s="9" t="e">
        <f>+C188+D188+#REF!</f>
        <v>#REF!</v>
      </c>
    </row>
    <row r="189" spans="1:8" x14ac:dyDescent="0.2">
      <c r="A189" s="23" t="s">
        <v>339</v>
      </c>
      <c r="B189" s="14" t="s">
        <v>385</v>
      </c>
      <c r="C189" s="15">
        <v>0</v>
      </c>
      <c r="D189" s="15">
        <v>0</v>
      </c>
      <c r="E189" s="15">
        <v>0</v>
      </c>
      <c r="F189" s="15">
        <f t="shared" ref="F189:F191" si="27">SUM(C189:E189)</f>
        <v>0</v>
      </c>
      <c r="H189" s="9" t="e">
        <f>+C189+D189+#REF!</f>
        <v>#REF!</v>
      </c>
    </row>
    <row r="190" spans="1:8" x14ac:dyDescent="0.2">
      <c r="A190" s="23" t="s">
        <v>340</v>
      </c>
      <c r="B190" s="16" t="s">
        <v>341</v>
      </c>
      <c r="C190" s="15">
        <v>0</v>
      </c>
      <c r="D190" s="15">
        <v>0</v>
      </c>
      <c r="E190" s="15"/>
      <c r="F190" s="15">
        <f t="shared" si="27"/>
        <v>0</v>
      </c>
      <c r="H190" s="9" t="e">
        <f>+C190+D190+#REF!</f>
        <v>#REF!</v>
      </c>
    </row>
    <row r="191" spans="1:8" x14ac:dyDescent="0.2">
      <c r="A191" s="23" t="s">
        <v>342</v>
      </c>
      <c r="B191" s="14" t="s">
        <v>343</v>
      </c>
      <c r="C191" s="15">
        <v>0</v>
      </c>
      <c r="D191" s="15">
        <v>0</v>
      </c>
      <c r="E191" s="15"/>
      <c r="F191" s="15">
        <f t="shared" si="27"/>
        <v>0</v>
      </c>
      <c r="H191" s="9" t="e">
        <f>+C191+D191+#REF!</f>
        <v>#REF!</v>
      </c>
    </row>
    <row r="192" spans="1:8" ht="16.5" x14ac:dyDescent="0.3">
      <c r="A192" s="17" t="s">
        <v>344</v>
      </c>
      <c r="B192" s="18" t="s">
        <v>345</v>
      </c>
      <c r="C192" s="19">
        <f>+C193+C194</f>
        <v>0</v>
      </c>
      <c r="D192" s="19">
        <f>+D193+D194</f>
        <v>0</v>
      </c>
      <c r="E192" s="19"/>
      <c r="F192" s="19">
        <f>+F194</f>
        <v>0</v>
      </c>
      <c r="H192" s="9" t="e">
        <f>+C192+D192+#REF!</f>
        <v>#REF!</v>
      </c>
    </row>
    <row r="193" spans="1:10" x14ac:dyDescent="0.2">
      <c r="A193" s="23" t="s">
        <v>346</v>
      </c>
      <c r="B193" s="14" t="s">
        <v>347</v>
      </c>
      <c r="C193" s="15"/>
      <c r="D193" s="15"/>
      <c r="E193" s="15"/>
      <c r="F193" s="15"/>
      <c r="H193" s="9" t="e">
        <f>+C193+D193+#REF!</f>
        <v>#REF!</v>
      </c>
    </row>
    <row r="194" spans="1:10" ht="13.5" thickBot="1" x14ac:dyDescent="0.25">
      <c r="A194" s="23" t="s">
        <v>348</v>
      </c>
      <c r="B194" s="14" t="s">
        <v>349</v>
      </c>
      <c r="C194" s="15"/>
      <c r="D194" s="15"/>
      <c r="E194" s="15"/>
      <c r="F194" s="15">
        <f>SUM(C194:D194)</f>
        <v>0</v>
      </c>
      <c r="H194" s="9" t="e">
        <f>+C194+D194+#REF!</f>
        <v>#REF!</v>
      </c>
    </row>
    <row r="195" spans="1:10" ht="16.5" x14ac:dyDescent="0.3">
      <c r="A195" s="17" t="s">
        <v>350</v>
      </c>
      <c r="B195" s="18" t="s">
        <v>351</v>
      </c>
      <c r="C195" s="19">
        <f>SUM(C196:C201)</f>
        <v>0</v>
      </c>
      <c r="D195" s="19">
        <f>SUM(D196:D201)</f>
        <v>3095</v>
      </c>
      <c r="E195" s="19">
        <f>SUM(E196:E201)</f>
        <v>0</v>
      </c>
      <c r="F195" s="12">
        <f>SUM(F196:F200)</f>
        <v>3095</v>
      </c>
      <c r="H195" s="9" t="e">
        <f>+C195+D195+#REF!</f>
        <v>#REF!</v>
      </c>
      <c r="J195" s="51"/>
    </row>
    <row r="196" spans="1:10" x14ac:dyDescent="0.2">
      <c r="A196" s="23" t="s">
        <v>352</v>
      </c>
      <c r="B196" s="14" t="s">
        <v>353</v>
      </c>
      <c r="C196" s="15">
        <v>0</v>
      </c>
      <c r="D196" s="15">
        <v>0</v>
      </c>
      <c r="E196" s="15"/>
      <c r="F196" s="15">
        <f>SUM(C196:E196)</f>
        <v>0</v>
      </c>
      <c r="H196" s="9" t="e">
        <f>+C196+D196+#REF!</f>
        <v>#REF!</v>
      </c>
    </row>
    <row r="197" spans="1:10" x14ac:dyDescent="0.2">
      <c r="A197" s="23" t="s">
        <v>354</v>
      </c>
      <c r="B197" s="14" t="s">
        <v>330</v>
      </c>
      <c r="C197" s="15">
        <v>0</v>
      </c>
      <c r="D197" s="15">
        <v>0</v>
      </c>
      <c r="E197" s="15"/>
      <c r="F197" s="15">
        <f t="shared" ref="F197:F204" si="28">SUM(C197:E197)</f>
        <v>0</v>
      </c>
      <c r="H197" s="9"/>
    </row>
    <row r="198" spans="1:10" x14ac:dyDescent="0.2">
      <c r="A198" s="23" t="s">
        <v>355</v>
      </c>
      <c r="B198" s="14" t="s">
        <v>356</v>
      </c>
      <c r="C198" s="15">
        <v>0</v>
      </c>
      <c r="D198" s="15">
        <v>3095</v>
      </c>
      <c r="E198" s="15"/>
      <c r="F198" s="15">
        <f t="shared" si="28"/>
        <v>3095</v>
      </c>
      <c r="H198" s="9" t="e">
        <f>+C198+D198+#REF!</f>
        <v>#REF!</v>
      </c>
    </row>
    <row r="199" spans="1:10" x14ac:dyDescent="0.2">
      <c r="A199" s="23" t="s">
        <v>357</v>
      </c>
      <c r="B199" s="14" t="s">
        <v>358</v>
      </c>
      <c r="C199" s="15">
        <v>0</v>
      </c>
      <c r="D199" s="15">
        <v>0</v>
      </c>
      <c r="E199" s="15">
        <v>0</v>
      </c>
      <c r="F199" s="15">
        <f t="shared" si="28"/>
        <v>0</v>
      </c>
      <c r="H199" s="9" t="e">
        <f>+C199+D199+#REF!</f>
        <v>#REF!</v>
      </c>
    </row>
    <row r="200" spans="1:10" x14ac:dyDescent="0.2">
      <c r="A200" s="23" t="s">
        <v>359</v>
      </c>
      <c r="B200" s="14" t="s">
        <v>360</v>
      </c>
      <c r="C200" s="15">
        <v>0</v>
      </c>
      <c r="D200" s="15">
        <v>0</v>
      </c>
      <c r="E200" s="15">
        <v>0</v>
      </c>
      <c r="F200" s="15">
        <f t="shared" si="28"/>
        <v>0</v>
      </c>
      <c r="H200" s="9" t="e">
        <f>+C200+D200+#REF!</f>
        <v>#REF!</v>
      </c>
    </row>
    <row r="201" spans="1:10" x14ac:dyDescent="0.2">
      <c r="A201" s="23" t="s">
        <v>361</v>
      </c>
      <c r="B201" s="14" t="s">
        <v>362</v>
      </c>
      <c r="C201" s="15">
        <v>0</v>
      </c>
      <c r="D201" s="15">
        <v>0</v>
      </c>
      <c r="E201" s="15"/>
      <c r="F201" s="15">
        <f t="shared" si="28"/>
        <v>0</v>
      </c>
      <c r="H201" s="9" t="e">
        <f>+C201+D201+#REF!</f>
        <v>#REF!</v>
      </c>
    </row>
    <row r="202" spans="1:10" ht="16.5" x14ac:dyDescent="0.3">
      <c r="A202" s="17" t="s">
        <v>363</v>
      </c>
      <c r="B202" s="18" t="s">
        <v>364</v>
      </c>
      <c r="C202" s="19">
        <f>SUM(C203:C204)</f>
        <v>0</v>
      </c>
      <c r="D202" s="19">
        <f>SUM(D203:D204)</f>
        <v>614188.74</v>
      </c>
      <c r="E202" s="19">
        <f>SUM(E203:E204)</f>
        <v>0</v>
      </c>
      <c r="F202" s="19">
        <f>SUM(F203:F204)</f>
        <v>614188.74</v>
      </c>
      <c r="H202" s="9"/>
    </row>
    <row r="203" spans="1:10" x14ac:dyDescent="0.2">
      <c r="A203" s="23" t="s">
        <v>365</v>
      </c>
      <c r="B203" s="14" t="s">
        <v>366</v>
      </c>
      <c r="C203" s="15"/>
      <c r="D203" s="15">
        <v>614188.74</v>
      </c>
      <c r="E203" s="15"/>
      <c r="F203" s="15">
        <f>SUM(C203:E203)</f>
        <v>614188.74</v>
      </c>
      <c r="H203" s="9"/>
    </row>
    <row r="204" spans="1:10" x14ac:dyDescent="0.2">
      <c r="A204" s="23" t="s">
        <v>367</v>
      </c>
      <c r="B204" s="14" t="s">
        <v>368</v>
      </c>
      <c r="C204" s="15">
        <v>0</v>
      </c>
      <c r="D204" s="15">
        <v>0</v>
      </c>
      <c r="E204" s="15"/>
      <c r="F204" s="15">
        <f t="shared" si="28"/>
        <v>0</v>
      </c>
      <c r="H204" s="9"/>
    </row>
    <row r="205" spans="1:10" ht="16.5" x14ac:dyDescent="0.3">
      <c r="A205" s="17" t="s">
        <v>369</v>
      </c>
      <c r="B205" s="18" t="s">
        <v>370</v>
      </c>
      <c r="C205" s="19">
        <f>+C206+C207+C218</f>
        <v>0</v>
      </c>
      <c r="D205" s="19">
        <f>+D206+D207+D218</f>
        <v>0</v>
      </c>
      <c r="E205" s="19"/>
      <c r="F205" s="19">
        <f>+F218</f>
        <v>0</v>
      </c>
      <c r="H205" s="9" t="e">
        <f>+C205+D205+#REF!</f>
        <v>#REF!</v>
      </c>
    </row>
    <row r="206" spans="1:10" x14ac:dyDescent="0.2">
      <c r="A206" s="23" t="s">
        <v>371</v>
      </c>
      <c r="B206" s="14" t="s">
        <v>372</v>
      </c>
      <c r="C206" s="15"/>
      <c r="D206" s="15"/>
      <c r="E206" s="15"/>
      <c r="F206" s="15"/>
      <c r="H206" s="9" t="e">
        <f>+C206+D206+#REF!</f>
        <v>#REF!</v>
      </c>
    </row>
    <row r="207" spans="1:10" x14ac:dyDescent="0.2">
      <c r="A207" s="23" t="s">
        <v>373</v>
      </c>
      <c r="B207" s="14" t="s">
        <v>374</v>
      </c>
      <c r="C207" s="15"/>
      <c r="D207" s="15"/>
      <c r="E207" s="15"/>
      <c r="F207" s="15"/>
      <c r="H207" s="9" t="e">
        <f>+C207+D207+#REF!</f>
        <v>#REF!</v>
      </c>
    </row>
    <row r="208" spans="1:10" ht="16.5" hidden="1" x14ac:dyDescent="0.3">
      <c r="A208" s="34"/>
      <c r="B208" s="35" t="s">
        <v>375</v>
      </c>
      <c r="C208" s="15"/>
      <c r="D208" s="15"/>
      <c r="E208" s="15"/>
      <c r="F208" s="15"/>
      <c r="H208" s="9" t="e">
        <f>+C208+D208+#REF!</f>
        <v>#REF!</v>
      </c>
    </row>
    <row r="209" spans="1:8" hidden="1" x14ac:dyDescent="0.2">
      <c r="A209" s="23" t="s">
        <v>346</v>
      </c>
      <c r="B209" s="14" t="s">
        <v>347</v>
      </c>
      <c r="C209" s="15"/>
      <c r="D209" s="15"/>
      <c r="E209" s="15"/>
      <c r="F209" s="15"/>
      <c r="H209" s="9" t="e">
        <f>+C209+D209+#REF!</f>
        <v>#REF!</v>
      </c>
    </row>
    <row r="210" spans="1:8" hidden="1" x14ac:dyDescent="0.2">
      <c r="A210" s="23"/>
      <c r="B210" s="14"/>
      <c r="C210" s="15"/>
      <c r="D210" s="15"/>
      <c r="E210" s="15"/>
      <c r="F210" s="15"/>
      <c r="H210" s="9" t="e">
        <f>+C210+D210+#REF!</f>
        <v>#REF!</v>
      </c>
    </row>
    <row r="211" spans="1:8" ht="16.5" hidden="1" x14ac:dyDescent="0.3">
      <c r="A211" s="36" t="s">
        <v>350</v>
      </c>
      <c r="B211" s="37" t="s">
        <v>376</v>
      </c>
      <c r="C211" s="15"/>
      <c r="D211" s="15"/>
      <c r="E211" s="15"/>
      <c r="F211" s="15"/>
      <c r="H211" s="9" t="e">
        <f>+C211+D211+#REF!</f>
        <v>#REF!</v>
      </c>
    </row>
    <row r="212" spans="1:8" hidden="1" x14ac:dyDescent="0.2">
      <c r="A212" s="23" t="s">
        <v>361</v>
      </c>
      <c r="B212" s="14" t="s">
        <v>377</v>
      </c>
      <c r="C212" s="15"/>
      <c r="D212" s="15"/>
      <c r="E212" s="15"/>
      <c r="F212" s="15"/>
      <c r="H212" s="9" t="e">
        <f>+C212+D212+#REF!</f>
        <v>#REF!</v>
      </c>
    </row>
    <row r="213" spans="1:8" hidden="1" x14ac:dyDescent="0.2">
      <c r="A213" s="22"/>
      <c r="B213" s="14"/>
      <c r="C213" s="15"/>
      <c r="D213" s="15"/>
      <c r="E213" s="15"/>
      <c r="F213" s="15"/>
      <c r="H213" s="9" t="e">
        <f>+C213+D213+#REF!</f>
        <v>#REF!</v>
      </c>
    </row>
    <row r="214" spans="1:8" ht="16.5" hidden="1" x14ac:dyDescent="0.3">
      <c r="A214" s="36" t="s">
        <v>369</v>
      </c>
      <c r="B214" s="37" t="s">
        <v>370</v>
      </c>
      <c r="C214" s="15"/>
      <c r="D214" s="15"/>
      <c r="E214" s="15"/>
      <c r="F214" s="15"/>
      <c r="H214" s="9" t="e">
        <f>+C214+D214+#REF!</f>
        <v>#REF!</v>
      </c>
    </row>
    <row r="215" spans="1:8" hidden="1" x14ac:dyDescent="0.2">
      <c r="A215" s="23" t="s">
        <v>371</v>
      </c>
      <c r="B215" s="14" t="s">
        <v>372</v>
      </c>
      <c r="C215" s="15"/>
      <c r="D215" s="15"/>
      <c r="E215" s="15"/>
      <c r="F215" s="15"/>
      <c r="H215" s="9" t="e">
        <f>+C215+D215+#REF!</f>
        <v>#REF!</v>
      </c>
    </row>
    <row r="216" spans="1:8" hidden="1" x14ac:dyDescent="0.2">
      <c r="A216" s="23" t="s">
        <v>378</v>
      </c>
      <c r="B216" s="14" t="s">
        <v>374</v>
      </c>
      <c r="C216" s="15"/>
      <c r="D216" s="15"/>
      <c r="E216" s="15"/>
      <c r="F216" s="15"/>
      <c r="H216" s="9" t="e">
        <f>+C216+D216+#REF!</f>
        <v>#REF!</v>
      </c>
    </row>
    <row r="217" spans="1:8" hidden="1" x14ac:dyDescent="0.2">
      <c r="A217" s="23"/>
      <c r="B217" s="14"/>
      <c r="C217" s="15"/>
      <c r="D217" s="15"/>
      <c r="E217" s="15"/>
      <c r="F217" s="15"/>
      <c r="H217" s="9" t="e">
        <f>+C217+D217+#REF!</f>
        <v>#REF!</v>
      </c>
    </row>
    <row r="218" spans="1:8" ht="13.5" thickBot="1" x14ac:dyDescent="0.25">
      <c r="A218" s="38" t="s">
        <v>379</v>
      </c>
      <c r="B218" s="26" t="s">
        <v>380</v>
      </c>
      <c r="C218" s="27">
        <v>0</v>
      </c>
      <c r="D218" s="27">
        <v>0</v>
      </c>
      <c r="E218" s="27"/>
      <c r="F218" s="27">
        <f>SUM(C218:D218)</f>
        <v>0</v>
      </c>
      <c r="H218" s="9" t="e">
        <f>+C218+D218+#REF!</f>
        <v>#REF!</v>
      </c>
    </row>
    <row r="219" spans="1:8" ht="16.5" x14ac:dyDescent="0.3">
      <c r="A219" s="17" t="s">
        <v>381</v>
      </c>
      <c r="B219" s="18" t="s">
        <v>364</v>
      </c>
      <c r="C219" s="19">
        <f>+C220</f>
        <v>0</v>
      </c>
      <c r="D219" s="19">
        <f>+D220</f>
        <v>0</v>
      </c>
      <c r="E219" s="19">
        <f>+E220</f>
        <v>818957.89</v>
      </c>
      <c r="F219" s="12">
        <f>SUM(F220)</f>
        <v>818957.89</v>
      </c>
      <c r="H219" s="9"/>
    </row>
    <row r="220" spans="1:8" x14ac:dyDescent="0.2">
      <c r="A220" s="38" t="s">
        <v>382</v>
      </c>
      <c r="B220" s="14" t="s">
        <v>383</v>
      </c>
      <c r="C220" s="27">
        <v>0</v>
      </c>
      <c r="D220" s="27">
        <v>0</v>
      </c>
      <c r="E220" s="27">
        <v>818957.89</v>
      </c>
      <c r="F220" s="15">
        <f>SUM(C220:E220)</f>
        <v>818957.89</v>
      </c>
      <c r="H220" s="9"/>
    </row>
    <row r="221" spans="1:8" ht="13.5" thickBot="1" x14ac:dyDescent="0.25">
      <c r="A221" s="39"/>
      <c r="B221" s="40"/>
      <c r="C221" s="41"/>
      <c r="D221" s="41"/>
      <c r="E221" s="41"/>
      <c r="F221" s="41"/>
      <c r="H221" s="9" t="e">
        <f>+C221+D221+#REF!</f>
        <v>#REF!</v>
      </c>
    </row>
    <row r="222" spans="1:8" ht="18.75" thickBot="1" x14ac:dyDescent="0.3">
      <c r="A222" s="42"/>
      <c r="B222" s="43" t="s">
        <v>375</v>
      </c>
      <c r="C222" s="44">
        <f>+C8+C34+C103+C167+C179</f>
        <v>30241633.210000001</v>
      </c>
      <c r="D222" s="44">
        <f>+D8+D34+D103+D167+D179</f>
        <v>46870239.020000003</v>
      </c>
      <c r="E222" s="44">
        <f>+E8+E34+E103+E167+E179</f>
        <v>17621363.469999999</v>
      </c>
      <c r="F222" s="44">
        <f>+F8+F34+F103+F167+F179</f>
        <v>94733235.699999988</v>
      </c>
      <c r="H222" s="9" t="e">
        <f>+C222+D222+#REF!</f>
        <v>#REF!</v>
      </c>
    </row>
    <row r="223" spans="1:8" ht="13.5" thickTop="1" x14ac:dyDescent="0.2">
      <c r="A223" s="45"/>
      <c r="B223" s="46"/>
      <c r="C223" s="47"/>
      <c r="D223" s="55">
        <f>+E241</f>
        <v>46870239.019999996</v>
      </c>
      <c r="E223" s="47"/>
      <c r="F223" s="63"/>
      <c r="H223" s="9" t="e">
        <f>+C223+D223+#REF!</f>
        <v>#REF!</v>
      </c>
    </row>
    <row r="224" spans="1:8" hidden="1" x14ac:dyDescent="0.2"/>
    <row r="225" spans="1:8" hidden="1" x14ac:dyDescent="0.2">
      <c r="H225" s="9">
        <f>SUM(C222:D222)</f>
        <v>77111872.230000004</v>
      </c>
    </row>
    <row r="226" spans="1:8" hidden="1" x14ac:dyDescent="0.2">
      <c r="F226" s="9"/>
    </row>
    <row r="227" spans="1:8" hidden="1" x14ac:dyDescent="0.2"/>
    <row r="228" spans="1:8" hidden="1" x14ac:dyDescent="0.2"/>
    <row r="229" spans="1:8" hidden="1" x14ac:dyDescent="0.2"/>
    <row r="230" spans="1:8" hidden="1" x14ac:dyDescent="0.2"/>
    <row r="231" spans="1:8" hidden="1" x14ac:dyDescent="0.2">
      <c r="A231" s="1" t="s">
        <v>384</v>
      </c>
      <c r="C231" s="48">
        <f>+C205+C195+C192+C187+C180+C175+C157+C148+C133+C126+C123+C116+C110+C104+C98+C81+C65+C60+C53+C48+C45+C42+C35+C30+C21+C18+C16+C12+C9</f>
        <v>30241633.210000001</v>
      </c>
      <c r="D231" s="48">
        <f>+D179+D167+D103+D34+D8</f>
        <v>46870239.020000003</v>
      </c>
      <c r="E231" s="48"/>
      <c r="F231" s="48" t="e">
        <f>+#REF!+D231+C231</f>
        <v>#REF!</v>
      </c>
      <c r="H231" s="9" t="e">
        <f>+H222</f>
        <v>#REF!</v>
      </c>
    </row>
    <row r="232" spans="1:8" hidden="1" x14ac:dyDescent="0.2"/>
    <row r="233" spans="1:8" hidden="1" x14ac:dyDescent="0.2">
      <c r="F233" s="9"/>
    </row>
    <row r="234" spans="1:8" hidden="1" x14ac:dyDescent="0.2"/>
    <row r="235" spans="1:8" x14ac:dyDescent="0.2">
      <c r="A235" s="49"/>
      <c r="C235" s="50"/>
      <c r="D235" s="50">
        <f>+D222-D223</f>
        <v>0</v>
      </c>
      <c r="E235" s="50"/>
      <c r="F235" s="50"/>
      <c r="G235" s="50"/>
      <c r="H235" s="50" t="e">
        <f>+H222-H231</f>
        <v>#REF!</v>
      </c>
    </row>
    <row r="236" spans="1:8" x14ac:dyDescent="0.2">
      <c r="A236" s="49"/>
      <c r="C236" s="64" t="s">
        <v>398</v>
      </c>
      <c r="D236" s="64"/>
      <c r="E236" s="64"/>
      <c r="F236" s="50"/>
      <c r="G236" s="50"/>
      <c r="H236" s="50"/>
    </row>
    <row r="237" spans="1:8" ht="38.25" x14ac:dyDescent="0.2">
      <c r="C237" s="59" t="s">
        <v>399</v>
      </c>
      <c r="D237" s="60" t="s">
        <v>401</v>
      </c>
      <c r="E237" s="60" t="s">
        <v>400</v>
      </c>
      <c r="F237" s="50"/>
    </row>
    <row r="238" spans="1:8" x14ac:dyDescent="0.2">
      <c r="C238" s="56"/>
      <c r="D238" s="57">
        <v>171935.18</v>
      </c>
      <c r="E238" s="57"/>
      <c r="F238" s="50"/>
    </row>
    <row r="239" spans="1:8" x14ac:dyDescent="0.2">
      <c r="C239" s="58"/>
      <c r="D239" s="57">
        <v>186836.79</v>
      </c>
      <c r="E239" s="58"/>
    </row>
    <row r="240" spans="1:8" x14ac:dyDescent="0.2">
      <c r="C240" s="56"/>
      <c r="D240" s="57">
        <v>20961.52</v>
      </c>
      <c r="E240" s="58"/>
    </row>
    <row r="241" spans="3:5" x14ac:dyDescent="0.2">
      <c r="C241" s="61">
        <v>47249972.509999998</v>
      </c>
      <c r="D241" s="61">
        <v>379733.49</v>
      </c>
      <c r="E241" s="62">
        <f>+C241-D241</f>
        <v>46870239.019999996</v>
      </c>
    </row>
  </sheetData>
  <mergeCells count="8">
    <mergeCell ref="C236:E236"/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75" orientation="portrait" r:id="rId1"/>
  <headerFooter alignWithMargins="0"/>
  <rowBreaks count="3" manualBreakCount="3">
    <brk id="64" max="6" man="1"/>
    <brk id="127" max="6" man="1"/>
    <brk id="18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Abril 2017</vt:lpstr>
      <vt:lpstr>'Consolidado Abril 2017'!Área_de_impresión</vt:lpstr>
      <vt:lpstr>'Consolidado Abril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cp:lastPrinted>2017-05-05T15:44:24Z</cp:lastPrinted>
  <dcterms:created xsi:type="dcterms:W3CDTF">2017-02-07T20:16:27Z</dcterms:created>
  <dcterms:modified xsi:type="dcterms:W3CDTF">2019-03-29T14:16:41Z</dcterms:modified>
</cp:coreProperties>
</file>