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TRANSP. Mayo 2017 (3)" sheetId="1" r:id="rId1"/>
  </sheets>
  <definedNames>
    <definedName name="_xlnm.Print_Area" localSheetId="0">'TRANSP. Mayo 2017 (3)'!$A$1:$G$239</definedName>
    <definedName name="_xlnm.Print_Titles" localSheetId="0">'TRANSP. Mayo 2017 (3)'!$1:$7</definedName>
  </definedNames>
  <calcPr calcId="145621"/>
</workbook>
</file>

<file path=xl/calcChain.xml><?xml version="1.0" encoding="utf-8"?>
<calcChain xmlns="http://schemas.openxmlformats.org/spreadsheetml/2006/main">
  <c r="E175" i="1" l="1"/>
  <c r="F178" i="1"/>
  <c r="I178" i="1" s="1"/>
  <c r="I193" i="1"/>
  <c r="I203" i="1"/>
  <c r="I206" i="1"/>
  <c r="I207" i="1"/>
  <c r="I218" i="1"/>
  <c r="H221" i="1" l="1"/>
  <c r="F221" i="1"/>
  <c r="I221" i="1" s="1"/>
  <c r="F220" i="1"/>
  <c r="I220" i="1" s="1"/>
  <c r="E219" i="1"/>
  <c r="D219" i="1"/>
  <c r="D179" i="1" s="1"/>
  <c r="C219" i="1"/>
  <c r="H218" i="1"/>
  <c r="H217" i="1"/>
  <c r="F217" i="1"/>
  <c r="I217" i="1" s="1"/>
  <c r="H216" i="1"/>
  <c r="F216" i="1"/>
  <c r="I216" i="1" s="1"/>
  <c r="H215" i="1"/>
  <c r="F215" i="1"/>
  <c r="I215" i="1" s="1"/>
  <c r="H214" i="1"/>
  <c r="F214" i="1"/>
  <c r="I214" i="1" s="1"/>
  <c r="H213" i="1"/>
  <c r="F213" i="1"/>
  <c r="I213" i="1" s="1"/>
  <c r="H212" i="1"/>
  <c r="F212" i="1"/>
  <c r="I212" i="1" s="1"/>
  <c r="H211" i="1"/>
  <c r="F211" i="1"/>
  <c r="I211" i="1" s="1"/>
  <c r="H210" i="1"/>
  <c r="F210" i="1"/>
  <c r="I210" i="1" s="1"/>
  <c r="H209" i="1"/>
  <c r="F209" i="1"/>
  <c r="I209" i="1" s="1"/>
  <c r="H208" i="1"/>
  <c r="F208" i="1"/>
  <c r="I208" i="1" s="1"/>
  <c r="H207" i="1"/>
  <c r="H206" i="1"/>
  <c r="F205" i="1"/>
  <c r="E205" i="1"/>
  <c r="D205" i="1"/>
  <c r="C205" i="1"/>
  <c r="F204" i="1"/>
  <c r="E202" i="1"/>
  <c r="D202" i="1"/>
  <c r="C202" i="1"/>
  <c r="H201" i="1"/>
  <c r="F201" i="1"/>
  <c r="I201" i="1" s="1"/>
  <c r="H200" i="1"/>
  <c r="F200" i="1"/>
  <c r="I200" i="1" s="1"/>
  <c r="H199" i="1"/>
  <c r="F199" i="1"/>
  <c r="I199" i="1" s="1"/>
  <c r="H198" i="1"/>
  <c r="F198" i="1"/>
  <c r="F197" i="1"/>
  <c r="I197" i="1" s="1"/>
  <c r="H196" i="1"/>
  <c r="F196" i="1"/>
  <c r="I196" i="1" s="1"/>
  <c r="E195" i="1"/>
  <c r="D195" i="1"/>
  <c r="C195" i="1"/>
  <c r="H194" i="1"/>
  <c r="F194" i="1"/>
  <c r="H193" i="1"/>
  <c r="E192" i="1"/>
  <c r="D192" i="1"/>
  <c r="C192" i="1"/>
  <c r="H191" i="1"/>
  <c r="F191" i="1"/>
  <c r="I191" i="1" s="1"/>
  <c r="H190" i="1"/>
  <c r="F190" i="1"/>
  <c r="I190" i="1" s="1"/>
  <c r="H189" i="1"/>
  <c r="F189" i="1"/>
  <c r="I189" i="1" s="1"/>
  <c r="H188" i="1"/>
  <c r="F188" i="1"/>
  <c r="I188" i="1" s="1"/>
  <c r="E187" i="1"/>
  <c r="D187" i="1"/>
  <c r="C187" i="1"/>
  <c r="H186" i="1"/>
  <c r="F186" i="1"/>
  <c r="I186" i="1" s="1"/>
  <c r="H185" i="1"/>
  <c r="F185" i="1"/>
  <c r="I185" i="1" s="1"/>
  <c r="H184" i="1"/>
  <c r="F184" i="1"/>
  <c r="I184" i="1" s="1"/>
  <c r="H183" i="1"/>
  <c r="F183" i="1"/>
  <c r="I183" i="1" s="1"/>
  <c r="H182" i="1"/>
  <c r="F182" i="1"/>
  <c r="I182" i="1" s="1"/>
  <c r="H181" i="1"/>
  <c r="F181" i="1"/>
  <c r="I181" i="1" s="1"/>
  <c r="E180" i="1"/>
  <c r="E179" i="1" s="1"/>
  <c r="D180" i="1"/>
  <c r="C180" i="1"/>
  <c r="H178" i="1"/>
  <c r="H177" i="1"/>
  <c r="F177" i="1"/>
  <c r="I177" i="1" s="1"/>
  <c r="H176" i="1"/>
  <c r="F176" i="1"/>
  <c r="D175" i="1"/>
  <c r="C175" i="1"/>
  <c r="F174" i="1"/>
  <c r="I174" i="1" s="1"/>
  <c r="H173" i="1"/>
  <c r="F173" i="1"/>
  <c r="I173" i="1" s="1"/>
  <c r="F172" i="1"/>
  <c r="I172" i="1" s="1"/>
  <c r="F171" i="1"/>
  <c r="I171" i="1" s="1"/>
  <c r="F170" i="1"/>
  <c r="F169" i="1"/>
  <c r="I169" i="1" s="1"/>
  <c r="E168" i="1"/>
  <c r="E167" i="1" s="1"/>
  <c r="D168" i="1"/>
  <c r="C168" i="1"/>
  <c r="D167" i="1"/>
  <c r="F166" i="1"/>
  <c r="I166" i="1" s="1"/>
  <c r="H165" i="1"/>
  <c r="F165" i="1"/>
  <c r="I165" i="1" s="1"/>
  <c r="H164" i="1"/>
  <c r="F164" i="1"/>
  <c r="I164" i="1" s="1"/>
  <c r="H163" i="1"/>
  <c r="F163" i="1"/>
  <c r="I163" i="1" s="1"/>
  <c r="H162" i="1"/>
  <c r="F162" i="1"/>
  <c r="I162" i="1" s="1"/>
  <c r="H161" i="1"/>
  <c r="F161" i="1"/>
  <c r="I161" i="1" s="1"/>
  <c r="H160" i="1"/>
  <c r="F160" i="1"/>
  <c r="I160" i="1" s="1"/>
  <c r="H159" i="1"/>
  <c r="F159" i="1"/>
  <c r="I159" i="1" s="1"/>
  <c r="H158" i="1"/>
  <c r="F158" i="1"/>
  <c r="I158" i="1" s="1"/>
  <c r="E157" i="1"/>
  <c r="D157" i="1"/>
  <c r="C157" i="1"/>
  <c r="H156" i="1"/>
  <c r="F156" i="1"/>
  <c r="I156" i="1" s="1"/>
  <c r="H155" i="1"/>
  <c r="F155" i="1"/>
  <c r="I155" i="1" s="1"/>
  <c r="H154" i="1"/>
  <c r="F154" i="1"/>
  <c r="I154" i="1" s="1"/>
  <c r="H153" i="1"/>
  <c r="F153" i="1"/>
  <c r="I153" i="1" s="1"/>
  <c r="H152" i="1"/>
  <c r="F152" i="1"/>
  <c r="I152" i="1" s="1"/>
  <c r="F151" i="1"/>
  <c r="I151" i="1" s="1"/>
  <c r="H150" i="1"/>
  <c r="F150" i="1"/>
  <c r="I150" i="1" s="1"/>
  <c r="D149" i="1"/>
  <c r="F149" i="1" s="1"/>
  <c r="F148" i="1" s="1"/>
  <c r="E148" i="1"/>
  <c r="D148" i="1"/>
  <c r="C148" i="1"/>
  <c r="H147" i="1"/>
  <c r="F147" i="1"/>
  <c r="I147" i="1" s="1"/>
  <c r="H146" i="1"/>
  <c r="F146" i="1"/>
  <c r="I146" i="1" s="1"/>
  <c r="H145" i="1"/>
  <c r="F145" i="1"/>
  <c r="I145" i="1" s="1"/>
  <c r="H144" i="1"/>
  <c r="F144" i="1"/>
  <c r="I144" i="1" s="1"/>
  <c r="H143" i="1"/>
  <c r="F143" i="1"/>
  <c r="I143" i="1" s="1"/>
  <c r="F142" i="1"/>
  <c r="I142" i="1" s="1"/>
  <c r="F141" i="1"/>
  <c r="I141" i="1" s="1"/>
  <c r="H140" i="1"/>
  <c r="F140" i="1"/>
  <c r="I140" i="1" s="1"/>
  <c r="H139" i="1"/>
  <c r="F139" i="1"/>
  <c r="I139" i="1" s="1"/>
  <c r="H138" i="1"/>
  <c r="F138" i="1"/>
  <c r="I138" i="1" s="1"/>
  <c r="H137" i="1"/>
  <c r="F137" i="1"/>
  <c r="I137" i="1" s="1"/>
  <c r="H136" i="1"/>
  <c r="F136" i="1"/>
  <c r="I136" i="1" s="1"/>
  <c r="H135" i="1"/>
  <c r="F135" i="1"/>
  <c r="I135" i="1" s="1"/>
  <c r="H134" i="1"/>
  <c r="F134" i="1"/>
  <c r="I134" i="1" s="1"/>
  <c r="F133" i="1"/>
  <c r="E133" i="1"/>
  <c r="D133" i="1"/>
  <c r="C133" i="1"/>
  <c r="H132" i="1"/>
  <c r="F132" i="1"/>
  <c r="I132" i="1" s="1"/>
  <c r="H131" i="1"/>
  <c r="F131" i="1"/>
  <c r="I131" i="1" s="1"/>
  <c r="H130" i="1"/>
  <c r="F130" i="1"/>
  <c r="I130" i="1" s="1"/>
  <c r="H129" i="1"/>
  <c r="F129" i="1"/>
  <c r="I129" i="1" s="1"/>
  <c r="H128" i="1"/>
  <c r="F128" i="1"/>
  <c r="I128" i="1" s="1"/>
  <c r="H127" i="1"/>
  <c r="F127" i="1"/>
  <c r="I127" i="1" s="1"/>
  <c r="F126" i="1"/>
  <c r="E126" i="1"/>
  <c r="D126" i="1"/>
  <c r="C126" i="1"/>
  <c r="H125" i="1"/>
  <c r="F125" i="1"/>
  <c r="I125" i="1" s="1"/>
  <c r="H124" i="1"/>
  <c r="F124" i="1"/>
  <c r="I124" i="1" s="1"/>
  <c r="F123" i="1"/>
  <c r="E123" i="1"/>
  <c r="D123" i="1"/>
  <c r="C123" i="1"/>
  <c r="H122" i="1"/>
  <c r="F122" i="1"/>
  <c r="I122" i="1" s="1"/>
  <c r="H121" i="1"/>
  <c r="F121" i="1"/>
  <c r="I121" i="1" s="1"/>
  <c r="H120" i="1"/>
  <c r="F120" i="1"/>
  <c r="I120" i="1" s="1"/>
  <c r="H119" i="1"/>
  <c r="F119" i="1"/>
  <c r="I119" i="1" s="1"/>
  <c r="D118" i="1"/>
  <c r="H117" i="1"/>
  <c r="F117" i="1"/>
  <c r="I117" i="1" s="1"/>
  <c r="E116" i="1"/>
  <c r="D116" i="1"/>
  <c r="C116" i="1"/>
  <c r="H115" i="1"/>
  <c r="F115" i="1"/>
  <c r="I115" i="1" s="1"/>
  <c r="H114" i="1"/>
  <c r="F114" i="1"/>
  <c r="I114" i="1" s="1"/>
  <c r="H113" i="1"/>
  <c r="F113" i="1"/>
  <c r="I113" i="1" s="1"/>
  <c r="H112" i="1"/>
  <c r="F112" i="1"/>
  <c r="I112" i="1" s="1"/>
  <c r="H111" i="1"/>
  <c r="F111" i="1"/>
  <c r="I111" i="1" s="1"/>
  <c r="F110" i="1"/>
  <c r="E110" i="1"/>
  <c r="D110" i="1"/>
  <c r="C110" i="1"/>
  <c r="H109" i="1"/>
  <c r="F109" i="1"/>
  <c r="I109" i="1" s="1"/>
  <c r="H108" i="1"/>
  <c r="F108" i="1"/>
  <c r="I108" i="1" s="1"/>
  <c r="F107" i="1"/>
  <c r="I107" i="1" s="1"/>
  <c r="H106" i="1"/>
  <c r="F106" i="1"/>
  <c r="I106" i="1" s="1"/>
  <c r="D105" i="1"/>
  <c r="E104" i="1"/>
  <c r="E103" i="1" s="1"/>
  <c r="D104" i="1"/>
  <c r="C104" i="1"/>
  <c r="C103" i="1" s="1"/>
  <c r="F102" i="1"/>
  <c r="I102" i="1" s="1"/>
  <c r="H101" i="1"/>
  <c r="F101" i="1"/>
  <c r="I101" i="1" s="1"/>
  <c r="H100" i="1"/>
  <c r="F100" i="1"/>
  <c r="I100" i="1" s="1"/>
  <c r="H99" i="1"/>
  <c r="F99" i="1"/>
  <c r="I99" i="1" s="1"/>
  <c r="H98" i="1"/>
  <c r="G98" i="1"/>
  <c r="E98" i="1"/>
  <c r="D98" i="1"/>
  <c r="C98" i="1"/>
  <c r="F97" i="1"/>
  <c r="I97" i="1" s="1"/>
  <c r="F96" i="1"/>
  <c r="I96" i="1" s="1"/>
  <c r="H95" i="1"/>
  <c r="F95" i="1"/>
  <c r="I95" i="1" s="1"/>
  <c r="F94" i="1"/>
  <c r="I94" i="1" s="1"/>
  <c r="F93" i="1"/>
  <c r="I93" i="1" s="1"/>
  <c r="H92" i="1"/>
  <c r="F92" i="1"/>
  <c r="I92" i="1" s="1"/>
  <c r="F91" i="1"/>
  <c r="I91" i="1" s="1"/>
  <c r="F90" i="1"/>
  <c r="I90" i="1" s="1"/>
  <c r="H89" i="1"/>
  <c r="F89" i="1"/>
  <c r="I89" i="1" s="1"/>
  <c r="H88" i="1"/>
  <c r="F88" i="1"/>
  <c r="I88" i="1" s="1"/>
  <c r="H87" i="1"/>
  <c r="F87" i="1"/>
  <c r="I87" i="1" s="1"/>
  <c r="F86" i="1"/>
  <c r="I86" i="1" s="1"/>
  <c r="H85" i="1"/>
  <c r="F85" i="1"/>
  <c r="F84" i="1"/>
  <c r="I84" i="1" s="1"/>
  <c r="H83" i="1"/>
  <c r="F83" i="1"/>
  <c r="I83" i="1" s="1"/>
  <c r="H82" i="1"/>
  <c r="F82" i="1"/>
  <c r="I82" i="1" s="1"/>
  <c r="E81" i="1"/>
  <c r="D81" i="1"/>
  <c r="C81" i="1"/>
  <c r="H80" i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H74" i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H66" i="1"/>
  <c r="F66" i="1"/>
  <c r="I66" i="1" s="1"/>
  <c r="E65" i="1"/>
  <c r="D65" i="1"/>
  <c r="C65" i="1"/>
  <c r="H64" i="1"/>
  <c r="F64" i="1"/>
  <c r="I64" i="1" s="1"/>
  <c r="H63" i="1"/>
  <c r="F63" i="1"/>
  <c r="I63" i="1" s="1"/>
  <c r="H62" i="1"/>
  <c r="F62" i="1"/>
  <c r="I62" i="1" s="1"/>
  <c r="H61" i="1"/>
  <c r="F61" i="1"/>
  <c r="I61" i="1" s="1"/>
  <c r="E60" i="1"/>
  <c r="D60" i="1"/>
  <c r="C60" i="1"/>
  <c r="H59" i="1"/>
  <c r="F59" i="1"/>
  <c r="I59" i="1" s="1"/>
  <c r="H58" i="1"/>
  <c r="F58" i="1"/>
  <c r="I58" i="1" s="1"/>
  <c r="H57" i="1"/>
  <c r="F57" i="1"/>
  <c r="I57" i="1" s="1"/>
  <c r="H56" i="1"/>
  <c r="F56" i="1"/>
  <c r="I56" i="1" s="1"/>
  <c r="H55" i="1"/>
  <c r="F55" i="1"/>
  <c r="I55" i="1" s="1"/>
  <c r="H54" i="1"/>
  <c r="F54" i="1"/>
  <c r="I54" i="1" s="1"/>
  <c r="E53" i="1"/>
  <c r="D53" i="1"/>
  <c r="C53" i="1"/>
  <c r="H52" i="1"/>
  <c r="F52" i="1"/>
  <c r="I52" i="1" s="1"/>
  <c r="H51" i="1"/>
  <c r="F51" i="1"/>
  <c r="I51" i="1" s="1"/>
  <c r="H50" i="1"/>
  <c r="F50" i="1"/>
  <c r="I50" i="1" s="1"/>
  <c r="D49" i="1"/>
  <c r="E48" i="1"/>
  <c r="D48" i="1"/>
  <c r="C48" i="1"/>
  <c r="H47" i="1"/>
  <c r="F47" i="1"/>
  <c r="I47" i="1" s="1"/>
  <c r="D46" i="1"/>
  <c r="E45" i="1"/>
  <c r="D45" i="1"/>
  <c r="C45" i="1"/>
  <c r="H44" i="1"/>
  <c r="F44" i="1"/>
  <c r="I44" i="1" s="1"/>
  <c r="H43" i="1"/>
  <c r="F43" i="1"/>
  <c r="I43" i="1" s="1"/>
  <c r="E42" i="1"/>
  <c r="D42" i="1"/>
  <c r="C42" i="1"/>
  <c r="H41" i="1"/>
  <c r="F41" i="1"/>
  <c r="I41" i="1" s="1"/>
  <c r="H40" i="1"/>
  <c r="F40" i="1"/>
  <c r="I40" i="1" s="1"/>
  <c r="H39" i="1"/>
  <c r="F39" i="1"/>
  <c r="I39" i="1" s="1"/>
  <c r="H38" i="1"/>
  <c r="F38" i="1"/>
  <c r="I38" i="1" s="1"/>
  <c r="H37" i="1"/>
  <c r="F37" i="1"/>
  <c r="I37" i="1" s="1"/>
  <c r="D36" i="1"/>
  <c r="F36" i="1" s="1"/>
  <c r="F35" i="1" s="1"/>
  <c r="E35" i="1"/>
  <c r="C35" i="1"/>
  <c r="H33" i="1"/>
  <c r="F33" i="1"/>
  <c r="I33" i="1" s="1"/>
  <c r="H32" i="1"/>
  <c r="F32" i="1"/>
  <c r="I32" i="1" s="1"/>
  <c r="H31" i="1"/>
  <c r="F31" i="1"/>
  <c r="I31" i="1" s="1"/>
  <c r="E30" i="1"/>
  <c r="D30" i="1"/>
  <c r="C30" i="1"/>
  <c r="F29" i="1"/>
  <c r="I29" i="1" s="1"/>
  <c r="D28" i="1"/>
  <c r="C28" i="1"/>
  <c r="H27" i="1"/>
  <c r="F27" i="1"/>
  <c r="I27" i="1" s="1"/>
  <c r="H26" i="1"/>
  <c r="F26" i="1"/>
  <c r="I26" i="1" s="1"/>
  <c r="F25" i="1"/>
  <c r="I25" i="1" s="1"/>
  <c r="H24" i="1"/>
  <c r="F24" i="1"/>
  <c r="I24" i="1" s="1"/>
  <c r="H23" i="1"/>
  <c r="F23" i="1"/>
  <c r="I23" i="1" s="1"/>
  <c r="H22" i="1"/>
  <c r="D22" i="1"/>
  <c r="E21" i="1"/>
  <c r="D21" i="1"/>
  <c r="C21" i="1"/>
  <c r="F20" i="1"/>
  <c r="F18" i="1" s="1"/>
  <c r="D20" i="1"/>
  <c r="H19" i="1"/>
  <c r="F19" i="1"/>
  <c r="I19" i="1" s="1"/>
  <c r="E18" i="1"/>
  <c r="D18" i="1"/>
  <c r="C18" i="1"/>
  <c r="H17" i="1"/>
  <c r="F17" i="1"/>
  <c r="I17" i="1" s="1"/>
  <c r="E16" i="1"/>
  <c r="D16" i="1"/>
  <c r="C16" i="1"/>
  <c r="H15" i="1"/>
  <c r="F15" i="1"/>
  <c r="I15" i="1" s="1"/>
  <c r="H14" i="1"/>
  <c r="F14" i="1"/>
  <c r="I14" i="1" s="1"/>
  <c r="F13" i="1"/>
  <c r="F12" i="1" s="1"/>
  <c r="D13" i="1"/>
  <c r="E12" i="1"/>
  <c r="D12" i="1"/>
  <c r="C12" i="1"/>
  <c r="H11" i="1"/>
  <c r="F11" i="1"/>
  <c r="I11" i="1" s="1"/>
  <c r="H10" i="1"/>
  <c r="F10" i="1"/>
  <c r="I10" i="1" s="1"/>
  <c r="E9" i="1"/>
  <c r="D9" i="1"/>
  <c r="D8" i="1" s="1"/>
  <c r="C9" i="1"/>
  <c r="C8" i="1"/>
  <c r="E8" i="1" l="1"/>
  <c r="F28" i="1"/>
  <c r="I28" i="1" s="1"/>
  <c r="F98" i="1"/>
  <c r="F157" i="1"/>
  <c r="F180" i="1"/>
  <c r="F187" i="1"/>
  <c r="D35" i="1"/>
  <c r="D34" i="1" s="1"/>
  <c r="H8" i="1"/>
  <c r="H16" i="1"/>
  <c r="H18" i="1"/>
  <c r="I18" i="1"/>
  <c r="H21" i="1"/>
  <c r="H30" i="1"/>
  <c r="F9" i="1"/>
  <c r="G13" i="1"/>
  <c r="I13" i="1"/>
  <c r="H13" i="1"/>
  <c r="F16" i="1"/>
  <c r="I16" i="1" s="1"/>
  <c r="G20" i="1"/>
  <c r="I20" i="1"/>
  <c r="H20" i="1"/>
  <c r="F22" i="1"/>
  <c r="F21" i="1" s="1"/>
  <c r="I21" i="1" s="1"/>
  <c r="F30" i="1"/>
  <c r="I30" i="1" s="1"/>
  <c r="C34" i="1"/>
  <c r="I35" i="1"/>
  <c r="E34" i="1"/>
  <c r="E222" i="1" s="1"/>
  <c r="F42" i="1"/>
  <c r="F46" i="1"/>
  <c r="F45" i="1" s="1"/>
  <c r="I45" i="1" s="1"/>
  <c r="F49" i="1"/>
  <c r="F48" i="1" s="1"/>
  <c r="I48" i="1" s="1"/>
  <c r="F53" i="1"/>
  <c r="I53" i="1" s="1"/>
  <c r="F60" i="1"/>
  <c r="F65" i="1"/>
  <c r="I65" i="1" s="1"/>
  <c r="I98" i="1"/>
  <c r="D103" i="1"/>
  <c r="D222" i="1" s="1"/>
  <c r="F105" i="1"/>
  <c r="F104" i="1" s="1"/>
  <c r="H110" i="1"/>
  <c r="I110" i="1"/>
  <c r="H116" i="1"/>
  <c r="H123" i="1"/>
  <c r="I123" i="1"/>
  <c r="H126" i="1"/>
  <c r="I126" i="1"/>
  <c r="H133" i="1"/>
  <c r="I133" i="1"/>
  <c r="H148" i="1"/>
  <c r="I148" i="1"/>
  <c r="H157" i="1"/>
  <c r="I157" i="1"/>
  <c r="C167" i="1"/>
  <c r="H167" i="1" s="1"/>
  <c r="I168" i="1"/>
  <c r="F168" i="1"/>
  <c r="I170" i="1"/>
  <c r="H175" i="1"/>
  <c r="F175" i="1"/>
  <c r="I175" i="1" s="1"/>
  <c r="I176" i="1"/>
  <c r="C179" i="1"/>
  <c r="I180" i="1"/>
  <c r="H187" i="1"/>
  <c r="I187" i="1"/>
  <c r="H192" i="1"/>
  <c r="F192" i="1"/>
  <c r="I192" i="1" s="1"/>
  <c r="I194" i="1"/>
  <c r="H195" i="1"/>
  <c r="F195" i="1"/>
  <c r="I198" i="1"/>
  <c r="H205" i="1"/>
  <c r="I205" i="1"/>
  <c r="F219" i="1"/>
  <c r="H9" i="1"/>
  <c r="I9" i="1"/>
  <c r="H12" i="1"/>
  <c r="I12" i="1"/>
  <c r="H36" i="1"/>
  <c r="I36" i="1"/>
  <c r="H42" i="1"/>
  <c r="I42" i="1"/>
  <c r="H45" i="1"/>
  <c r="H48" i="1"/>
  <c r="H53" i="1"/>
  <c r="H60" i="1"/>
  <c r="I60" i="1"/>
  <c r="H65" i="1"/>
  <c r="H81" i="1"/>
  <c r="F81" i="1"/>
  <c r="I81" i="1" s="1"/>
  <c r="I85" i="1"/>
  <c r="H103" i="1"/>
  <c r="H104" i="1"/>
  <c r="I104" i="1"/>
  <c r="F118" i="1"/>
  <c r="F116" i="1" s="1"/>
  <c r="I116" i="1" s="1"/>
  <c r="H149" i="1"/>
  <c r="I149" i="1"/>
  <c r="F202" i="1"/>
  <c r="I202" i="1" s="1"/>
  <c r="I204" i="1"/>
  <c r="I219" i="1"/>
  <c r="F8" i="1"/>
  <c r="I8" i="1" s="1"/>
  <c r="F103" i="1"/>
  <c r="H35" i="1"/>
  <c r="H46" i="1"/>
  <c r="H49" i="1"/>
  <c r="H105" i="1"/>
  <c r="H118" i="1"/>
  <c r="H168" i="1"/>
  <c r="H180" i="1"/>
  <c r="C230" i="1"/>
  <c r="F230" i="1" s="1"/>
  <c r="I105" i="1" l="1"/>
  <c r="I22" i="1"/>
  <c r="F179" i="1"/>
  <c r="F222" i="1" s="1"/>
  <c r="I222" i="1" s="1"/>
  <c r="H179" i="1"/>
  <c r="I179" i="1"/>
  <c r="H34" i="1"/>
  <c r="C222" i="1"/>
  <c r="H222" i="1" s="1"/>
  <c r="F34" i="1"/>
  <c r="I34" i="1" s="1"/>
  <c r="I118" i="1"/>
  <c r="I103" i="1"/>
  <c r="I195" i="1"/>
  <c r="F167" i="1"/>
  <c r="I167" i="1" s="1"/>
  <c r="I49" i="1"/>
  <c r="I46" i="1"/>
  <c r="H224" i="1"/>
  <c r="H230" i="1" l="1"/>
  <c r="H234" i="1" s="1"/>
</calcChain>
</file>

<file path=xl/sharedStrings.xml><?xml version="1.0" encoding="utf-8"?>
<sst xmlns="http://schemas.openxmlformats.org/spreadsheetml/2006/main" count="414" uniqueCount="398">
  <si>
    <t xml:space="preserve">VICEPRESIDENCIA DE LA REPUBLICA DOMINICANA </t>
  </si>
  <si>
    <t xml:space="preserve">GABINETE DE COORDINACION DE LA POLITICA SOCIAL </t>
  </si>
  <si>
    <t xml:space="preserve">EJECUCION PRESUPUESTARIA DEL PROGRAMA  PROSOLI  </t>
  </si>
  <si>
    <t>31 DE MAYO 2017</t>
  </si>
  <si>
    <t>(valores en RD$)</t>
  </si>
  <si>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</si>
  <si>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</si>
  <si>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</si>
  <si>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</si>
  <si>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</si>
  <si>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</si>
  <si>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 xml:space="preserve">prueba de exactitud </t>
  </si>
  <si>
    <t>Servicios  Personales</t>
  </si>
  <si>
    <t>2.1.1.1</t>
  </si>
  <si>
    <t xml:space="preserve">Remuneracion al personal fijo </t>
  </si>
  <si>
    <t>2.1.1.1.01</t>
  </si>
  <si>
    <t>Sueldos Fijos</t>
  </si>
  <si>
    <t>2.1.1.1.05</t>
  </si>
  <si>
    <t>Incentivos y Escalafon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</si>
  <si>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</si>
  <si>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</si>
  <si>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</si>
  <si>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</si>
  <si>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</si>
  <si>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</si>
  <si>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</si>
  <si>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</si>
  <si>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</si>
  <si>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</si>
  <si>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</si>
  <si>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</si>
  <si>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</si>
  <si>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</si>
  <si>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</si>
  <si>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</si>
  <si>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</si>
  <si>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</si>
  <si>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</si>
  <si>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</si>
  <si>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</si>
  <si>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</si>
  <si>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</si>
  <si>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</si>
  <si>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</si>
  <si>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</si>
  <si>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2.1.2.2.04</t>
  </si>
  <si>
    <t>Gratificaciones de pasantias</t>
  </si>
  <si>
    <t>2.1.2.2.06</t>
  </si>
  <si>
    <t xml:space="preserve">Compensación por Resultados </t>
  </si>
  <si>
    <t>2.1.2.2.09</t>
  </si>
  <si>
    <t xml:space="preserve">Bonos por desempeños </t>
  </si>
  <si>
    <t>2.1.3</t>
  </si>
  <si>
    <t>Dietas y Gastos de Representación</t>
  </si>
  <si>
    <t>2.1.3.1.1</t>
  </si>
  <si>
    <t xml:space="preserve">Dietas en el pais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</si>
  <si>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</si>
  <si>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</si>
  <si>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</si>
  <si>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</si>
  <si>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</si>
  <si>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</si>
  <si>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</si>
  <si>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</si>
  <si>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</si>
  <si>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</si>
  <si>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</si>
  <si>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</si>
  <si>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</si>
  <si>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</si>
  <si>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</si>
  <si>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</si>
  <si>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</si>
  <si>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</si>
  <si>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</si>
  <si>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2.2.1.7.01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</si>
  <si>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</si>
  <si>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</si>
  <si>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</si>
  <si>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</si>
  <si>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</si>
  <si>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</si>
  <si>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</si>
  <si>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</si>
  <si>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</si>
  <si>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</si>
  <si>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</si>
  <si>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</si>
  <si>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</si>
  <si>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2.2.3.2</t>
  </si>
  <si>
    <t>Viaticos fuera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</si>
  <si>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</si>
  <si>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</si>
  <si>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</si>
  <si>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</si>
  <si>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</si>
  <si>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</si>
  <si>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2.2.4.3</t>
  </si>
  <si>
    <t>Almacenaje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</si>
  <si>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</si>
  <si>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</si>
  <si>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</si>
  <si>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</si>
  <si>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</si>
  <si>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</si>
  <si>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</si>
  <si>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</si>
  <si>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2.2.5.3.4</t>
  </si>
  <si>
    <t>Alquileres de Equipos de Oficina</t>
  </si>
  <si>
    <t>2.2.5.4</t>
  </si>
  <si>
    <t>Alquileres de Equipos de Transporte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</si>
  <si>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</si>
  <si>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</si>
  <si>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</si>
  <si>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</si>
  <si>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</si>
  <si>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</si>
  <si>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</si>
  <si>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</si>
  <si>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</si>
  <si>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</si>
  <si>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</si>
  <si>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</si>
  <si>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</si>
  <si>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</si>
  <si>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2.2.7.1.2</t>
  </si>
  <si>
    <t>Servicios especiales de Mantenimiento</t>
  </si>
  <si>
    <t>2.2.7.1.3</t>
  </si>
  <si>
    <t>Limpieza, desmalezamiento de tierra y terreno</t>
  </si>
  <si>
    <t>2.2.7.1.7</t>
  </si>
  <si>
    <t xml:space="preserve">Servicios de Pintura </t>
  </si>
  <si>
    <t>2.2.7.1.6</t>
  </si>
  <si>
    <t>Instalaciones electrica</t>
  </si>
  <si>
    <t>2.2.7.2.2</t>
  </si>
  <si>
    <t>Mantenimiento y Repacion de Equipo de Computacion</t>
  </si>
  <si>
    <t>2.2.7.2.3</t>
  </si>
  <si>
    <t>Mantenimiento y reparacion de equipo educacional</t>
  </si>
  <si>
    <t>2.2.7.2.4</t>
  </si>
  <si>
    <t>Mantenimiento y reparacion de equipos sanitarios y de laboratorio</t>
  </si>
  <si>
    <t>2.2.7.2.6</t>
  </si>
  <si>
    <t xml:space="preserve">Reparaciones de Maquinarias  Equipos de Transporte </t>
  </si>
  <si>
    <t>2.2.7.2.7</t>
  </si>
  <si>
    <t>Mantenimiento y Repacion de Equipo de Producción</t>
  </si>
  <si>
    <t>2.2.7.2.8</t>
  </si>
  <si>
    <t xml:space="preserve">Servicio de Mantenimiento, reparación, desmonte </t>
  </si>
  <si>
    <t>Mantenimiento  y Reparación Equipo de oficina</t>
  </si>
  <si>
    <t>Mantenimiento y Reparación de Equipo de Transporte</t>
  </si>
  <si>
    <t>Servicios de Mantenimiento y Reparacion e Instalaciones</t>
  </si>
  <si>
    <t>2.2.7.3</t>
  </si>
  <si>
    <t xml:space="preserve">Instaciones Temporales </t>
  </si>
  <si>
    <t>2.2.8</t>
  </si>
  <si>
    <t>Otros Servicios no Personales</t>
  </si>
  <si>
    <t>2.2.8.1</t>
  </si>
  <si>
    <t xml:space="preserve">Gastos Judiciales </t>
  </si>
  <si>
    <t>2.2.8.3.1</t>
  </si>
  <si>
    <t xml:space="preserve">Servicios Medicos sanitarios </t>
  </si>
  <si>
    <t>2.2.8.4</t>
  </si>
  <si>
    <t>Servicios Funerarios y Gastos Conexos</t>
  </si>
  <si>
    <t>2.2.8.5.1</t>
  </si>
  <si>
    <t xml:space="preserve">Fumigacion </t>
  </si>
  <si>
    <t>2.2.8.5.2</t>
  </si>
  <si>
    <t>Servicios de Lavanderia</t>
  </si>
  <si>
    <t>2.2.8.5.3</t>
  </si>
  <si>
    <t xml:space="preserve">Limpieza e  Higiene </t>
  </si>
  <si>
    <t>2.2.8.6.1</t>
  </si>
  <si>
    <t>Eventos Generales</t>
  </si>
  <si>
    <t>2.2.8.6.4</t>
  </si>
  <si>
    <t xml:space="preserve">Festividades </t>
  </si>
  <si>
    <t>2.2.8.6.3</t>
  </si>
  <si>
    <t>Actuaciones Deportivas</t>
  </si>
  <si>
    <t>Actuaciones Artisticas</t>
  </si>
  <si>
    <t>2.2.8.7</t>
  </si>
  <si>
    <t>Servicios Técnicos y Profesionales</t>
  </si>
  <si>
    <t>2.2.8.7.2</t>
  </si>
  <si>
    <t>Servicios juridicos</t>
  </si>
  <si>
    <t>2.2.8.7.3</t>
  </si>
  <si>
    <t>Servicios de Contabilidad y Auditoria</t>
  </si>
  <si>
    <t>2.2.8.7.4</t>
  </si>
  <si>
    <t>Servicios de Capacitación</t>
  </si>
  <si>
    <t>2.2.8.7.5</t>
  </si>
  <si>
    <t>Servicios de informatica y Sistema Computarizados</t>
  </si>
  <si>
    <t>2.2.8.7.6</t>
  </si>
  <si>
    <t>Otros 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</si>
  <si>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</si>
  <si>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</si>
  <si>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</si>
  <si>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</si>
  <si>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</si>
  <si>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</si>
  <si>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</si>
  <si>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</si>
  <si>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>2.2.9.4.2</t>
  </si>
  <si>
    <t>Comision Bancaria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</si>
  <si>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</si>
  <si>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</si>
  <si>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</si>
  <si>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</si>
  <si>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</si>
  <si>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2.3.1.2</t>
  </si>
  <si>
    <t xml:space="preserve">Alimentos para animales </t>
  </si>
  <si>
    <t>2.3.1.3.2</t>
  </si>
  <si>
    <t>Productos Agricolas</t>
  </si>
  <si>
    <t>2.3.1.3</t>
  </si>
  <si>
    <t>Productos Agroforestales y Pecuarios</t>
  </si>
  <si>
    <t>2.3.1.4</t>
  </si>
  <si>
    <t xml:space="preserve">Madera, Corcho y sus Manufacturas 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</si>
  <si>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</si>
  <si>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</si>
  <si>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</si>
  <si>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</si>
  <si>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</si>
  <si>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</si>
  <si>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</si>
  <si>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</si>
  <si>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2.3.2.4</t>
  </si>
  <si>
    <t>calzados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</si>
  <si>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</si>
  <si>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</si>
  <si>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</si>
  <si>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</si>
  <si>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</si>
  <si>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</si>
  <si>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</si>
  <si>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</si>
  <si>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</si>
  <si>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</si>
  <si>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</si>
  <si>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</si>
  <si>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</si>
  <si>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</si>
  <si>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</si>
  <si>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</si>
  <si>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</si>
  <si>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</si>
  <si>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</si>
  <si>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</si>
  <si>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</si>
  <si>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</si>
  <si>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</si>
  <si>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</si>
  <si>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</si>
  <si>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</si>
  <si>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</si>
  <si>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</si>
  <si>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</si>
  <si>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</si>
  <si>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</si>
  <si>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</si>
  <si>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</si>
  <si>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</si>
  <si>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</si>
  <si>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</si>
  <si>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</si>
  <si>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</si>
  <si>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</si>
  <si>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</si>
  <si>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</si>
  <si>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</si>
  <si>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</si>
  <si>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</si>
  <si>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2.3.6.3.3</t>
  </si>
  <si>
    <t>Estructura metalica</t>
  </si>
  <si>
    <t>2.3.6.3.4</t>
  </si>
  <si>
    <t>Herramienta Menores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</si>
  <si>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</si>
  <si>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</si>
  <si>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</si>
  <si>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</si>
  <si>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</si>
  <si>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</si>
  <si>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</si>
  <si>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</si>
  <si>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</si>
  <si>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</si>
  <si>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</si>
  <si>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</si>
  <si>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</si>
  <si>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</si>
  <si>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2.3.7.1.04</t>
  </si>
  <si>
    <t>Gas GLP</t>
  </si>
  <si>
    <t>2.3.7.1.05</t>
  </si>
  <si>
    <t xml:space="preserve">Aceites y Grasas </t>
  </si>
  <si>
    <t>2.3.7.1.06</t>
  </si>
  <si>
    <t xml:space="preserve">Lubricantes </t>
  </si>
  <si>
    <t>2.3.7.2.03</t>
  </si>
  <si>
    <t>Productos Fotoquímicos</t>
  </si>
  <si>
    <t>2.3.7.2.05</t>
  </si>
  <si>
    <t>Insecticida, Fumigantes</t>
  </si>
  <si>
    <t>2.3.7.2.06</t>
  </si>
  <si>
    <t>Pinturas y Barnices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</si>
  <si>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</si>
  <si>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</si>
  <si>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</si>
  <si>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</si>
  <si>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</si>
  <si>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</si>
  <si>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</si>
  <si>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</si>
  <si>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2.3.9.4</t>
  </si>
  <si>
    <t xml:space="preserve">Utiles destinados a actividades recreativas y deportivas </t>
  </si>
  <si>
    <t>2.3.9.5</t>
  </si>
  <si>
    <t xml:space="preserve">Utiles de cocina y comedor </t>
  </si>
  <si>
    <t>2.3.9.6</t>
  </si>
  <si>
    <t xml:space="preserve">Productos Electricos y Afines </t>
  </si>
  <si>
    <t>2.3.9.8</t>
  </si>
  <si>
    <t xml:space="preserve">Otros respuestos y accesorios menores </t>
  </si>
  <si>
    <t>2.3.9.9</t>
  </si>
  <si>
    <t>Produstos y Utiles variso  N. I . P.</t>
  </si>
  <si>
    <t>2.3.9.9.02</t>
  </si>
  <si>
    <t>Bonos para ütiles Diversos</t>
  </si>
  <si>
    <t>Transferencias Corrientes</t>
  </si>
  <si>
    <t>2.4.1</t>
  </si>
  <si>
    <t xml:space="preserve">Transferencias Corrientes al Sector Privado </t>
  </si>
  <si>
    <t>2.4.1.1.01</t>
  </si>
  <si>
    <t>Pensiones</t>
  </si>
  <si>
    <t>2.4.1.2.01</t>
  </si>
  <si>
    <t xml:space="preserve">Ayuda  y donaciones programadas a personas </t>
  </si>
  <si>
    <t>2.4.1.2.02</t>
  </si>
  <si>
    <t>Atudas y donaciones ocasionales a hogares y personas</t>
  </si>
  <si>
    <t>2.4.1.1.3</t>
  </si>
  <si>
    <t>Indemnizacion laboral</t>
  </si>
  <si>
    <t>2.4.1.3</t>
  </si>
  <si>
    <t xml:space="preserve">Premios literarios, deportivos y artisticos </t>
  </si>
  <si>
    <t>2.4.1.6</t>
  </si>
  <si>
    <t>Transferencias Corrientes a Asociaciones sin fines de Lucro</t>
  </si>
  <si>
    <t>2.4.5.</t>
  </si>
  <si>
    <t xml:space="preserve">Transferencias Corrientes  a Empresas  Publlicas No Financieras </t>
  </si>
  <si>
    <t>2.4.5.4.1</t>
  </si>
  <si>
    <t xml:space="preserve">Transferencias Corrientes a Instituciones publicas no financieras nacionales para servicios personales </t>
  </si>
  <si>
    <t>2.4..7.2</t>
  </si>
  <si>
    <t>Tramsferencias Corrientes a Organismos Internacionales</t>
  </si>
  <si>
    <t>2.4.9.1</t>
  </si>
  <si>
    <t>Transferencias Corrientes destinadas a otras instituciones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</si>
  <si>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</si>
  <si>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</si>
  <si>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</si>
  <si>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</si>
  <si>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</si>
  <si>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2.6.1.2</t>
  </si>
  <si>
    <t xml:space="preserve">Muebles de alojamiento, excepto de oficina y estanteria </t>
  </si>
  <si>
    <t>2.6.1.3</t>
  </si>
  <si>
    <t xml:space="preserve">Equipos de Computos </t>
  </si>
  <si>
    <t>2.6.1.4.01</t>
  </si>
  <si>
    <t>Sistema de aire acondicionado y calefacion</t>
  </si>
  <si>
    <t>2.6.1.5</t>
  </si>
  <si>
    <t xml:space="preserve">Equipos y Aparatos Audiovisuales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</si>
  <si>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</si>
  <si>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</si>
  <si>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</si>
  <si>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</si>
  <si>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</si>
  <si>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</si>
  <si>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</si>
  <si>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Videos </t>
  </si>
  <si>
    <t>2.6.2.4</t>
  </si>
  <si>
    <t xml:space="preserve">Equipos Recreativos </t>
  </si>
  <si>
    <t>2.6.3.1</t>
  </si>
  <si>
    <t>Equipos medicos y de laboratorio</t>
  </si>
  <si>
    <t>2.6.4</t>
  </si>
  <si>
    <t xml:space="preserve">Vehiculos  y Equipo  de Transporte, Traccion y Elevacion </t>
  </si>
  <si>
    <t>2.6.4.1</t>
  </si>
  <si>
    <t>Automoviles y Camiones</t>
  </si>
  <si>
    <t>2.6.4.8</t>
  </si>
  <si>
    <t xml:space="preserve">Otros Equipos de Transporte </t>
  </si>
  <si>
    <t>2.6.5</t>
  </si>
  <si>
    <t xml:space="preserve">Maquinarias, Otros Equipos y Herramientas </t>
  </si>
  <si>
    <t>2.6.5.2</t>
  </si>
  <si>
    <t xml:space="preserve">Maquinaria y Equipo Industrial </t>
  </si>
  <si>
    <t>2.6.5.4</t>
  </si>
  <si>
    <t>2.6.5.5</t>
  </si>
  <si>
    <t>Equipo de comunicación, telecomunicaciones y señalamiento</t>
  </si>
  <si>
    <t>2.6.5.6</t>
  </si>
  <si>
    <t xml:space="preserve">Equipo de generacion electrica, aparatos y Acesorios electricos </t>
  </si>
  <si>
    <t>2.6.5.7</t>
  </si>
  <si>
    <t xml:space="preserve">Herramientas menores </t>
  </si>
  <si>
    <t>2.6.5.8</t>
  </si>
  <si>
    <t>Otros equipos</t>
  </si>
  <si>
    <t>2.6.7</t>
  </si>
  <si>
    <t xml:space="preserve">Bienes Inmuebles </t>
  </si>
  <si>
    <t>2.6.7.4</t>
  </si>
  <si>
    <t xml:space="preserve">Edificios  no residenciales </t>
  </si>
  <si>
    <t>2.6.7.5</t>
  </si>
  <si>
    <t xml:space="preserve">Otras estructuras </t>
  </si>
  <si>
    <t>2.6.8</t>
  </si>
  <si>
    <t xml:space="preserve">Bienes Intangibles </t>
  </si>
  <si>
    <t>2.6.8.3.1</t>
  </si>
  <si>
    <t>Programas de Computación</t>
  </si>
  <si>
    <t>2.6.8.3.2</t>
  </si>
  <si>
    <t xml:space="preserve">Base de Datos </t>
  </si>
  <si>
    <t xml:space="preserve">Total General </t>
  </si>
  <si>
    <t xml:space="preserve">Maquinaria, Otros Equipos  y Herramientas </t>
  </si>
  <si>
    <t xml:space="preserve">Otros Equipos </t>
  </si>
  <si>
    <t>2.3.8.3.2</t>
  </si>
  <si>
    <t>2.6.8.8</t>
  </si>
  <si>
    <t xml:space="preserve">Licencias Informaticas  e intelectuales,  industriales y comerciales </t>
  </si>
  <si>
    <t>2.7.1</t>
  </si>
  <si>
    <t>2.7.1.2</t>
  </si>
  <si>
    <t xml:space="preserve">Obras para Edificios  no residenciales </t>
  </si>
  <si>
    <t xml:space="preserve">prueba  de exactitud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</si>
</sst>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1C0A]d&quot; de &quot;mmmm&quot; de &quot;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1">
    <xf numFmtId="0" fontId="0" fillId="0" borderId="0" xfId="0"/>
    <xf numFmtId="0" fontId="1" fillId="0" borderId="0" xfId="1"/>
    <xf numFmtId="0" fontId="6" fillId="0" borderId="0" xfId="1" applyFont="1" applyBorder="1"/>
    <xf numFmtId="0" fontId="6" fillId="0" borderId="5" xfId="1" applyFont="1" applyBorder="1"/>
    <xf numFmtId="0" fontId="1" fillId="0" borderId="0" xfId="1" applyFill="1" applyBorder="1" applyAlignment="1">
      <alignment horizontal="center"/>
    </xf>
    <xf numFmtId="0" fontId="8" fillId="2" borderId="10" xfId="1" applyNumberFormat="1" applyFont="1" applyFill="1" applyBorder="1" applyAlignment="1">
      <alignment horizontal="center"/>
    </xf>
    <xf numFmtId="0" fontId="8" fillId="2" borderId="10" xfId="1" applyFont="1" applyFill="1" applyBorder="1"/>
    <xf numFmtId="43" fontId="7" fillId="2" borderId="10" xfId="1" applyNumberFormat="1" applyFont="1" applyFill="1" applyBorder="1"/>
    <xf numFmtId="43" fontId="1" fillId="0" borderId="0" xfId="1" applyNumberFormat="1"/>
    <xf numFmtId="0" fontId="9" fillId="3" borderId="11" xfId="1" applyNumberFormat="1" applyFont="1" applyFill="1" applyBorder="1" applyAlignment="1">
      <alignment horizontal="center"/>
    </xf>
    <xf numFmtId="0" fontId="10" fillId="3" borderId="11" xfId="1" applyFont="1" applyFill="1" applyBorder="1"/>
    <xf numFmtId="43" fontId="7" fillId="3" borderId="11" xfId="2" applyFont="1" applyFill="1" applyBorder="1"/>
    <xf numFmtId="43" fontId="7" fillId="3" borderId="12" xfId="2" applyFont="1" applyFill="1" applyBorder="1"/>
    <xf numFmtId="0" fontId="11" fillId="0" borderId="12" xfId="1" applyNumberFormat="1" applyFont="1" applyBorder="1" applyAlignment="1">
      <alignment horizontal="center"/>
    </xf>
    <xf numFmtId="0" fontId="11" fillId="0" borderId="12" xfId="1" applyFont="1" applyBorder="1"/>
    <xf numFmtId="43" fontId="6" fillId="0" borderId="12" xfId="2" applyFont="1" applyBorder="1"/>
    <xf numFmtId="0" fontId="11" fillId="4" borderId="12" xfId="1" applyFont="1" applyFill="1" applyBorder="1"/>
    <xf numFmtId="0" fontId="9" fillId="3" borderId="12" xfId="1" applyNumberFormat="1" applyFont="1" applyFill="1" applyBorder="1" applyAlignment="1">
      <alignment horizontal="center"/>
    </xf>
    <xf numFmtId="0" fontId="10" fillId="3" borderId="12" xfId="1" applyFont="1" applyFill="1" applyBorder="1"/>
    <xf numFmtId="164" fontId="1" fillId="0" borderId="0" xfId="1" applyNumberFormat="1"/>
    <xf numFmtId="43" fontId="1" fillId="0" borderId="13" xfId="2" applyBorder="1"/>
    <xf numFmtId="43" fontId="1" fillId="0" borderId="14" xfId="2" applyBorder="1"/>
    <xf numFmtId="0" fontId="6" fillId="0" borderId="12" xfId="1" applyNumberFormat="1" applyFont="1" applyBorder="1" applyAlignment="1">
      <alignment horizontal="center"/>
    </xf>
    <xf numFmtId="49" fontId="11" fillId="0" borderId="12" xfId="1" applyNumberFormat="1" applyFont="1" applyBorder="1" applyAlignment="1">
      <alignment horizontal="center"/>
    </xf>
    <xf numFmtId="43" fontId="6" fillId="0" borderId="12" xfId="2" applyFont="1" applyFill="1" applyBorder="1"/>
    <xf numFmtId="43" fontId="10" fillId="3" borderId="12" xfId="1" applyNumberFormat="1" applyFont="1" applyFill="1" applyBorder="1"/>
    <xf numFmtId="49" fontId="11" fillId="3" borderId="15" xfId="1" applyNumberFormat="1" applyFont="1" applyFill="1" applyBorder="1" applyAlignment="1">
      <alignment horizontal="center"/>
    </xf>
    <xf numFmtId="0" fontId="11" fillId="0" borderId="15" xfId="1" applyFont="1" applyBorder="1"/>
    <xf numFmtId="43" fontId="6" fillId="0" borderId="15" xfId="2" applyFont="1" applyBorder="1"/>
    <xf numFmtId="0" fontId="11" fillId="0" borderId="16" xfId="1" applyFont="1" applyBorder="1"/>
    <xf numFmtId="43" fontId="1" fillId="0" borderId="11" xfId="2" applyFont="1" applyBorder="1"/>
    <xf numFmtId="49" fontId="11" fillId="0" borderId="17" xfId="1" applyNumberFormat="1" applyFont="1" applyBorder="1" applyAlignment="1">
      <alignment horizontal="center"/>
    </xf>
    <xf numFmtId="0" fontId="11" fillId="0" borderId="18" xfId="1" applyFont="1" applyBorder="1"/>
    <xf numFmtId="43" fontId="1" fillId="0" borderId="19" xfId="2" applyFont="1" applyBorder="1"/>
    <xf numFmtId="43" fontId="7" fillId="2" borderId="20" xfId="1" applyNumberFormat="1" applyFont="1" applyFill="1" applyBorder="1"/>
    <xf numFmtId="0" fontId="12" fillId="0" borderId="12" xfId="1" applyNumberFormat="1" applyFont="1" applyFill="1" applyBorder="1" applyAlignment="1">
      <alignment horizontal="center"/>
    </xf>
    <xf numFmtId="0" fontId="6" fillId="0" borderId="12" xfId="1" applyFont="1" applyFill="1" applyBorder="1"/>
    <xf numFmtId="0" fontId="1" fillId="0" borderId="0" xfId="1" applyFill="1"/>
    <xf numFmtId="43" fontId="1" fillId="0" borderId="0" xfId="1" applyNumberFormat="1" applyFill="1"/>
    <xf numFmtId="0" fontId="1" fillId="5" borderId="0" xfId="1" applyFill="1"/>
    <xf numFmtId="0" fontId="9" fillId="6" borderId="12" xfId="1" applyNumberFormat="1" applyFont="1" applyFill="1" applyBorder="1" applyAlignment="1">
      <alignment horizontal="center"/>
    </xf>
    <xf numFmtId="0" fontId="9" fillId="6" borderId="12" xfId="1" applyFont="1" applyFill="1" applyBorder="1"/>
    <xf numFmtId="0" fontId="9" fillId="7" borderId="12" xfId="1" applyNumberFormat="1" applyFont="1" applyFill="1" applyBorder="1" applyAlignment="1">
      <alignment horizontal="center"/>
    </xf>
    <xf numFmtId="0" fontId="10" fillId="7" borderId="12" xfId="1" applyFont="1" applyFill="1" applyBorder="1"/>
    <xf numFmtId="49" fontId="11" fillId="0" borderId="15" xfId="1" applyNumberFormat="1" applyFont="1" applyBorder="1" applyAlignment="1">
      <alignment horizontal="center"/>
    </xf>
    <xf numFmtId="0" fontId="6" fillId="0" borderId="19" xfId="1" applyNumberFormat="1" applyFont="1" applyBorder="1" applyAlignment="1">
      <alignment horizontal="center"/>
    </xf>
    <xf numFmtId="0" fontId="11" fillId="0" borderId="19" xfId="1" applyFont="1" applyBorder="1"/>
    <xf numFmtId="43" fontId="6" fillId="0" borderId="19" xfId="2" applyFont="1" applyBorder="1"/>
    <xf numFmtId="0" fontId="13" fillId="3" borderId="21" xfId="1" applyNumberFormat="1" applyFont="1" applyFill="1" applyBorder="1" applyAlignment="1">
      <alignment horizontal="center"/>
    </xf>
    <xf numFmtId="0" fontId="13" fillId="3" borderId="21" xfId="1" applyFont="1" applyFill="1" applyBorder="1"/>
    <xf numFmtId="43" fontId="14" fillId="3" borderId="21" xfId="2" applyFont="1" applyFill="1" applyBorder="1"/>
    <xf numFmtId="43" fontId="15" fillId="0" borderId="0" xfId="1" applyNumberFormat="1" applyFont="1"/>
    <xf numFmtId="0" fontId="1" fillId="0" borderId="0" xfId="1" applyFont="1"/>
    <xf numFmtId="43" fontId="1" fillId="0" borderId="13" xfId="2" applyFill="1" applyBorder="1"/>
    <xf numFmtId="0" fontId="7" fillId="8" borderId="10" xfId="1" applyFont="1" applyFill="1" applyBorder="1" applyAlignment="1">
      <alignment horizontal="center" vertical="center" wrapText="1"/>
    </xf>
    <xf numFmtId="0" fontId="5" fillId="8" borderId="6" xfId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4" fillId="8" borderId="7" xfId="1" applyFont="1" applyFill="1" applyBorder="1" applyAlignment="1">
      <alignment horizontal="center" vertical="center" wrapText="1"/>
    </xf>
    <xf numFmtId="0" fontId="6" fillId="8" borderId="9" xfId="1" applyFont="1" applyFill="1" applyBorder="1"/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5" xfId="1" applyFont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</cellXfs>
  <cellStyles count="5">
    <cellStyle name="Millares 2" xfId="3"/>
    <cellStyle name="Millares 2 2" xfId="2"/>
    <cellStyle name="Normal" xfId="0" builtinId="0"/>
    <cellStyle name="Normal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K235"/>
  <sheetViews>
    <sheetView tabSelected="1" view="pageBreakPreview" zoomScale="115" zoomScaleNormal="100" zoomScaleSheetLayoutView="115" workbookViewId="0">
      <selection activeCell="A223" sqref="A223"/>
    </sheetView>
  </sheetViews>
  <sheetFormatPr baseColWidth="10" defaultColWidth="11.42578125" defaultRowHeight="12.75" x14ac:dyDescent="0.2"/>
  <cols>
    <col min="1" max="1" width="18.140625" style="1" customWidth="1"/>
    <col min="2" max="2" width="60.5703125" style="1" customWidth="1"/>
    <col min="3" max="3" width="14.7109375" style="1" customWidth="1"/>
    <col min="4" max="5" width="14.42578125" style="1" customWidth="1"/>
    <col min="6" max="6" width="15" style="1" customWidth="1"/>
    <col min="7" max="7" width="14.85546875" style="1" hidden="1" customWidth="1"/>
    <col min="8" max="8" width="18" style="1" hidden="1" customWidth="1"/>
    <col min="9" max="9" width="13.85546875" style="1" bestFit="1" customWidth="1"/>
    <col min="10" max="16384" width="11.42578125" style="1"/>
  </cols>
  <sheetData>
    <row r="1" spans="1:11" ht="26.25" thickTop="1" x14ac:dyDescent="0.35">
      <c r="A1" s="59" t="s">
        <v>0</v>
      </c>
      <c r="B1" s="60"/>
      <c r="C1" s="60"/>
      <c r="D1" s="60"/>
      <c r="E1" s="60"/>
      <c r="F1" s="61"/>
    </row>
    <row r="2" spans="1:11" ht="23.25" x14ac:dyDescent="0.35">
      <c r="A2" s="62" t="s">
        <v>1</v>
      </c>
      <c r="B2" s="63"/>
      <c r="C2" s="63"/>
      <c r="D2" s="63"/>
      <c r="E2" s="63"/>
      <c r="F2" s="64"/>
    </row>
    <row r="3" spans="1:11" ht="23.25" x14ac:dyDescent="0.35">
      <c r="A3" s="62" t="s">
        <v>2</v>
      </c>
      <c r="B3" s="63"/>
      <c r="C3" s="63"/>
      <c r="D3" s="63"/>
      <c r="E3" s="63"/>
      <c r="F3" s="64"/>
    </row>
    <row r="4" spans="1:11" ht="25.5" x14ac:dyDescent="0.35">
      <c r="A4" s="65" t="s">
        <v>3</v>
      </c>
      <c r="B4" s="66"/>
      <c r="C4" s="66"/>
      <c r="D4" s="66"/>
      <c r="E4" s="66"/>
      <c r="F4" s="67"/>
    </row>
    <row r="5" spans="1:11" ht="21" thickBot="1" x14ac:dyDescent="0.35">
      <c r="A5" s="68" t="s">
        <v>4</v>
      </c>
      <c r="B5" s="69"/>
      <c r="C5" s="69"/>
      <c r="D5" s="69"/>
      <c r="E5" s="69"/>
      <c r="F5" s="70"/>
    </row>
    <row r="6" spans="1:11" ht="31.5" customHeight="1" thickTop="1" thickBot="1" x14ac:dyDescent="0.25">
      <c r="A6" s="55" t="s">
        <v>5</v>
      </c>
      <c r="B6" s="57" t="s">
        <v>6</v>
      </c>
      <c r="C6" s="2"/>
      <c r="D6" s="2"/>
      <c r="E6" s="2"/>
      <c r="F6" s="3"/>
    </row>
    <row r="7" spans="1:11" ht="28.5" customHeight="1" thickBot="1" x14ac:dyDescent="0.25">
      <c r="A7" s="56"/>
      <c r="B7" s="58"/>
      <c r="C7" s="54" t="s">
        <v>7</v>
      </c>
      <c r="D7" s="54" t="s">
        <v>8</v>
      </c>
      <c r="E7" s="54" t="s">
        <v>9</v>
      </c>
      <c r="F7" s="54" t="s">
        <v>10</v>
      </c>
      <c r="H7" s="4" t="s">
        <v>11</v>
      </c>
    </row>
    <row r="8" spans="1:11" ht="16.5" thickBot="1" x14ac:dyDescent="0.3">
      <c r="A8" s="5">
        <v>2.1</v>
      </c>
      <c r="B8" s="6" t="s">
        <v>12</v>
      </c>
      <c r="C8" s="7">
        <f>+C9+C12+C16+C18+C21+C28+C30</f>
        <v>25396684.289999999</v>
      </c>
      <c r="D8" s="7">
        <f>+D9+D12+D16+D18+D21+D28+D30</f>
        <v>24766509.91</v>
      </c>
      <c r="E8" s="7">
        <f>+E9+E12+E16+E18+E21+E28+E30</f>
        <v>4977783.53</v>
      </c>
      <c r="F8" s="7">
        <f>+F9+F12+F18+F21+F30</f>
        <v>55140977.730000004</v>
      </c>
      <c r="H8" s="8" t="e">
        <f>+C8+D8+#REF!</f>
        <v>#REF!</v>
      </c>
      <c r="I8" s="8">
        <f>+C8+D8+E8-F8</f>
        <v>0</v>
      </c>
    </row>
    <row r="9" spans="1:11" ht="16.5" x14ac:dyDescent="0.3">
      <c r="A9" s="9" t="s">
        <v>13</v>
      </c>
      <c r="B9" s="10" t="s">
        <v>14</v>
      </c>
      <c r="C9" s="11">
        <f>SUM(C10:C11)</f>
        <v>21931331.07</v>
      </c>
      <c r="D9" s="11">
        <f t="shared" ref="D9:E9" si="0">SUM(D10:D11)</f>
        <v>13210011</v>
      </c>
      <c r="E9" s="11">
        <f t="shared" si="0"/>
        <v>1043202.5</v>
      </c>
      <c r="F9" s="12">
        <f>SUM(F10:F11)</f>
        <v>36184544.57</v>
      </c>
      <c r="H9" s="8" t="e">
        <f>+C9+D9+#REF!</f>
        <v>#REF!</v>
      </c>
      <c r="I9" s="8">
        <f t="shared" ref="I9:I72" si="1">+C9+D9+E9-F9</f>
        <v>0</v>
      </c>
    </row>
    <row r="10" spans="1:11" x14ac:dyDescent="0.2">
      <c r="A10" s="13" t="s">
        <v>15</v>
      </c>
      <c r="B10" s="14" t="s">
        <v>16</v>
      </c>
      <c r="C10" s="15">
        <v>21931331.07</v>
      </c>
      <c r="D10" s="15">
        <v>13210011</v>
      </c>
      <c r="E10" s="15">
        <v>1043202.5</v>
      </c>
      <c r="F10" s="15">
        <f>SUM(C10:E10)</f>
        <v>36184544.57</v>
      </c>
      <c r="H10" s="8" t="e">
        <f>+C10+D10+#REF!</f>
        <v>#REF!</v>
      </c>
      <c r="I10" s="8">
        <f t="shared" si="1"/>
        <v>0</v>
      </c>
      <c r="K10" s="12"/>
    </row>
    <row r="11" spans="1:11" x14ac:dyDescent="0.2">
      <c r="A11" s="13" t="s">
        <v>17</v>
      </c>
      <c r="B11" s="16" t="s">
        <v>18</v>
      </c>
      <c r="C11" s="15">
        <v>0</v>
      </c>
      <c r="D11" s="15">
        <v>0</v>
      </c>
      <c r="E11" s="15">
        <v>0</v>
      </c>
      <c r="F11" s="15">
        <f>SUM(C11:E11)</f>
        <v>0</v>
      </c>
      <c r="H11" s="8" t="e">
        <f>+C11+D11+#REF!</f>
        <v>#REF!</v>
      </c>
      <c r="I11" s="8">
        <f t="shared" si="1"/>
        <v>0</v>
      </c>
    </row>
    <row r="12" spans="1:11" ht="16.5" x14ac:dyDescent="0.3">
      <c r="A12" s="17" t="s">
        <v>19</v>
      </c>
      <c r="B12" s="18" t="s">
        <v>20</v>
      </c>
      <c r="C12" s="12">
        <f>SUM(C13:C15)</f>
        <v>89100</v>
      </c>
      <c r="D12" s="12">
        <f t="shared" ref="D12:E12" si="2">SUM(D13:D15)</f>
        <v>5641364.6699999999</v>
      </c>
      <c r="E12" s="12">
        <f t="shared" si="2"/>
        <v>3261333</v>
      </c>
      <c r="F12" s="12">
        <f>SUM(F13:F15)</f>
        <v>8991797.6699999999</v>
      </c>
      <c r="H12" s="8" t="e">
        <f>+C12+D12+#REF!</f>
        <v>#REF!</v>
      </c>
      <c r="I12" s="8">
        <f t="shared" si="1"/>
        <v>0</v>
      </c>
    </row>
    <row r="13" spans="1:11" x14ac:dyDescent="0.2">
      <c r="A13" s="13" t="s">
        <v>21</v>
      </c>
      <c r="B13" s="14" t="s">
        <v>22</v>
      </c>
      <c r="C13" s="15">
        <v>89100</v>
      </c>
      <c r="D13" s="15">
        <f>5255321.67+386043</f>
        <v>5641364.6699999999</v>
      </c>
      <c r="E13" s="15">
        <v>3261333</v>
      </c>
      <c r="F13" s="15">
        <f>SUM(C13:E13)</f>
        <v>8991797.6699999999</v>
      </c>
      <c r="G13" s="8">
        <f>SUM(C13:F13)</f>
        <v>17983595.34</v>
      </c>
      <c r="H13" s="8" t="e">
        <f>+C13+D13+#REF!</f>
        <v>#REF!</v>
      </c>
      <c r="I13" s="8">
        <f t="shared" si="1"/>
        <v>0</v>
      </c>
    </row>
    <row r="14" spans="1:11" x14ac:dyDescent="0.2">
      <c r="A14" s="13" t="s">
        <v>23</v>
      </c>
      <c r="B14" s="14" t="s">
        <v>24</v>
      </c>
      <c r="C14" s="15">
        <v>0</v>
      </c>
      <c r="D14" s="15">
        <v>0</v>
      </c>
      <c r="E14" s="15">
        <v>0</v>
      </c>
      <c r="F14" s="15">
        <f t="shared" ref="F14:F15" si="3">SUM(C14:E14)</f>
        <v>0</v>
      </c>
      <c r="H14" s="8" t="e">
        <f>+C14+D14+#REF!</f>
        <v>#REF!</v>
      </c>
      <c r="I14" s="8">
        <f t="shared" si="1"/>
        <v>0</v>
      </c>
    </row>
    <row r="15" spans="1:11" x14ac:dyDescent="0.2">
      <c r="A15" s="13" t="s">
        <v>25</v>
      </c>
      <c r="B15" s="14" t="s">
        <v>26</v>
      </c>
      <c r="C15" s="15">
        <v>0</v>
      </c>
      <c r="D15" s="15">
        <v>0</v>
      </c>
      <c r="E15" s="15">
        <v>0</v>
      </c>
      <c r="F15" s="15">
        <f t="shared" si="3"/>
        <v>0</v>
      </c>
      <c r="H15" s="8" t="e">
        <f>+C15+D15+#REF!</f>
        <v>#REF!</v>
      </c>
      <c r="I15" s="8">
        <f t="shared" si="1"/>
        <v>0</v>
      </c>
    </row>
    <row r="16" spans="1:11" ht="16.5" x14ac:dyDescent="0.3">
      <c r="A16" s="17" t="s">
        <v>27</v>
      </c>
      <c r="B16" s="18" t="s">
        <v>28</v>
      </c>
      <c r="C16" s="12">
        <f>SUM(C17:C17)</f>
        <v>0</v>
      </c>
      <c r="D16" s="12">
        <f t="shared" ref="D16:E16" si="4">SUM(D17:D17)</f>
        <v>0</v>
      </c>
      <c r="E16" s="12">
        <f t="shared" si="4"/>
        <v>0</v>
      </c>
      <c r="F16" s="12">
        <f>SUM(F17:F17)</f>
        <v>0</v>
      </c>
      <c r="H16" s="8" t="e">
        <f>+C16+D16+#REF!</f>
        <v>#REF!</v>
      </c>
      <c r="I16" s="8">
        <f t="shared" si="1"/>
        <v>0</v>
      </c>
    </row>
    <row r="17" spans="1:9" x14ac:dyDescent="0.2">
      <c r="A17" s="13" t="s">
        <v>29</v>
      </c>
      <c r="B17" s="14" t="s">
        <v>30</v>
      </c>
      <c r="C17" s="15">
        <v>0</v>
      </c>
      <c r="D17" s="15">
        <v>0</v>
      </c>
      <c r="E17" s="15"/>
      <c r="F17" s="15">
        <f>SUM(C17:E17)</f>
        <v>0</v>
      </c>
      <c r="H17" s="8" t="e">
        <f>+C17+D17+#REF!</f>
        <v>#REF!</v>
      </c>
      <c r="I17" s="8">
        <f t="shared" si="1"/>
        <v>0</v>
      </c>
    </row>
    <row r="18" spans="1:9" ht="16.5" x14ac:dyDescent="0.3">
      <c r="A18" s="17" t="s">
        <v>31</v>
      </c>
      <c r="B18" s="18" t="s">
        <v>32</v>
      </c>
      <c r="C18" s="12">
        <f>SUM(C19:C20)</f>
        <v>0</v>
      </c>
      <c r="D18" s="12">
        <f t="shared" ref="D18:E18" si="5">SUM(D19:D20)</f>
        <v>733540.61</v>
      </c>
      <c r="E18" s="12">
        <f t="shared" si="5"/>
        <v>41532.07</v>
      </c>
      <c r="F18" s="12">
        <f>SUM(F19:F20)</f>
        <v>775072.67999999993</v>
      </c>
      <c r="H18" s="8" t="e">
        <f>+C18+D18+#REF!</f>
        <v>#REF!</v>
      </c>
      <c r="I18" s="8">
        <f t="shared" si="1"/>
        <v>0</v>
      </c>
    </row>
    <row r="19" spans="1:9" x14ac:dyDescent="0.2">
      <c r="A19" s="13" t="s">
        <v>33</v>
      </c>
      <c r="B19" s="14" t="s">
        <v>34</v>
      </c>
      <c r="C19" s="15">
        <v>0</v>
      </c>
      <c r="D19" s="15">
        <v>200000</v>
      </c>
      <c r="E19" s="15"/>
      <c r="F19" s="15">
        <f>SUM(C19:E19)</f>
        <v>200000</v>
      </c>
      <c r="H19" s="8" t="e">
        <f>+C19+D19+#REF!</f>
        <v>#REF!</v>
      </c>
      <c r="I19" s="8">
        <f t="shared" si="1"/>
        <v>0</v>
      </c>
    </row>
    <row r="20" spans="1:9" x14ac:dyDescent="0.2">
      <c r="A20" s="13" t="s">
        <v>35</v>
      </c>
      <c r="B20" s="14" t="s">
        <v>36</v>
      </c>
      <c r="C20" s="15">
        <v>0</v>
      </c>
      <c r="D20" s="24">
        <f>514435.86+19104.75</f>
        <v>533540.61</v>
      </c>
      <c r="E20" s="15">
        <v>41532.07</v>
      </c>
      <c r="F20" s="15">
        <f>SUM(C20:E20)</f>
        <v>575072.67999999993</v>
      </c>
      <c r="G20" s="8">
        <f>SUM(C20:F20)</f>
        <v>1150145.3599999999</v>
      </c>
      <c r="H20" s="8" t="e">
        <f>+C20+D20+#REF!</f>
        <v>#REF!</v>
      </c>
      <c r="I20" s="8">
        <f t="shared" si="1"/>
        <v>0</v>
      </c>
    </row>
    <row r="21" spans="1:9" ht="16.5" x14ac:dyDescent="0.3">
      <c r="A21" s="17" t="s">
        <v>37</v>
      </c>
      <c r="B21" s="18" t="s">
        <v>38</v>
      </c>
      <c r="C21" s="12">
        <f>SUM(C22:C27)</f>
        <v>34500</v>
      </c>
      <c r="D21" s="12">
        <f t="shared" ref="D21:E21" si="6">SUM(D22:D27)</f>
        <v>2555360.88</v>
      </c>
      <c r="E21" s="12">
        <f t="shared" si="6"/>
        <v>0</v>
      </c>
      <c r="F21" s="12">
        <f>SUM(F22:F24)</f>
        <v>2589860.88</v>
      </c>
      <c r="H21" s="8" t="e">
        <f>+C21+D21+#REF!</f>
        <v>#REF!</v>
      </c>
      <c r="I21" s="8">
        <f t="shared" si="1"/>
        <v>0</v>
      </c>
    </row>
    <row r="22" spans="1:9" x14ac:dyDescent="0.2">
      <c r="A22" s="13" t="s">
        <v>39</v>
      </c>
      <c r="B22" s="14" t="s">
        <v>40</v>
      </c>
      <c r="C22" s="20">
        <v>0</v>
      </c>
      <c r="D22" s="53">
        <f>70329.3+124361.58</f>
        <v>194690.88</v>
      </c>
      <c r="E22" s="21"/>
      <c r="F22" s="15">
        <f t="shared" ref="F22:F27" si="7">SUM(C22:E22)</f>
        <v>194690.88</v>
      </c>
      <c r="H22" s="8" t="e">
        <f>+C24+D24+#REF!</f>
        <v>#REF!</v>
      </c>
      <c r="I22" s="8">
        <f t="shared" si="1"/>
        <v>0</v>
      </c>
    </row>
    <row r="23" spans="1:9" x14ac:dyDescent="0.2">
      <c r="A23" s="13" t="s">
        <v>41</v>
      </c>
      <c r="B23" s="14" t="s">
        <v>42</v>
      </c>
      <c r="C23" s="15">
        <v>0</v>
      </c>
      <c r="D23" s="15">
        <v>0</v>
      </c>
      <c r="E23" s="15">
        <v>0</v>
      </c>
      <c r="F23" s="15">
        <f t="shared" si="7"/>
        <v>0</v>
      </c>
      <c r="H23" s="8" t="e">
        <f>+C23+D23+#REF!</f>
        <v>#REF!</v>
      </c>
      <c r="I23" s="8">
        <f t="shared" si="1"/>
        <v>0</v>
      </c>
    </row>
    <row r="24" spans="1:9" x14ac:dyDescent="0.2">
      <c r="A24" s="13" t="s">
        <v>43</v>
      </c>
      <c r="B24" s="14" t="s">
        <v>44</v>
      </c>
      <c r="C24" s="15">
        <v>34500</v>
      </c>
      <c r="D24" s="15">
        <v>2360670</v>
      </c>
      <c r="E24" s="15">
        <v>0</v>
      </c>
      <c r="F24" s="15">
        <f t="shared" si="7"/>
        <v>2395170</v>
      </c>
      <c r="H24" s="8" t="e">
        <f>+#REF!+#REF!+#REF!</f>
        <v>#REF!</v>
      </c>
      <c r="I24" s="8">
        <f t="shared" si="1"/>
        <v>0</v>
      </c>
    </row>
    <row r="25" spans="1:9" x14ac:dyDescent="0.2">
      <c r="A25" s="13" t="s">
        <v>45</v>
      </c>
      <c r="B25" s="14" t="s">
        <v>46</v>
      </c>
      <c r="C25" s="15">
        <v>0</v>
      </c>
      <c r="D25" s="15">
        <v>0</v>
      </c>
      <c r="E25" s="15">
        <v>0</v>
      </c>
      <c r="F25" s="15">
        <f t="shared" si="7"/>
        <v>0</v>
      </c>
      <c r="H25" s="8"/>
      <c r="I25" s="8">
        <f t="shared" si="1"/>
        <v>0</v>
      </c>
    </row>
    <row r="26" spans="1:9" x14ac:dyDescent="0.2">
      <c r="A26" s="13" t="s">
        <v>47</v>
      </c>
      <c r="B26" s="14" t="s">
        <v>48</v>
      </c>
      <c r="C26" s="15">
        <v>0</v>
      </c>
      <c r="D26" s="15">
        <v>0</v>
      </c>
      <c r="E26" s="15">
        <v>0</v>
      </c>
      <c r="F26" s="15">
        <f t="shared" si="7"/>
        <v>0</v>
      </c>
      <c r="H26" s="8" t="e">
        <f>+C26+D26+#REF!</f>
        <v>#REF!</v>
      </c>
      <c r="I26" s="8">
        <f t="shared" si="1"/>
        <v>0</v>
      </c>
    </row>
    <row r="27" spans="1:9" x14ac:dyDescent="0.2">
      <c r="A27" s="13" t="s">
        <v>49</v>
      </c>
      <c r="B27" s="14" t="s">
        <v>50</v>
      </c>
      <c r="C27" s="15">
        <v>0</v>
      </c>
      <c r="D27" s="15">
        <v>0</v>
      </c>
      <c r="E27" s="15">
        <v>0</v>
      </c>
      <c r="F27" s="15">
        <f t="shared" si="7"/>
        <v>0</v>
      </c>
      <c r="H27" s="8" t="e">
        <f>+C27+D27+#REF!</f>
        <v>#REF!</v>
      </c>
      <c r="I27" s="8">
        <f t="shared" si="1"/>
        <v>0</v>
      </c>
    </row>
    <row r="28" spans="1:9" ht="16.5" x14ac:dyDescent="0.3">
      <c r="A28" s="17" t="s">
        <v>51</v>
      </c>
      <c r="B28" s="18" t="s">
        <v>52</v>
      </c>
      <c r="C28" s="12">
        <f>SUM(C29:C29)</f>
        <v>0</v>
      </c>
      <c r="D28" s="12">
        <f>SUM(D29:D29)</f>
        <v>0</v>
      </c>
      <c r="E28" s="12"/>
      <c r="F28" s="12">
        <f>SUM(F29)</f>
        <v>0</v>
      </c>
      <c r="H28" s="8"/>
      <c r="I28" s="8">
        <f t="shared" si="1"/>
        <v>0</v>
      </c>
    </row>
    <row r="29" spans="1:9" x14ac:dyDescent="0.2">
      <c r="A29" s="13" t="s">
        <v>53</v>
      </c>
      <c r="B29" s="14" t="s">
        <v>54</v>
      </c>
      <c r="C29" s="15">
        <v>0</v>
      </c>
      <c r="D29" s="15">
        <v>0</v>
      </c>
      <c r="E29" s="15">
        <v>0</v>
      </c>
      <c r="F29" s="15">
        <f>SUM(C29:E29)</f>
        <v>0</v>
      </c>
      <c r="H29" s="8"/>
      <c r="I29" s="8">
        <f t="shared" si="1"/>
        <v>0</v>
      </c>
    </row>
    <row r="30" spans="1:9" ht="16.5" x14ac:dyDescent="0.3">
      <c r="A30" s="17" t="s">
        <v>55</v>
      </c>
      <c r="B30" s="18" t="s">
        <v>56</v>
      </c>
      <c r="C30" s="12">
        <f>SUM(C31:C33)</f>
        <v>3341753.2199999997</v>
      </c>
      <c r="D30" s="12">
        <f t="shared" ref="D30:E30" si="8">SUM(D31:D33)</f>
        <v>2626232.7500000005</v>
      </c>
      <c r="E30" s="12">
        <f t="shared" si="8"/>
        <v>631715.96000000008</v>
      </c>
      <c r="F30" s="12">
        <f>SUM(F31:F33)</f>
        <v>6599701.9299999997</v>
      </c>
      <c r="H30" s="8" t="e">
        <f>+C30+D30+#REF!</f>
        <v>#REF!</v>
      </c>
      <c r="I30" s="8">
        <f t="shared" si="1"/>
        <v>0</v>
      </c>
    </row>
    <row r="31" spans="1:9" x14ac:dyDescent="0.2">
      <c r="A31" s="22" t="s">
        <v>57</v>
      </c>
      <c r="B31" s="14" t="s">
        <v>58</v>
      </c>
      <c r="C31" s="15">
        <v>1549649.17</v>
      </c>
      <c r="D31" s="15">
        <v>1214147.96</v>
      </c>
      <c r="E31" s="15">
        <v>296683.57</v>
      </c>
      <c r="F31" s="15">
        <f>SUM(C31:E31)</f>
        <v>3060480.6999999997</v>
      </c>
      <c r="H31" s="8" t="e">
        <f>+C31+D31+#REF!</f>
        <v>#REF!</v>
      </c>
      <c r="I31" s="8">
        <f t="shared" si="1"/>
        <v>0</v>
      </c>
    </row>
    <row r="32" spans="1:9" x14ac:dyDescent="0.2">
      <c r="A32" s="22" t="s">
        <v>59</v>
      </c>
      <c r="B32" s="14" t="s">
        <v>60</v>
      </c>
      <c r="C32" s="15">
        <v>1559745.27</v>
      </c>
      <c r="D32" s="15">
        <v>1245044.8600000001</v>
      </c>
      <c r="E32" s="15">
        <v>297102.02</v>
      </c>
      <c r="F32" s="15">
        <f t="shared" ref="F32:F33" si="9">SUM(C32:E32)</f>
        <v>3101892.15</v>
      </c>
      <c r="H32" s="8" t="e">
        <f>+C32+D32+#REF!</f>
        <v>#REF!</v>
      </c>
      <c r="I32" s="8">
        <f t="shared" si="1"/>
        <v>0</v>
      </c>
    </row>
    <row r="33" spans="1:9" ht="13.5" thickBot="1" x14ac:dyDescent="0.25">
      <c r="A33" s="22" t="s">
        <v>61</v>
      </c>
      <c r="B33" s="14" t="s">
        <v>62</v>
      </c>
      <c r="C33" s="15">
        <v>232358.78</v>
      </c>
      <c r="D33" s="15">
        <v>167039.93</v>
      </c>
      <c r="E33" s="15">
        <v>37930.370000000003</v>
      </c>
      <c r="F33" s="15">
        <f t="shared" si="9"/>
        <v>437329.07999999996</v>
      </c>
      <c r="H33" s="8" t="e">
        <f>+C33+D33+#REF!</f>
        <v>#REF!</v>
      </c>
      <c r="I33" s="8">
        <f t="shared" si="1"/>
        <v>0</v>
      </c>
    </row>
    <row r="34" spans="1:9" ht="16.5" thickBot="1" x14ac:dyDescent="0.3">
      <c r="A34" s="5">
        <v>2.2000000000000002</v>
      </c>
      <c r="B34" s="6" t="s">
        <v>63</v>
      </c>
      <c r="C34" s="7">
        <f>+C35+C42+C45+C48+C53+C60+C65+C81+C98</f>
        <v>11063798.48</v>
      </c>
      <c r="D34" s="7">
        <f>+D35+D42+D45+D48+D53+D60+D65+D81+D98</f>
        <v>47332956.579999998</v>
      </c>
      <c r="E34" s="7">
        <f>+E35+E42+E45+E48+E53+E60+E65+E81+E98</f>
        <v>4081682.16</v>
      </c>
      <c r="F34" s="7">
        <f>+F35+F42+F45+F48+F53+F60+F65+F81+F98</f>
        <v>62478437.220000006</v>
      </c>
      <c r="H34" s="8" t="e">
        <f>+C34+D34+#REF!</f>
        <v>#REF!</v>
      </c>
      <c r="I34" s="8">
        <f t="shared" si="1"/>
        <v>0</v>
      </c>
    </row>
    <row r="35" spans="1:9" ht="16.5" x14ac:dyDescent="0.3">
      <c r="A35" s="9" t="s">
        <v>64</v>
      </c>
      <c r="B35" s="10" t="s">
        <v>65</v>
      </c>
      <c r="C35" s="11">
        <f>SUM(C36:C41)</f>
        <v>0</v>
      </c>
      <c r="D35" s="11">
        <f t="shared" ref="D35:E35" si="10">SUM(D36:D41)</f>
        <v>2820374.0700000003</v>
      </c>
      <c r="E35" s="11">
        <f t="shared" si="10"/>
        <v>1213706.1000000001</v>
      </c>
      <c r="F35" s="12">
        <f>SUM(F36:F41)</f>
        <v>4034080.17</v>
      </c>
      <c r="H35" s="8" t="e">
        <f>+C35+D35+#REF!</f>
        <v>#REF!</v>
      </c>
      <c r="I35" s="8">
        <f t="shared" si="1"/>
        <v>0</v>
      </c>
    </row>
    <row r="36" spans="1:9" x14ac:dyDescent="0.2">
      <c r="A36" s="22" t="s">
        <v>66</v>
      </c>
      <c r="B36" s="14" t="s">
        <v>67</v>
      </c>
      <c r="C36" s="15">
        <v>0</v>
      </c>
      <c r="D36" s="15">
        <f>719640.26-150</f>
        <v>719490.26</v>
      </c>
      <c r="E36" s="15">
        <v>0</v>
      </c>
      <c r="F36" s="15">
        <f t="shared" ref="F36:F41" si="11">SUM(C36:E36)</f>
        <v>719490.26</v>
      </c>
      <c r="H36" s="8" t="e">
        <f>+C36+D36+#REF!</f>
        <v>#REF!</v>
      </c>
      <c r="I36" s="8">
        <f t="shared" si="1"/>
        <v>0</v>
      </c>
    </row>
    <row r="37" spans="1:9" x14ac:dyDescent="0.2">
      <c r="A37" s="22" t="s">
        <v>68</v>
      </c>
      <c r="B37" s="14" t="s">
        <v>69</v>
      </c>
      <c r="C37" s="15">
        <v>0</v>
      </c>
      <c r="D37" s="24">
        <v>2710</v>
      </c>
      <c r="E37" s="15">
        <v>0</v>
      </c>
      <c r="F37" s="15">
        <f t="shared" si="11"/>
        <v>2710</v>
      </c>
      <c r="H37" s="8" t="e">
        <f>+C37+D37+#REF!</f>
        <v>#REF!</v>
      </c>
      <c r="I37" s="8">
        <f t="shared" si="1"/>
        <v>0</v>
      </c>
    </row>
    <row r="38" spans="1:9" x14ac:dyDescent="0.2">
      <c r="A38" s="22" t="s">
        <v>70</v>
      </c>
      <c r="B38" s="14" t="s">
        <v>71</v>
      </c>
      <c r="C38" s="15">
        <v>0</v>
      </c>
      <c r="D38" s="15">
        <v>976792.32</v>
      </c>
      <c r="E38" s="15">
        <v>398962.68</v>
      </c>
      <c r="F38" s="15">
        <f t="shared" si="11"/>
        <v>1375755</v>
      </c>
      <c r="H38" s="8" t="e">
        <f>+C38+D38+#REF!</f>
        <v>#REF!</v>
      </c>
      <c r="I38" s="8">
        <f t="shared" si="1"/>
        <v>0</v>
      </c>
    </row>
    <row r="39" spans="1:9" x14ac:dyDescent="0.2">
      <c r="A39" s="22" t="s">
        <v>72</v>
      </c>
      <c r="B39" s="14" t="s">
        <v>73</v>
      </c>
      <c r="C39" s="15">
        <v>0</v>
      </c>
      <c r="D39" s="15">
        <v>1105209.49</v>
      </c>
      <c r="E39" s="15">
        <v>813205.42</v>
      </c>
      <c r="F39" s="15">
        <f t="shared" si="11"/>
        <v>1918414.9100000001</v>
      </c>
      <c r="H39" s="8" t="e">
        <f>+C39+D39+#REF!</f>
        <v>#REF!</v>
      </c>
      <c r="I39" s="8">
        <f t="shared" si="1"/>
        <v>0</v>
      </c>
    </row>
    <row r="40" spans="1:9" x14ac:dyDescent="0.2">
      <c r="A40" s="22" t="s">
        <v>74</v>
      </c>
      <c r="B40" s="14" t="s">
        <v>75</v>
      </c>
      <c r="C40" s="15">
        <v>0</v>
      </c>
      <c r="D40" s="15">
        <v>1772</v>
      </c>
      <c r="E40" s="15">
        <v>638</v>
      </c>
      <c r="F40" s="15">
        <f t="shared" si="11"/>
        <v>2410</v>
      </c>
      <c r="H40" s="8" t="e">
        <f>+C40+D40+#REF!</f>
        <v>#REF!</v>
      </c>
      <c r="I40" s="8">
        <f t="shared" si="1"/>
        <v>0</v>
      </c>
    </row>
    <row r="41" spans="1:9" x14ac:dyDescent="0.2">
      <c r="A41" s="22" t="s">
        <v>76</v>
      </c>
      <c r="B41" s="14" t="s">
        <v>77</v>
      </c>
      <c r="C41" s="15">
        <v>0</v>
      </c>
      <c r="D41" s="15">
        <v>14400</v>
      </c>
      <c r="E41" s="15">
        <v>900</v>
      </c>
      <c r="F41" s="15">
        <f t="shared" si="11"/>
        <v>15300</v>
      </c>
      <c r="H41" s="8" t="e">
        <f>+C41+D41+#REF!</f>
        <v>#REF!</v>
      </c>
      <c r="I41" s="8">
        <f t="shared" si="1"/>
        <v>0</v>
      </c>
    </row>
    <row r="42" spans="1:9" ht="16.5" x14ac:dyDescent="0.3">
      <c r="A42" s="17" t="s">
        <v>78</v>
      </c>
      <c r="B42" s="18" t="s">
        <v>79</v>
      </c>
      <c r="C42" s="12">
        <f>SUM(C43:C44)</f>
        <v>0</v>
      </c>
      <c r="D42" s="12">
        <f t="shared" ref="D42:E42" si="12">SUM(D43:D44)</f>
        <v>5595.82</v>
      </c>
      <c r="E42" s="12">
        <f t="shared" si="12"/>
        <v>135111.9</v>
      </c>
      <c r="F42" s="12">
        <f>SUM(F43:F44)</f>
        <v>140707.72</v>
      </c>
      <c r="H42" s="8" t="e">
        <f>+C42+D42+#REF!</f>
        <v>#REF!</v>
      </c>
      <c r="I42" s="8">
        <f t="shared" si="1"/>
        <v>0</v>
      </c>
    </row>
    <row r="43" spans="1:9" x14ac:dyDescent="0.2">
      <c r="A43" s="23" t="s">
        <v>80</v>
      </c>
      <c r="B43" s="14" t="s">
        <v>81</v>
      </c>
      <c r="C43" s="15">
        <v>0</v>
      </c>
      <c r="D43" s="15">
        <v>0</v>
      </c>
      <c r="E43" s="15">
        <v>108666.2</v>
      </c>
      <c r="F43" s="15">
        <f>SUM(D43:E43)</f>
        <v>108666.2</v>
      </c>
      <c r="H43" s="8" t="e">
        <f>+C43+D43+#REF!</f>
        <v>#REF!</v>
      </c>
      <c r="I43" s="8">
        <f t="shared" si="1"/>
        <v>0</v>
      </c>
    </row>
    <row r="44" spans="1:9" x14ac:dyDescent="0.2">
      <c r="A44" s="23" t="s">
        <v>82</v>
      </c>
      <c r="B44" s="14" t="s">
        <v>83</v>
      </c>
      <c r="C44" s="15">
        <v>0</v>
      </c>
      <c r="D44" s="15">
        <v>5595.82</v>
      </c>
      <c r="E44" s="15">
        <v>26445.7</v>
      </c>
      <c r="F44" s="15">
        <f>SUM(D44:E44)</f>
        <v>32041.52</v>
      </c>
      <c r="H44" s="8" t="e">
        <f>+C44+D44+#REF!</f>
        <v>#REF!</v>
      </c>
      <c r="I44" s="8">
        <f t="shared" si="1"/>
        <v>0</v>
      </c>
    </row>
    <row r="45" spans="1:9" ht="16.5" x14ac:dyDescent="0.3">
      <c r="A45" s="17" t="s">
        <v>84</v>
      </c>
      <c r="B45" s="18" t="s">
        <v>85</v>
      </c>
      <c r="C45" s="12">
        <f>SUM(C46:C47)</f>
        <v>0</v>
      </c>
      <c r="D45" s="12">
        <f t="shared" ref="D45:E45" si="13">SUM(D46:D47)</f>
        <v>3652414</v>
      </c>
      <c r="E45" s="12">
        <f t="shared" si="13"/>
        <v>526300.06000000006</v>
      </c>
      <c r="F45" s="12">
        <f>SUM(F46:F47)</f>
        <v>4178714.06</v>
      </c>
      <c r="H45" s="8" t="e">
        <f>+C45+D45+#REF!</f>
        <v>#REF!</v>
      </c>
      <c r="I45" s="8">
        <f t="shared" si="1"/>
        <v>0</v>
      </c>
    </row>
    <row r="46" spans="1:9" x14ac:dyDescent="0.2">
      <c r="A46" s="22" t="s">
        <v>86</v>
      </c>
      <c r="B46" s="14" t="s">
        <v>87</v>
      </c>
      <c r="C46" s="15">
        <v>0</v>
      </c>
      <c r="D46" s="24">
        <f>3462436+189978</f>
        <v>3652414</v>
      </c>
      <c r="E46" s="15">
        <v>526300.06000000006</v>
      </c>
      <c r="F46" s="15">
        <f>SUM(C46:E46)</f>
        <v>4178714.06</v>
      </c>
      <c r="H46" s="8" t="e">
        <f>+C46+D46+#REF!</f>
        <v>#REF!</v>
      </c>
      <c r="I46" s="8">
        <f t="shared" si="1"/>
        <v>0</v>
      </c>
    </row>
    <row r="47" spans="1:9" x14ac:dyDescent="0.2">
      <c r="A47" s="22" t="s">
        <v>88</v>
      </c>
      <c r="B47" s="14" t="s">
        <v>89</v>
      </c>
      <c r="C47" s="15">
        <v>0</v>
      </c>
      <c r="D47" s="15">
        <v>0</v>
      </c>
      <c r="E47" s="15"/>
      <c r="F47" s="15">
        <f>SUM(C47:E47)</f>
        <v>0</v>
      </c>
      <c r="H47" s="8" t="e">
        <f>+C47+D47+#REF!</f>
        <v>#REF!</v>
      </c>
      <c r="I47" s="8">
        <f t="shared" si="1"/>
        <v>0</v>
      </c>
    </row>
    <row r="48" spans="1:9" ht="16.5" x14ac:dyDescent="0.3">
      <c r="A48" s="17" t="s">
        <v>90</v>
      </c>
      <c r="B48" s="18" t="s">
        <v>91</v>
      </c>
      <c r="C48" s="12">
        <f>SUM(C49:C52)</f>
        <v>0</v>
      </c>
      <c r="D48" s="12">
        <f t="shared" ref="D48:E48" si="14">SUM(D49:D52)</f>
        <v>27715454.27</v>
      </c>
      <c r="E48" s="12">
        <f t="shared" si="14"/>
        <v>292252.59999999998</v>
      </c>
      <c r="F48" s="12">
        <f>SUM(F49:F52)</f>
        <v>28007706.870000001</v>
      </c>
      <c r="H48" s="8" t="e">
        <f>+C48+D48+#REF!</f>
        <v>#REF!</v>
      </c>
      <c r="I48" s="8">
        <f t="shared" si="1"/>
        <v>0</v>
      </c>
    </row>
    <row r="49" spans="1:9" x14ac:dyDescent="0.2">
      <c r="A49" s="23" t="s">
        <v>92</v>
      </c>
      <c r="B49" s="14" t="s">
        <v>93</v>
      </c>
      <c r="C49" s="24">
        <v>0</v>
      </c>
      <c r="D49" s="24">
        <f>20161263.71+4014453+3485253</f>
        <v>27660969.710000001</v>
      </c>
      <c r="E49" s="24">
        <v>278738.59999999998</v>
      </c>
      <c r="F49" s="15">
        <f>SUM(C49:E49)</f>
        <v>27939708.310000002</v>
      </c>
      <c r="H49" s="8" t="e">
        <f>+C49+D49+#REF!</f>
        <v>#REF!</v>
      </c>
      <c r="I49" s="8">
        <f t="shared" si="1"/>
        <v>0</v>
      </c>
    </row>
    <row r="50" spans="1:9" x14ac:dyDescent="0.2">
      <c r="A50" s="23" t="s">
        <v>94</v>
      </c>
      <c r="B50" s="14" t="s">
        <v>95</v>
      </c>
      <c r="C50" s="15">
        <v>0</v>
      </c>
      <c r="D50" s="15">
        <v>960</v>
      </c>
      <c r="E50" s="15">
        <v>0</v>
      </c>
      <c r="F50" s="15">
        <f t="shared" ref="F50:F52" si="15">SUM(C50:E50)</f>
        <v>960</v>
      </c>
      <c r="H50" s="8" t="e">
        <f>+C50+D50+#REF!</f>
        <v>#REF!</v>
      </c>
      <c r="I50" s="8">
        <f t="shared" si="1"/>
        <v>0</v>
      </c>
    </row>
    <row r="51" spans="1:9" x14ac:dyDescent="0.2">
      <c r="A51" s="23" t="s">
        <v>96</v>
      </c>
      <c r="B51" s="14" t="s">
        <v>97</v>
      </c>
      <c r="C51" s="15">
        <v>0</v>
      </c>
      <c r="D51" s="15">
        <v>0</v>
      </c>
      <c r="E51" s="15">
        <v>0</v>
      </c>
      <c r="F51" s="15">
        <f t="shared" si="15"/>
        <v>0</v>
      </c>
      <c r="H51" s="8" t="e">
        <f>+C51+D51+#REF!</f>
        <v>#REF!</v>
      </c>
      <c r="I51" s="8">
        <f t="shared" si="1"/>
        <v>0</v>
      </c>
    </row>
    <row r="52" spans="1:9" x14ac:dyDescent="0.2">
      <c r="A52" s="23" t="s">
        <v>98</v>
      </c>
      <c r="B52" s="14" t="s">
        <v>99</v>
      </c>
      <c r="C52" s="15">
        <v>0</v>
      </c>
      <c r="D52" s="15">
        <v>53524.56</v>
      </c>
      <c r="E52" s="15">
        <v>13514</v>
      </c>
      <c r="F52" s="15">
        <f t="shared" si="15"/>
        <v>67038.559999999998</v>
      </c>
      <c r="H52" s="8" t="e">
        <f>+C52+D52+#REF!</f>
        <v>#REF!</v>
      </c>
      <c r="I52" s="8">
        <f t="shared" si="1"/>
        <v>0</v>
      </c>
    </row>
    <row r="53" spans="1:9" ht="16.5" x14ac:dyDescent="0.3">
      <c r="A53" s="17" t="s">
        <v>100</v>
      </c>
      <c r="B53" s="18" t="s">
        <v>101</v>
      </c>
      <c r="C53" s="12">
        <f>SUM(C54:C59)</f>
        <v>622131.81999999995</v>
      </c>
      <c r="D53" s="12">
        <f t="shared" ref="D53:E53" si="16">SUM(D54:D59)</f>
        <v>303120.30000000005</v>
      </c>
      <c r="E53" s="12">
        <f t="shared" si="16"/>
        <v>1033517.91</v>
      </c>
      <c r="F53" s="12">
        <f>SUM(F54:F58)</f>
        <v>1958770.03</v>
      </c>
      <c r="H53" s="8" t="e">
        <f>+C53+D53+#REF!</f>
        <v>#REF!</v>
      </c>
      <c r="I53" s="8">
        <f t="shared" si="1"/>
        <v>0</v>
      </c>
    </row>
    <row r="54" spans="1:9" x14ac:dyDescent="0.2">
      <c r="A54" s="23" t="s">
        <v>102</v>
      </c>
      <c r="B54" s="14" t="s">
        <v>103</v>
      </c>
      <c r="C54" s="15">
        <v>622131.81999999995</v>
      </c>
      <c r="D54" s="15">
        <v>225950.7</v>
      </c>
      <c r="E54" s="15">
        <v>0</v>
      </c>
      <c r="F54" s="15">
        <f t="shared" ref="F54:F59" si="17">SUM(C54:E54)</f>
        <v>848082.52</v>
      </c>
      <c r="H54" s="8" t="e">
        <f>+C54+D54+#REF!</f>
        <v>#REF!</v>
      </c>
      <c r="I54" s="8">
        <f t="shared" si="1"/>
        <v>0</v>
      </c>
    </row>
    <row r="55" spans="1:9" x14ac:dyDescent="0.2">
      <c r="A55" s="23" t="s">
        <v>104</v>
      </c>
      <c r="B55" s="14" t="s">
        <v>105</v>
      </c>
      <c r="C55" s="15">
        <v>0</v>
      </c>
      <c r="D55" s="15">
        <v>0</v>
      </c>
      <c r="E55" s="15">
        <v>0</v>
      </c>
      <c r="F55" s="15">
        <f t="shared" si="17"/>
        <v>0</v>
      </c>
      <c r="H55" s="8" t="e">
        <f>+C55+D55+#REF!</f>
        <v>#REF!</v>
      </c>
      <c r="I55" s="8">
        <f t="shared" si="1"/>
        <v>0</v>
      </c>
    </row>
    <row r="56" spans="1:9" x14ac:dyDescent="0.2">
      <c r="A56" s="23" t="s">
        <v>106</v>
      </c>
      <c r="B56" s="14" t="s">
        <v>107</v>
      </c>
      <c r="C56" s="15"/>
      <c r="D56" s="15">
        <v>0</v>
      </c>
      <c r="E56" s="15">
        <v>0</v>
      </c>
      <c r="F56" s="15">
        <f t="shared" si="17"/>
        <v>0</v>
      </c>
      <c r="H56" s="8" t="e">
        <f>+C56+D56+#REF!</f>
        <v>#REF!</v>
      </c>
      <c r="I56" s="8">
        <f t="shared" si="1"/>
        <v>0</v>
      </c>
    </row>
    <row r="57" spans="1:9" x14ac:dyDescent="0.2">
      <c r="A57" s="23" t="s">
        <v>108</v>
      </c>
      <c r="B57" s="14" t="s">
        <v>109</v>
      </c>
      <c r="C57" s="15">
        <v>0</v>
      </c>
      <c r="D57" s="15">
        <v>0</v>
      </c>
      <c r="E57" s="15">
        <v>824268.51</v>
      </c>
      <c r="F57" s="15">
        <f t="shared" si="17"/>
        <v>824268.51</v>
      </c>
      <c r="H57" s="8" t="e">
        <f>+C57+D57+#REF!</f>
        <v>#REF!</v>
      </c>
      <c r="I57" s="8">
        <f t="shared" si="1"/>
        <v>0</v>
      </c>
    </row>
    <row r="58" spans="1:9" x14ac:dyDescent="0.2">
      <c r="A58" s="23" t="s">
        <v>110</v>
      </c>
      <c r="B58" s="14" t="s">
        <v>111</v>
      </c>
      <c r="C58" s="15">
        <v>0</v>
      </c>
      <c r="D58" s="15">
        <v>77169.600000000006</v>
      </c>
      <c r="E58" s="15">
        <v>209249.4</v>
      </c>
      <c r="F58" s="15">
        <f t="shared" si="17"/>
        <v>286419</v>
      </c>
      <c r="H58" s="8" t="e">
        <f>+C58+D58+#REF!</f>
        <v>#REF!</v>
      </c>
      <c r="I58" s="8">
        <f t="shared" si="1"/>
        <v>0</v>
      </c>
    </row>
    <row r="59" spans="1:9" x14ac:dyDescent="0.2">
      <c r="A59" s="22"/>
      <c r="B59" s="14"/>
      <c r="C59" s="15">
        <v>0</v>
      </c>
      <c r="D59" s="15">
        <v>0</v>
      </c>
      <c r="E59" s="15">
        <v>0</v>
      </c>
      <c r="F59" s="15">
        <f t="shared" si="17"/>
        <v>0</v>
      </c>
      <c r="H59" s="8" t="e">
        <f>+C59+D59+#REF!</f>
        <v>#REF!</v>
      </c>
      <c r="I59" s="8">
        <f t="shared" si="1"/>
        <v>0</v>
      </c>
    </row>
    <row r="60" spans="1:9" ht="16.5" x14ac:dyDescent="0.3">
      <c r="A60" s="17" t="s">
        <v>112</v>
      </c>
      <c r="B60" s="18" t="s">
        <v>113</v>
      </c>
      <c r="C60" s="12">
        <f>SUM(C61:C64)</f>
        <v>0</v>
      </c>
      <c r="D60" s="12">
        <f t="shared" ref="D60:E60" si="18">SUM(D61:D64)</f>
        <v>544698.52</v>
      </c>
      <c r="E60" s="12">
        <f t="shared" si="18"/>
        <v>0</v>
      </c>
      <c r="F60" s="12">
        <f>SUM(F61:F63)</f>
        <v>544698.52</v>
      </c>
      <c r="H60" s="8" t="e">
        <f>+C60+D60+#REF!</f>
        <v>#REF!</v>
      </c>
      <c r="I60" s="8">
        <f t="shared" si="1"/>
        <v>0</v>
      </c>
    </row>
    <row r="61" spans="1:9" x14ac:dyDescent="0.2">
      <c r="A61" s="23" t="s">
        <v>114</v>
      </c>
      <c r="B61" s="14" t="s">
        <v>115</v>
      </c>
      <c r="C61" s="15">
        <v>0</v>
      </c>
      <c r="D61" s="15">
        <v>0</v>
      </c>
      <c r="E61" s="15">
        <v>0</v>
      </c>
      <c r="F61" s="15">
        <f>SUM(C61:E61)</f>
        <v>0</v>
      </c>
      <c r="H61" s="8" t="e">
        <f>+C61+D61+#REF!</f>
        <v>#REF!</v>
      </c>
      <c r="I61" s="8">
        <f t="shared" si="1"/>
        <v>0</v>
      </c>
    </row>
    <row r="62" spans="1:9" x14ac:dyDescent="0.2">
      <c r="A62" s="23" t="s">
        <v>116</v>
      </c>
      <c r="B62" s="14" t="s">
        <v>117</v>
      </c>
      <c r="C62" s="15">
        <v>0</v>
      </c>
      <c r="D62" s="15">
        <v>397527.69</v>
      </c>
      <c r="E62" s="15">
        <v>0</v>
      </c>
      <c r="F62" s="15">
        <f t="shared" ref="F62:F64" si="19">SUM(C62:E62)</f>
        <v>397527.69</v>
      </c>
      <c r="H62" s="8" t="e">
        <f>+C62+D62+#REF!</f>
        <v>#REF!</v>
      </c>
      <c r="I62" s="8">
        <f t="shared" si="1"/>
        <v>0</v>
      </c>
    </row>
    <row r="63" spans="1:9" x14ac:dyDescent="0.2">
      <c r="A63" s="23" t="s">
        <v>118</v>
      </c>
      <c r="B63" s="14" t="s">
        <v>119</v>
      </c>
      <c r="C63" s="15">
        <v>0</v>
      </c>
      <c r="D63" s="15">
        <v>147170.82999999999</v>
      </c>
      <c r="E63" s="15">
        <v>0</v>
      </c>
      <c r="F63" s="15">
        <f t="shared" si="19"/>
        <v>147170.82999999999</v>
      </c>
      <c r="H63" s="8" t="e">
        <f>+C63+D63+#REF!</f>
        <v>#REF!</v>
      </c>
      <c r="I63" s="8">
        <f t="shared" si="1"/>
        <v>0</v>
      </c>
    </row>
    <row r="64" spans="1:9" x14ac:dyDescent="0.2">
      <c r="A64" s="22"/>
      <c r="B64" s="14"/>
      <c r="C64" s="15">
        <v>0</v>
      </c>
      <c r="D64" s="15">
        <v>0</v>
      </c>
      <c r="E64" s="15">
        <v>0</v>
      </c>
      <c r="F64" s="15">
        <f t="shared" si="19"/>
        <v>0</v>
      </c>
      <c r="H64" s="8" t="e">
        <f>+C64+D64+#REF!</f>
        <v>#REF!</v>
      </c>
      <c r="I64" s="8">
        <f t="shared" si="1"/>
        <v>0</v>
      </c>
    </row>
    <row r="65" spans="1:9" ht="16.5" x14ac:dyDescent="0.3">
      <c r="A65" s="17" t="s">
        <v>120</v>
      </c>
      <c r="B65" s="18" t="s">
        <v>121</v>
      </c>
      <c r="C65" s="12">
        <f>SUM(C66:C80)</f>
        <v>0</v>
      </c>
      <c r="D65" s="12">
        <f>SUM(D66:D80)</f>
        <v>26137.64</v>
      </c>
      <c r="E65" s="12">
        <f t="shared" ref="E65" si="20">SUM(E66:E80)</f>
        <v>417435.94</v>
      </c>
      <c r="F65" s="12">
        <f>SUM(F66:F79)</f>
        <v>443573.58</v>
      </c>
      <c r="H65" s="8" t="e">
        <f>+C65+D65+#REF!</f>
        <v>#REF!</v>
      </c>
      <c r="I65" s="8">
        <f t="shared" si="1"/>
        <v>0</v>
      </c>
    </row>
    <row r="66" spans="1:9" x14ac:dyDescent="0.2">
      <c r="A66" s="23" t="s">
        <v>122</v>
      </c>
      <c r="B66" s="14" t="s">
        <v>123</v>
      </c>
      <c r="C66" s="15">
        <v>0</v>
      </c>
      <c r="D66" s="15">
        <v>0</v>
      </c>
      <c r="E66" s="15">
        <v>0</v>
      </c>
      <c r="F66" s="15">
        <f>SUM(C66:E66)</f>
        <v>0</v>
      </c>
      <c r="H66" s="8" t="e">
        <f>+C66+D66+#REF!</f>
        <v>#REF!</v>
      </c>
      <c r="I66" s="8">
        <f t="shared" si="1"/>
        <v>0</v>
      </c>
    </row>
    <row r="67" spans="1:9" x14ac:dyDescent="0.2">
      <c r="A67" s="23" t="s">
        <v>124</v>
      </c>
      <c r="B67" s="14" t="s">
        <v>125</v>
      </c>
      <c r="C67" s="15">
        <v>0</v>
      </c>
      <c r="D67" s="15">
        <v>17182.64</v>
      </c>
      <c r="E67" s="15">
        <v>281327.57</v>
      </c>
      <c r="F67" s="15">
        <f>SUM(C67:E67)</f>
        <v>298510.21000000002</v>
      </c>
      <c r="H67" s="8"/>
      <c r="I67" s="8">
        <f t="shared" si="1"/>
        <v>0</v>
      </c>
    </row>
    <row r="68" spans="1:9" x14ac:dyDescent="0.2">
      <c r="A68" s="23" t="s">
        <v>126</v>
      </c>
      <c r="B68" s="14" t="s">
        <v>127</v>
      </c>
      <c r="C68" s="15">
        <v>0</v>
      </c>
      <c r="D68" s="15">
        <v>0</v>
      </c>
      <c r="E68" s="15"/>
      <c r="F68" s="15">
        <f t="shared" ref="F68:F80" si="21">SUM(C68:E68)</f>
        <v>0</v>
      </c>
      <c r="H68" s="8"/>
      <c r="I68" s="8">
        <f t="shared" si="1"/>
        <v>0</v>
      </c>
    </row>
    <row r="69" spans="1:9" x14ac:dyDescent="0.2">
      <c r="A69" s="23" t="s">
        <v>128</v>
      </c>
      <c r="B69" s="14" t="s">
        <v>129</v>
      </c>
      <c r="C69" s="15">
        <v>0</v>
      </c>
      <c r="D69" s="15">
        <v>0</v>
      </c>
      <c r="E69" s="15">
        <v>0</v>
      </c>
      <c r="F69" s="15">
        <f t="shared" si="21"/>
        <v>0</v>
      </c>
      <c r="H69" s="8"/>
      <c r="I69" s="8">
        <f t="shared" si="1"/>
        <v>0</v>
      </c>
    </row>
    <row r="70" spans="1:9" x14ac:dyDescent="0.2">
      <c r="A70" s="23" t="s">
        <v>130</v>
      </c>
      <c r="B70" s="14" t="s">
        <v>131</v>
      </c>
      <c r="C70" s="15">
        <v>0</v>
      </c>
      <c r="D70" s="15">
        <v>0</v>
      </c>
      <c r="E70" s="15">
        <v>0</v>
      </c>
      <c r="F70" s="15">
        <f t="shared" si="21"/>
        <v>0</v>
      </c>
      <c r="H70" s="8"/>
      <c r="I70" s="8">
        <f t="shared" si="1"/>
        <v>0</v>
      </c>
    </row>
    <row r="71" spans="1:9" x14ac:dyDescent="0.2">
      <c r="A71" s="23" t="s">
        <v>132</v>
      </c>
      <c r="B71" s="14" t="s">
        <v>133</v>
      </c>
      <c r="C71" s="15">
        <v>0</v>
      </c>
      <c r="D71" s="15">
        <v>0</v>
      </c>
      <c r="E71" s="15">
        <v>0</v>
      </c>
      <c r="F71" s="15">
        <f t="shared" si="21"/>
        <v>0</v>
      </c>
      <c r="H71" s="8"/>
      <c r="I71" s="8">
        <f t="shared" si="1"/>
        <v>0</v>
      </c>
    </row>
    <row r="72" spans="1:9" x14ac:dyDescent="0.2">
      <c r="A72" s="23" t="s">
        <v>134</v>
      </c>
      <c r="B72" s="14" t="s">
        <v>135</v>
      </c>
      <c r="C72" s="15">
        <v>0</v>
      </c>
      <c r="D72" s="15">
        <v>0</v>
      </c>
      <c r="E72" s="15">
        <v>0</v>
      </c>
      <c r="F72" s="15">
        <f t="shared" si="21"/>
        <v>0</v>
      </c>
      <c r="H72" s="8"/>
      <c r="I72" s="8">
        <f t="shared" si="1"/>
        <v>0</v>
      </c>
    </row>
    <row r="73" spans="1:9" x14ac:dyDescent="0.2">
      <c r="A73" s="23" t="s">
        <v>136</v>
      </c>
      <c r="B73" s="14" t="s">
        <v>137</v>
      </c>
      <c r="C73" s="15">
        <v>0</v>
      </c>
      <c r="D73" s="15">
        <v>0</v>
      </c>
      <c r="E73" s="15">
        <v>0</v>
      </c>
      <c r="F73" s="15">
        <f t="shared" si="21"/>
        <v>0</v>
      </c>
      <c r="H73" s="8"/>
      <c r="I73" s="8">
        <f t="shared" ref="I73:I136" si="22">+C73+D73+E73-F73</f>
        <v>0</v>
      </c>
    </row>
    <row r="74" spans="1:9" x14ac:dyDescent="0.2">
      <c r="A74" s="23" t="s">
        <v>138</v>
      </c>
      <c r="B74" s="14" t="s">
        <v>139</v>
      </c>
      <c r="C74" s="15">
        <v>0</v>
      </c>
      <c r="D74" s="15"/>
      <c r="E74" s="15">
        <v>0</v>
      </c>
      <c r="F74" s="15">
        <f t="shared" si="21"/>
        <v>0</v>
      </c>
      <c r="H74" s="8" t="e">
        <f>+C74+D74+#REF!</f>
        <v>#REF!</v>
      </c>
      <c r="I74" s="8">
        <f t="shared" si="22"/>
        <v>0</v>
      </c>
    </row>
    <row r="75" spans="1:9" x14ac:dyDescent="0.2">
      <c r="A75" s="23" t="s">
        <v>140</v>
      </c>
      <c r="B75" s="14" t="s">
        <v>141</v>
      </c>
      <c r="C75" s="15">
        <v>0</v>
      </c>
      <c r="D75" s="15">
        <v>0</v>
      </c>
      <c r="E75" s="15">
        <v>0</v>
      </c>
      <c r="F75" s="15">
        <f t="shared" si="21"/>
        <v>0</v>
      </c>
      <c r="H75" s="8"/>
      <c r="I75" s="8">
        <f t="shared" si="22"/>
        <v>0</v>
      </c>
    </row>
    <row r="76" spans="1:9" x14ac:dyDescent="0.2">
      <c r="A76" s="23" t="s">
        <v>142</v>
      </c>
      <c r="B76" s="14" t="s">
        <v>143</v>
      </c>
      <c r="C76" s="15">
        <v>0</v>
      </c>
      <c r="D76" s="15">
        <v>0</v>
      </c>
      <c r="E76" s="15">
        <v>0</v>
      </c>
      <c r="F76" s="15">
        <f t="shared" si="21"/>
        <v>0</v>
      </c>
      <c r="H76" s="8"/>
      <c r="I76" s="8">
        <f t="shared" si="22"/>
        <v>0</v>
      </c>
    </row>
    <row r="77" spans="1:9" x14ac:dyDescent="0.2">
      <c r="A77" s="23" t="s">
        <v>136</v>
      </c>
      <c r="B77" s="14" t="s">
        <v>144</v>
      </c>
      <c r="C77" s="15">
        <v>0</v>
      </c>
      <c r="D77" s="15">
        <v>500</v>
      </c>
      <c r="E77" s="15">
        <v>4000</v>
      </c>
      <c r="F77" s="15">
        <f>SUM(C77:E77)</f>
        <v>4500</v>
      </c>
      <c r="H77" s="8"/>
      <c r="I77" s="8">
        <f t="shared" si="22"/>
        <v>0</v>
      </c>
    </row>
    <row r="78" spans="1:9" x14ac:dyDescent="0.2">
      <c r="A78" s="23" t="s">
        <v>138</v>
      </c>
      <c r="B78" s="14" t="s">
        <v>145</v>
      </c>
      <c r="C78" s="15">
        <v>0</v>
      </c>
      <c r="D78" s="15">
        <v>8455</v>
      </c>
      <c r="E78" s="15">
        <v>45537.67</v>
      </c>
      <c r="F78" s="15">
        <f>SUM(C78:E78)</f>
        <v>53992.67</v>
      </c>
      <c r="H78" s="8"/>
      <c r="I78" s="8">
        <f t="shared" si="22"/>
        <v>0</v>
      </c>
    </row>
    <row r="79" spans="1:9" x14ac:dyDescent="0.2">
      <c r="A79" s="23" t="s">
        <v>142</v>
      </c>
      <c r="B79" s="14" t="s">
        <v>146</v>
      </c>
      <c r="C79" s="15">
        <v>0</v>
      </c>
      <c r="D79" s="15">
        <v>0</v>
      </c>
      <c r="E79" s="15">
        <v>86570.7</v>
      </c>
      <c r="F79" s="15">
        <f>SUM(C79:E79)</f>
        <v>86570.7</v>
      </c>
      <c r="H79" s="8"/>
      <c r="I79" s="8">
        <f t="shared" si="22"/>
        <v>0</v>
      </c>
    </row>
    <row r="80" spans="1:9" x14ac:dyDescent="0.2">
      <c r="A80" s="23" t="s">
        <v>147</v>
      </c>
      <c r="B80" s="14" t="s">
        <v>148</v>
      </c>
      <c r="C80" s="15">
        <v>0</v>
      </c>
      <c r="D80" s="15">
        <v>0</v>
      </c>
      <c r="E80" s="15"/>
      <c r="F80" s="15">
        <f t="shared" si="21"/>
        <v>0</v>
      </c>
      <c r="H80" s="8" t="e">
        <f>+C80+D80+#REF!</f>
        <v>#REF!</v>
      </c>
      <c r="I80" s="8">
        <f t="shared" si="22"/>
        <v>0</v>
      </c>
    </row>
    <row r="81" spans="1:9" ht="16.5" x14ac:dyDescent="0.3">
      <c r="A81" s="17" t="s">
        <v>149</v>
      </c>
      <c r="B81" s="18" t="s">
        <v>150</v>
      </c>
      <c r="C81" s="12">
        <f>SUM(C82:C97)</f>
        <v>10441666.66</v>
      </c>
      <c r="D81" s="12">
        <f t="shared" ref="D81:E81" si="23">SUM(D82:D97)</f>
        <v>12265161.960000001</v>
      </c>
      <c r="E81" s="12">
        <f t="shared" si="23"/>
        <v>463357.64999999997</v>
      </c>
      <c r="F81" s="12">
        <f>SUM(F82:F97)</f>
        <v>23170186.270000003</v>
      </c>
      <c r="H81" s="8" t="e">
        <f>+C81+D81+#REF!</f>
        <v>#REF!</v>
      </c>
      <c r="I81" s="8">
        <f t="shared" si="22"/>
        <v>0</v>
      </c>
    </row>
    <row r="82" spans="1:9" x14ac:dyDescent="0.2">
      <c r="A82" s="23" t="s">
        <v>151</v>
      </c>
      <c r="B82" s="14" t="s">
        <v>152</v>
      </c>
      <c r="C82" s="15">
        <v>0</v>
      </c>
      <c r="D82" s="15">
        <v>0</v>
      </c>
      <c r="E82" s="15">
        <v>0</v>
      </c>
      <c r="F82" s="15">
        <f t="shared" ref="F82:F97" si="24">SUM(C82:E82)</f>
        <v>0</v>
      </c>
      <c r="H82" s="8" t="e">
        <f>+C82+D82+#REF!</f>
        <v>#REF!</v>
      </c>
      <c r="I82" s="8">
        <f t="shared" si="22"/>
        <v>0</v>
      </c>
    </row>
    <row r="83" spans="1:9" x14ac:dyDescent="0.2">
      <c r="A83" s="23" t="s">
        <v>153</v>
      </c>
      <c r="B83" s="14" t="s">
        <v>154</v>
      </c>
      <c r="C83" s="15">
        <v>0</v>
      </c>
      <c r="D83" s="15">
        <v>0</v>
      </c>
      <c r="E83" s="15">
        <v>0</v>
      </c>
      <c r="F83" s="15">
        <f t="shared" si="24"/>
        <v>0</v>
      </c>
      <c r="H83" s="8" t="e">
        <f>+C83+D83+#REF!</f>
        <v>#REF!</v>
      </c>
      <c r="I83" s="8">
        <f t="shared" si="22"/>
        <v>0</v>
      </c>
    </row>
    <row r="84" spans="1:9" x14ac:dyDescent="0.2">
      <c r="A84" s="23" t="s">
        <v>155</v>
      </c>
      <c r="B84" s="14" t="s">
        <v>156</v>
      </c>
      <c r="C84" s="15">
        <v>0</v>
      </c>
      <c r="D84" s="15">
        <v>0</v>
      </c>
      <c r="E84" s="15">
        <v>0</v>
      </c>
      <c r="F84" s="15">
        <f t="shared" si="24"/>
        <v>0</v>
      </c>
      <c r="H84" s="8"/>
      <c r="I84" s="8">
        <f t="shared" si="22"/>
        <v>0</v>
      </c>
    </row>
    <row r="85" spans="1:9" x14ac:dyDescent="0.2">
      <c r="A85" s="23" t="s">
        <v>157</v>
      </c>
      <c r="B85" s="14" t="s">
        <v>158</v>
      </c>
      <c r="C85" s="15">
        <v>0</v>
      </c>
      <c r="D85" s="15">
        <v>0</v>
      </c>
      <c r="E85" s="15">
        <v>0</v>
      </c>
      <c r="F85" s="15">
        <f t="shared" si="24"/>
        <v>0</v>
      </c>
      <c r="H85" s="8" t="e">
        <f>+C85+D85+#REF!</f>
        <v>#REF!</v>
      </c>
      <c r="I85" s="8">
        <f t="shared" si="22"/>
        <v>0</v>
      </c>
    </row>
    <row r="86" spans="1:9" x14ac:dyDescent="0.2">
      <c r="A86" s="23" t="s">
        <v>159</v>
      </c>
      <c r="B86" s="14" t="s">
        <v>160</v>
      </c>
      <c r="C86" s="15">
        <v>0</v>
      </c>
      <c r="D86" s="15">
        <v>22607.599999999999</v>
      </c>
      <c r="E86" s="15">
        <v>3227.3</v>
      </c>
      <c r="F86" s="15">
        <f t="shared" si="24"/>
        <v>25834.899999999998</v>
      </c>
      <c r="H86" s="8"/>
      <c r="I86" s="8">
        <f t="shared" si="22"/>
        <v>0</v>
      </c>
    </row>
    <row r="87" spans="1:9" x14ac:dyDescent="0.2">
      <c r="A87" s="23" t="s">
        <v>161</v>
      </c>
      <c r="B87" s="14" t="s">
        <v>162</v>
      </c>
      <c r="C87" s="15">
        <v>0</v>
      </c>
      <c r="D87" s="15">
        <v>5843</v>
      </c>
      <c r="E87" s="15">
        <v>0</v>
      </c>
      <c r="F87" s="15">
        <f t="shared" si="24"/>
        <v>5843</v>
      </c>
      <c r="H87" s="8" t="e">
        <f>+C87+D87+#REF!</f>
        <v>#REF!</v>
      </c>
      <c r="I87" s="8">
        <f t="shared" si="22"/>
        <v>0</v>
      </c>
    </row>
    <row r="88" spans="1:9" x14ac:dyDescent="0.2">
      <c r="A88" s="23" t="s">
        <v>163</v>
      </c>
      <c r="B88" s="14" t="s">
        <v>164</v>
      </c>
      <c r="C88" s="15">
        <v>0</v>
      </c>
      <c r="D88" s="15">
        <v>618115</v>
      </c>
      <c r="E88" s="15">
        <v>460130.35</v>
      </c>
      <c r="F88" s="15">
        <f t="shared" si="24"/>
        <v>1078245.3500000001</v>
      </c>
      <c r="H88" s="8" t="e">
        <f>+C88+D88+#REF!</f>
        <v>#REF!</v>
      </c>
      <c r="I88" s="8">
        <f t="shared" si="22"/>
        <v>0</v>
      </c>
    </row>
    <row r="89" spans="1:9" x14ac:dyDescent="0.2">
      <c r="A89" s="23" t="s">
        <v>165</v>
      </c>
      <c r="B89" s="14" t="s">
        <v>166</v>
      </c>
      <c r="C89" s="15">
        <v>0</v>
      </c>
      <c r="D89" s="15">
        <v>0</v>
      </c>
      <c r="E89" s="15">
        <v>0</v>
      </c>
      <c r="F89" s="15">
        <f t="shared" si="24"/>
        <v>0</v>
      </c>
      <c r="H89" s="8" t="e">
        <f>+C89+D89+#REF!</f>
        <v>#REF!</v>
      </c>
      <c r="I89" s="8">
        <f t="shared" si="22"/>
        <v>0</v>
      </c>
    </row>
    <row r="90" spans="1:9" x14ac:dyDescent="0.2">
      <c r="A90" s="23" t="s">
        <v>167</v>
      </c>
      <c r="B90" s="14" t="s">
        <v>168</v>
      </c>
      <c r="C90" s="15"/>
      <c r="D90" s="15">
        <v>0</v>
      </c>
      <c r="E90" s="15">
        <v>0</v>
      </c>
      <c r="F90" s="15">
        <f t="shared" si="24"/>
        <v>0</v>
      </c>
      <c r="H90" s="8"/>
      <c r="I90" s="8">
        <f t="shared" si="22"/>
        <v>0</v>
      </c>
    </row>
    <row r="91" spans="1:9" x14ac:dyDescent="0.2">
      <c r="A91" s="23" t="s">
        <v>165</v>
      </c>
      <c r="B91" s="14" t="s">
        <v>169</v>
      </c>
      <c r="C91" s="15"/>
      <c r="D91" s="15">
        <v>0</v>
      </c>
      <c r="E91" s="15">
        <v>0</v>
      </c>
      <c r="F91" s="15">
        <f t="shared" si="24"/>
        <v>0</v>
      </c>
      <c r="H91" s="8"/>
      <c r="I91" s="8">
        <f t="shared" si="22"/>
        <v>0</v>
      </c>
    </row>
    <row r="92" spans="1:9" x14ac:dyDescent="0.2">
      <c r="A92" s="23" t="s">
        <v>170</v>
      </c>
      <c r="B92" s="14" t="s">
        <v>171</v>
      </c>
      <c r="C92" s="15">
        <v>10441666.66</v>
      </c>
      <c r="D92" s="15">
        <v>0</v>
      </c>
      <c r="E92" s="15">
        <v>0</v>
      </c>
      <c r="F92" s="15">
        <f t="shared" si="24"/>
        <v>10441666.66</v>
      </c>
      <c r="H92" s="8" t="e">
        <f>+C97+D92+#REF!</f>
        <v>#REF!</v>
      </c>
      <c r="I92" s="8">
        <f t="shared" si="22"/>
        <v>0</v>
      </c>
    </row>
    <row r="93" spans="1:9" x14ac:dyDescent="0.2">
      <c r="A93" s="23" t="s">
        <v>172</v>
      </c>
      <c r="B93" s="14" t="s">
        <v>173</v>
      </c>
      <c r="C93" s="15">
        <v>0</v>
      </c>
      <c r="D93" s="15">
        <v>94676.9</v>
      </c>
      <c r="E93" s="15">
        <v>0</v>
      </c>
      <c r="F93" s="15">
        <f t="shared" si="24"/>
        <v>94676.9</v>
      </c>
      <c r="H93" s="8"/>
      <c r="I93" s="8">
        <f t="shared" si="22"/>
        <v>0</v>
      </c>
    </row>
    <row r="94" spans="1:9" x14ac:dyDescent="0.2">
      <c r="A94" s="23" t="s">
        <v>174</v>
      </c>
      <c r="B94" s="14" t="s">
        <v>175</v>
      </c>
      <c r="C94" s="15">
        <v>0</v>
      </c>
      <c r="D94" s="15">
        <v>0</v>
      </c>
      <c r="E94" s="15">
        <v>0</v>
      </c>
      <c r="F94" s="15">
        <f t="shared" si="24"/>
        <v>0</v>
      </c>
      <c r="H94" s="8"/>
      <c r="I94" s="8">
        <f t="shared" si="22"/>
        <v>0</v>
      </c>
    </row>
    <row r="95" spans="1:9" x14ac:dyDescent="0.2">
      <c r="A95" s="23" t="s">
        <v>176</v>
      </c>
      <c r="B95" s="14" t="s">
        <v>177</v>
      </c>
      <c r="C95" s="15">
        <v>0</v>
      </c>
      <c r="D95" s="15">
        <v>833450</v>
      </c>
      <c r="E95" s="15">
        <v>0</v>
      </c>
      <c r="F95" s="15">
        <f t="shared" si="24"/>
        <v>833450</v>
      </c>
      <c r="H95" s="8" t="e">
        <f>+C95+D95+#REF!</f>
        <v>#REF!</v>
      </c>
      <c r="I95" s="8">
        <f t="shared" si="22"/>
        <v>0</v>
      </c>
    </row>
    <row r="96" spans="1:9" x14ac:dyDescent="0.2">
      <c r="A96" s="23" t="s">
        <v>178</v>
      </c>
      <c r="B96" s="14" t="s">
        <v>179</v>
      </c>
      <c r="C96" s="15">
        <v>0</v>
      </c>
      <c r="D96" s="15">
        <v>106200</v>
      </c>
      <c r="E96" s="15">
        <v>0</v>
      </c>
      <c r="F96" s="15">
        <f t="shared" si="24"/>
        <v>106200</v>
      </c>
      <c r="H96" s="8"/>
      <c r="I96" s="8">
        <f t="shared" si="22"/>
        <v>0</v>
      </c>
    </row>
    <row r="97" spans="1:9" x14ac:dyDescent="0.2">
      <c r="A97" s="23" t="s">
        <v>180</v>
      </c>
      <c r="B97" s="14" t="s">
        <v>181</v>
      </c>
      <c r="C97" s="15">
        <v>0</v>
      </c>
      <c r="D97" s="15">
        <v>10584269.460000001</v>
      </c>
      <c r="E97" s="15">
        <v>0</v>
      </c>
      <c r="F97" s="15">
        <f t="shared" si="24"/>
        <v>10584269.460000001</v>
      </c>
      <c r="H97" s="8"/>
      <c r="I97" s="8">
        <f t="shared" si="22"/>
        <v>0</v>
      </c>
    </row>
    <row r="98" spans="1:9" ht="16.5" x14ac:dyDescent="0.3">
      <c r="A98" s="17" t="s">
        <v>182</v>
      </c>
      <c r="B98" s="18" t="s">
        <v>183</v>
      </c>
      <c r="C98" s="25">
        <f>SUM(C99:C102)</f>
        <v>0</v>
      </c>
      <c r="D98" s="25">
        <f t="shared" ref="D98:E98" si="25">SUM(D99:D102)</f>
        <v>0</v>
      </c>
      <c r="E98" s="25">
        <f t="shared" si="25"/>
        <v>0</v>
      </c>
      <c r="F98" s="12">
        <f>SUM(F99:F102)</f>
        <v>0</v>
      </c>
      <c r="G98" s="12">
        <f>SUM(G99:G102)</f>
        <v>0</v>
      </c>
      <c r="H98" s="12" t="e">
        <f>SUM(H99:H102)</f>
        <v>#REF!</v>
      </c>
      <c r="I98" s="8">
        <f t="shared" si="22"/>
        <v>0</v>
      </c>
    </row>
    <row r="99" spans="1:9" x14ac:dyDescent="0.2">
      <c r="A99" s="23" t="s">
        <v>184</v>
      </c>
      <c r="B99" s="14" t="s">
        <v>185</v>
      </c>
      <c r="C99" s="15">
        <v>0</v>
      </c>
      <c r="D99" s="15">
        <v>0</v>
      </c>
      <c r="E99" s="15">
        <v>0</v>
      </c>
      <c r="F99" s="15">
        <f>SUM(C99:E99)</f>
        <v>0</v>
      </c>
      <c r="H99" s="8" t="e">
        <f>+C99+D99+#REF!</f>
        <v>#REF!</v>
      </c>
      <c r="I99" s="8">
        <f t="shared" si="22"/>
        <v>0</v>
      </c>
    </row>
    <row r="100" spans="1:9" x14ac:dyDescent="0.2">
      <c r="A100" s="23" t="s">
        <v>186</v>
      </c>
      <c r="B100" s="14" t="s">
        <v>187</v>
      </c>
      <c r="C100" s="15">
        <v>0</v>
      </c>
      <c r="D100" s="15">
        <v>0</v>
      </c>
      <c r="E100" s="15">
        <v>0</v>
      </c>
      <c r="F100" s="15">
        <f t="shared" ref="F100:F102" si="26">SUM(C100:E100)</f>
        <v>0</v>
      </c>
      <c r="H100" s="8" t="e">
        <f>+C100+D100+#REF!</f>
        <v>#REF!</v>
      </c>
      <c r="I100" s="8">
        <f t="shared" si="22"/>
        <v>0</v>
      </c>
    </row>
    <row r="101" spans="1:9" x14ac:dyDescent="0.2">
      <c r="A101" s="23" t="s">
        <v>188</v>
      </c>
      <c r="B101" s="14" t="s">
        <v>189</v>
      </c>
      <c r="C101" s="15">
        <v>0</v>
      </c>
      <c r="D101" s="15">
        <v>0</v>
      </c>
      <c r="E101" s="15">
        <v>0</v>
      </c>
      <c r="F101" s="15">
        <f t="shared" si="26"/>
        <v>0</v>
      </c>
      <c r="H101" s="8" t="e">
        <f>+C101+D101+#REF!</f>
        <v>#REF!</v>
      </c>
      <c r="I101" s="8">
        <f t="shared" si="22"/>
        <v>0</v>
      </c>
    </row>
    <row r="102" spans="1:9" ht="13.5" thickBot="1" x14ac:dyDescent="0.25">
      <c r="A102" s="26" t="s">
        <v>190</v>
      </c>
      <c r="B102" s="27" t="s">
        <v>191</v>
      </c>
      <c r="C102" s="28">
        <v>0</v>
      </c>
      <c r="D102" s="28">
        <v>0</v>
      </c>
      <c r="E102" s="28">
        <v>0</v>
      </c>
      <c r="F102" s="15">
        <f t="shared" si="26"/>
        <v>0</v>
      </c>
      <c r="H102" s="8"/>
      <c r="I102" s="8">
        <f t="shared" si="22"/>
        <v>0</v>
      </c>
    </row>
    <row r="103" spans="1:9" ht="16.5" thickBot="1" x14ac:dyDescent="0.3">
      <c r="A103" s="5">
        <v>2.2999999999999998</v>
      </c>
      <c r="B103" s="6" t="s">
        <v>192</v>
      </c>
      <c r="C103" s="7">
        <f>C104+C110+C116+C123+C126+C133+C148+C157</f>
        <v>0</v>
      </c>
      <c r="D103" s="7">
        <f>D104+D110+D116+D123+D126+D133+D148+D157</f>
        <v>1526885.4999999998</v>
      </c>
      <c r="E103" s="7">
        <f>E104+E110+E116+E123+E126+E133+E148+E157</f>
        <v>2416820.1500000004</v>
      </c>
      <c r="F103" s="7">
        <f>+F104+F110+F116+F123+F126+F133+F148+F157</f>
        <v>3943705.6499999994</v>
      </c>
      <c r="H103" s="8" t="e">
        <f>+C103+D103+#REF!</f>
        <v>#REF!</v>
      </c>
      <c r="I103" s="8">
        <f t="shared" si="22"/>
        <v>0</v>
      </c>
    </row>
    <row r="104" spans="1:9" ht="16.5" x14ac:dyDescent="0.3">
      <c r="A104" s="17" t="s">
        <v>193</v>
      </c>
      <c r="B104" s="18" t="s">
        <v>194</v>
      </c>
      <c r="C104" s="12">
        <f>SUM(C105:C109)</f>
        <v>0</v>
      </c>
      <c r="D104" s="12">
        <f t="shared" ref="D104:E104" si="27">SUM(D105:D109)</f>
        <v>581707.44999999995</v>
      </c>
      <c r="E104" s="12">
        <f t="shared" si="27"/>
        <v>533949.04</v>
      </c>
      <c r="F104" s="12">
        <f>SUM(F105:F109)</f>
        <v>1115656.49</v>
      </c>
      <c r="H104" s="8" t="e">
        <f>+C104+D104+#REF!</f>
        <v>#REF!</v>
      </c>
      <c r="I104" s="8">
        <f t="shared" si="22"/>
        <v>0</v>
      </c>
    </row>
    <row r="105" spans="1:9" x14ac:dyDescent="0.2">
      <c r="A105" s="23" t="s">
        <v>195</v>
      </c>
      <c r="B105" s="14" t="s">
        <v>196</v>
      </c>
      <c r="C105" s="15">
        <v>0</v>
      </c>
      <c r="D105" s="15">
        <f>574701.6+575.85</f>
        <v>575277.44999999995</v>
      </c>
      <c r="E105" s="15">
        <v>533949.04</v>
      </c>
      <c r="F105" s="15">
        <f>SUM(C105:E105)</f>
        <v>1109226.49</v>
      </c>
      <c r="H105" s="8" t="e">
        <f>+C105+D105+#REF!</f>
        <v>#REF!</v>
      </c>
      <c r="I105" s="8">
        <f t="shared" si="22"/>
        <v>0</v>
      </c>
    </row>
    <row r="106" spans="1:9" x14ac:dyDescent="0.2">
      <c r="A106" s="23" t="s">
        <v>197</v>
      </c>
      <c r="B106" s="14" t="s">
        <v>198</v>
      </c>
      <c r="C106" s="15">
        <v>0</v>
      </c>
      <c r="D106" s="15">
        <v>0</v>
      </c>
      <c r="E106" s="15">
        <v>0</v>
      </c>
      <c r="F106" s="15">
        <f t="shared" ref="F106:F109" si="28">SUM(C106:E106)</f>
        <v>0</v>
      </c>
      <c r="H106" s="8" t="e">
        <f>+C106+D106+#REF!</f>
        <v>#REF!</v>
      </c>
      <c r="I106" s="8">
        <f t="shared" si="22"/>
        <v>0</v>
      </c>
    </row>
    <row r="107" spans="1:9" x14ac:dyDescent="0.2">
      <c r="A107" s="23" t="s">
        <v>199</v>
      </c>
      <c r="B107" s="14" t="s">
        <v>200</v>
      </c>
      <c r="C107" s="15">
        <v>0</v>
      </c>
      <c r="D107" s="15">
        <v>2800</v>
      </c>
      <c r="E107" s="15">
        <v>0</v>
      </c>
      <c r="F107" s="15">
        <f t="shared" si="28"/>
        <v>2800</v>
      </c>
      <c r="H107" s="8"/>
      <c r="I107" s="8">
        <f t="shared" si="22"/>
        <v>0</v>
      </c>
    </row>
    <row r="108" spans="1:9" x14ac:dyDescent="0.2">
      <c r="A108" s="23" t="s">
        <v>201</v>
      </c>
      <c r="B108" s="14" t="s">
        <v>202</v>
      </c>
      <c r="C108" s="15">
        <v>0</v>
      </c>
      <c r="D108" s="15">
        <v>1130</v>
      </c>
      <c r="E108" s="15">
        <v>0</v>
      </c>
      <c r="F108" s="15">
        <f t="shared" si="28"/>
        <v>1130</v>
      </c>
      <c r="H108" s="8" t="e">
        <f>+C108+D108+#REF!</f>
        <v>#REF!</v>
      </c>
      <c r="I108" s="8">
        <f t="shared" si="22"/>
        <v>0</v>
      </c>
    </row>
    <row r="109" spans="1:9" x14ac:dyDescent="0.2">
      <c r="A109" s="23" t="s">
        <v>203</v>
      </c>
      <c r="B109" s="14" t="s">
        <v>204</v>
      </c>
      <c r="C109" s="15">
        <v>0</v>
      </c>
      <c r="D109" s="15">
        <v>2500</v>
      </c>
      <c r="E109" s="15">
        <v>0</v>
      </c>
      <c r="F109" s="15">
        <f t="shared" si="28"/>
        <v>2500</v>
      </c>
      <c r="H109" s="8" t="e">
        <f>+C109+D109+#REF!</f>
        <v>#REF!</v>
      </c>
      <c r="I109" s="8">
        <f t="shared" si="22"/>
        <v>0</v>
      </c>
    </row>
    <row r="110" spans="1:9" ht="16.5" x14ac:dyDescent="0.3">
      <c r="A110" s="17" t="s">
        <v>205</v>
      </c>
      <c r="B110" s="18" t="s">
        <v>206</v>
      </c>
      <c r="C110" s="12">
        <f>SUM(C111:C115)</f>
        <v>0</v>
      </c>
      <c r="D110" s="12">
        <f>SUM(D111:D115)</f>
        <v>7708</v>
      </c>
      <c r="E110" s="12">
        <f>SUM(E111:E115)</f>
        <v>309348.8</v>
      </c>
      <c r="F110" s="12">
        <f>SUM(F111:F115)</f>
        <v>317056.8</v>
      </c>
      <c r="H110" s="8" t="e">
        <f>+C110+D110+#REF!</f>
        <v>#REF!</v>
      </c>
      <c r="I110" s="8">
        <f t="shared" si="22"/>
        <v>0</v>
      </c>
    </row>
    <row r="111" spans="1:9" x14ac:dyDescent="0.2">
      <c r="A111" s="23" t="s">
        <v>207</v>
      </c>
      <c r="B111" s="14" t="s">
        <v>208</v>
      </c>
      <c r="C111" s="15">
        <v>0</v>
      </c>
      <c r="D111" s="15">
        <v>0</v>
      </c>
      <c r="E111" s="15">
        <v>0</v>
      </c>
      <c r="F111" s="15">
        <f>SUM(C111:E111)</f>
        <v>0</v>
      </c>
      <c r="H111" s="8" t="e">
        <f>+C111+D111+#REF!</f>
        <v>#REF!</v>
      </c>
      <c r="I111" s="8">
        <f t="shared" si="22"/>
        <v>0</v>
      </c>
    </row>
    <row r="112" spans="1:9" x14ac:dyDescent="0.2">
      <c r="A112" s="23" t="s">
        <v>209</v>
      </c>
      <c r="B112" s="14" t="s">
        <v>210</v>
      </c>
      <c r="C112" s="15">
        <v>0</v>
      </c>
      <c r="D112" s="15">
        <v>7008</v>
      </c>
      <c r="E112" s="15">
        <v>0</v>
      </c>
      <c r="F112" s="15">
        <f t="shared" ref="F112:F115" si="29">SUM(C112:E112)</f>
        <v>7008</v>
      </c>
      <c r="H112" s="8" t="e">
        <f>+C112+D112+#REF!</f>
        <v>#REF!</v>
      </c>
      <c r="I112" s="8">
        <f t="shared" si="22"/>
        <v>0</v>
      </c>
    </row>
    <row r="113" spans="1:9" x14ac:dyDescent="0.2">
      <c r="A113" s="23" t="s">
        <v>211</v>
      </c>
      <c r="B113" s="14" t="s">
        <v>212</v>
      </c>
      <c r="C113" s="15">
        <v>0</v>
      </c>
      <c r="D113" s="15">
        <v>700</v>
      </c>
      <c r="E113" s="15">
        <v>309348.8</v>
      </c>
      <c r="F113" s="15">
        <f t="shared" si="29"/>
        <v>310048.8</v>
      </c>
      <c r="H113" s="8" t="e">
        <f>+C113+D113+#REF!</f>
        <v>#REF!</v>
      </c>
      <c r="I113" s="8">
        <f t="shared" si="22"/>
        <v>0</v>
      </c>
    </row>
    <row r="114" spans="1:9" x14ac:dyDescent="0.2">
      <c r="A114" s="23" t="s">
        <v>213</v>
      </c>
      <c r="B114" s="14" t="s">
        <v>214</v>
      </c>
      <c r="C114" s="15">
        <v>0</v>
      </c>
      <c r="D114" s="15">
        <v>0</v>
      </c>
      <c r="E114" s="15">
        <v>0</v>
      </c>
      <c r="F114" s="15">
        <f t="shared" si="29"/>
        <v>0</v>
      </c>
      <c r="H114" s="8" t="e">
        <f>+C114+D114+#REF!</f>
        <v>#REF!</v>
      </c>
      <c r="I114" s="8">
        <f t="shared" si="22"/>
        <v>0</v>
      </c>
    </row>
    <row r="115" spans="1:9" x14ac:dyDescent="0.2">
      <c r="A115" s="22"/>
      <c r="B115" s="14"/>
      <c r="C115" s="15">
        <v>0</v>
      </c>
      <c r="D115" s="15">
        <v>0</v>
      </c>
      <c r="E115" s="15">
        <v>0</v>
      </c>
      <c r="F115" s="15">
        <f t="shared" si="29"/>
        <v>0</v>
      </c>
      <c r="H115" s="8" t="e">
        <f>+C115+D115+#REF!</f>
        <v>#REF!</v>
      </c>
      <c r="I115" s="8">
        <f t="shared" si="22"/>
        <v>0</v>
      </c>
    </row>
    <row r="116" spans="1:9" ht="16.5" x14ac:dyDescent="0.3">
      <c r="A116" s="17" t="s">
        <v>215</v>
      </c>
      <c r="B116" s="18" t="s">
        <v>216</v>
      </c>
      <c r="C116" s="12">
        <f>SUM(C117:C122)</f>
        <v>0</v>
      </c>
      <c r="D116" s="12">
        <f>SUM(D117:D122)</f>
        <v>4311.8999999999996</v>
      </c>
      <c r="E116" s="12">
        <f>SUM(E117:E122)</f>
        <v>11000</v>
      </c>
      <c r="F116" s="12">
        <f>SUM(F117:F122)</f>
        <v>15311.9</v>
      </c>
      <c r="H116" s="8" t="e">
        <f>+C116+D116+#REF!</f>
        <v>#REF!</v>
      </c>
      <c r="I116" s="8">
        <f t="shared" si="22"/>
        <v>0</v>
      </c>
    </row>
    <row r="117" spans="1:9" x14ac:dyDescent="0.2">
      <c r="A117" s="23" t="s">
        <v>217</v>
      </c>
      <c r="B117" s="14" t="s">
        <v>218</v>
      </c>
      <c r="C117" s="15">
        <v>0</v>
      </c>
      <c r="D117" s="15">
        <v>0</v>
      </c>
      <c r="E117" s="15"/>
      <c r="F117" s="15">
        <f t="shared" ref="F117:F122" si="30">SUM(C117:E117)</f>
        <v>0</v>
      </c>
      <c r="H117" s="8" t="e">
        <f>+C117+D117+#REF!</f>
        <v>#REF!</v>
      </c>
      <c r="I117" s="8">
        <f t="shared" si="22"/>
        <v>0</v>
      </c>
    </row>
    <row r="118" spans="1:9" x14ac:dyDescent="0.2">
      <c r="A118" s="23" t="s">
        <v>219</v>
      </c>
      <c r="B118" s="14" t="s">
        <v>220</v>
      </c>
      <c r="C118" s="15">
        <v>0</v>
      </c>
      <c r="D118" s="15">
        <f>3549.9+262</f>
        <v>3811.9</v>
      </c>
      <c r="E118" s="15">
        <v>0</v>
      </c>
      <c r="F118" s="15">
        <f t="shared" si="30"/>
        <v>3811.9</v>
      </c>
      <c r="H118" s="8" t="e">
        <f>+C118+D118+#REF!</f>
        <v>#REF!</v>
      </c>
      <c r="I118" s="8">
        <f t="shared" si="22"/>
        <v>0</v>
      </c>
    </row>
    <row r="119" spans="1:9" x14ac:dyDescent="0.2">
      <c r="A119" s="23" t="s">
        <v>221</v>
      </c>
      <c r="B119" s="14" t="s">
        <v>222</v>
      </c>
      <c r="C119" s="15">
        <v>0</v>
      </c>
      <c r="D119" s="15">
        <v>0</v>
      </c>
      <c r="E119" s="15">
        <v>0</v>
      </c>
      <c r="F119" s="15">
        <f t="shared" si="30"/>
        <v>0</v>
      </c>
      <c r="H119" s="8" t="e">
        <f>+C119+D119+#REF!</f>
        <v>#REF!</v>
      </c>
      <c r="I119" s="8">
        <f t="shared" si="22"/>
        <v>0</v>
      </c>
    </row>
    <row r="120" spans="1:9" x14ac:dyDescent="0.2">
      <c r="A120" s="23" t="s">
        <v>223</v>
      </c>
      <c r="B120" s="14" t="s">
        <v>224</v>
      </c>
      <c r="C120" s="15">
        <v>0</v>
      </c>
      <c r="D120" s="15">
        <v>300</v>
      </c>
      <c r="E120" s="15">
        <v>11000</v>
      </c>
      <c r="F120" s="15">
        <f t="shared" si="30"/>
        <v>11300</v>
      </c>
      <c r="H120" s="8" t="e">
        <f>+C120+D120+#REF!</f>
        <v>#REF!</v>
      </c>
      <c r="I120" s="8">
        <f t="shared" si="22"/>
        <v>0</v>
      </c>
    </row>
    <row r="121" spans="1:9" x14ac:dyDescent="0.2">
      <c r="A121" s="23" t="s">
        <v>225</v>
      </c>
      <c r="B121" s="14" t="s">
        <v>226</v>
      </c>
      <c r="C121" s="15">
        <v>0</v>
      </c>
      <c r="D121" s="15">
        <v>200</v>
      </c>
      <c r="E121" s="15">
        <v>0</v>
      </c>
      <c r="F121" s="15">
        <f t="shared" si="30"/>
        <v>200</v>
      </c>
      <c r="H121" s="8" t="e">
        <f>+C121+D121+#REF!</f>
        <v>#REF!</v>
      </c>
      <c r="I121" s="8">
        <f t="shared" si="22"/>
        <v>0</v>
      </c>
    </row>
    <row r="122" spans="1:9" x14ac:dyDescent="0.2">
      <c r="A122" s="22"/>
      <c r="B122" s="14"/>
      <c r="C122" s="15">
        <v>0</v>
      </c>
      <c r="D122" s="15">
        <v>0</v>
      </c>
      <c r="E122" s="15">
        <v>0</v>
      </c>
      <c r="F122" s="15">
        <f t="shared" si="30"/>
        <v>0</v>
      </c>
      <c r="H122" s="8" t="e">
        <f>+C122+D122+#REF!</f>
        <v>#REF!</v>
      </c>
      <c r="I122" s="8">
        <f t="shared" si="22"/>
        <v>0</v>
      </c>
    </row>
    <row r="123" spans="1:9" ht="16.5" x14ac:dyDescent="0.3">
      <c r="A123" s="17" t="s">
        <v>227</v>
      </c>
      <c r="B123" s="18" t="s">
        <v>228</v>
      </c>
      <c r="C123" s="12">
        <f>SUM(C124:C125)</f>
        <v>0</v>
      </c>
      <c r="D123" s="12">
        <f>SUM(D124:D125)</f>
        <v>5803.8</v>
      </c>
      <c r="E123" s="12">
        <f>SUM(E124:E125)</f>
        <v>100</v>
      </c>
      <c r="F123" s="12">
        <f>SUM(F124)</f>
        <v>5903.8</v>
      </c>
      <c r="H123" s="8" t="e">
        <f>+C123+D123+#REF!</f>
        <v>#REF!</v>
      </c>
      <c r="I123" s="8">
        <f t="shared" si="22"/>
        <v>0</v>
      </c>
    </row>
    <row r="124" spans="1:9" x14ac:dyDescent="0.2">
      <c r="A124" s="23" t="s">
        <v>229</v>
      </c>
      <c r="B124" s="14" t="s">
        <v>230</v>
      </c>
      <c r="C124" s="15">
        <v>0</v>
      </c>
      <c r="D124" s="15">
        <v>5803.8</v>
      </c>
      <c r="E124" s="15">
        <v>100</v>
      </c>
      <c r="F124" s="15">
        <f>SUM(C124:E124)</f>
        <v>5903.8</v>
      </c>
      <c r="H124" s="8" t="e">
        <f>+C124+D124+#REF!</f>
        <v>#REF!</v>
      </c>
      <c r="I124" s="8">
        <f t="shared" si="22"/>
        <v>0</v>
      </c>
    </row>
    <row r="125" spans="1:9" x14ac:dyDescent="0.2">
      <c r="A125" s="23"/>
      <c r="B125" s="14"/>
      <c r="C125" s="15"/>
      <c r="D125" s="15"/>
      <c r="E125" s="15"/>
      <c r="F125" s="15">
        <f>SUM(C125:E125)</f>
        <v>0</v>
      </c>
      <c r="H125" s="8" t="e">
        <f>+C125+D125+#REF!</f>
        <v>#REF!</v>
      </c>
      <c r="I125" s="8">
        <f t="shared" si="22"/>
        <v>0</v>
      </c>
    </row>
    <row r="126" spans="1:9" ht="16.5" x14ac:dyDescent="0.3">
      <c r="A126" s="17" t="s">
        <v>231</v>
      </c>
      <c r="B126" s="18" t="s">
        <v>232</v>
      </c>
      <c r="C126" s="12">
        <f>SUM(C127:C131)</f>
        <v>0</v>
      </c>
      <c r="D126" s="12">
        <f>SUM(D127:D131)</f>
        <v>13023.47</v>
      </c>
      <c r="E126" s="12">
        <f>SUM(E127:E131)</f>
        <v>749.2</v>
      </c>
      <c r="F126" s="12">
        <f>SUM(F127:F131)</f>
        <v>13772.67</v>
      </c>
      <c r="H126" s="8" t="e">
        <f>+C126+D126+#REF!</f>
        <v>#REF!</v>
      </c>
      <c r="I126" s="8">
        <f t="shared" si="22"/>
        <v>0</v>
      </c>
    </row>
    <row r="127" spans="1:9" x14ac:dyDescent="0.2">
      <c r="A127" s="23" t="s">
        <v>233</v>
      </c>
      <c r="B127" s="14" t="s">
        <v>234</v>
      </c>
      <c r="C127" s="15">
        <v>0</v>
      </c>
      <c r="D127" s="15">
        <v>0</v>
      </c>
      <c r="E127" s="15">
        <v>0</v>
      </c>
      <c r="F127" s="15">
        <f>SUM(C127:E127)</f>
        <v>0</v>
      </c>
      <c r="H127" s="8" t="e">
        <f>+C127+D127+#REF!</f>
        <v>#REF!</v>
      </c>
      <c r="I127" s="8">
        <f t="shared" si="22"/>
        <v>0</v>
      </c>
    </row>
    <row r="128" spans="1:9" x14ac:dyDescent="0.2">
      <c r="A128" s="23" t="s">
        <v>235</v>
      </c>
      <c r="B128" s="14" t="s">
        <v>236</v>
      </c>
      <c r="C128" s="15">
        <v>0</v>
      </c>
      <c r="D128" s="15">
        <v>0</v>
      </c>
      <c r="E128" s="15">
        <v>0</v>
      </c>
      <c r="F128" s="15">
        <f t="shared" ref="F128:F132" si="31">SUM(C128:E128)</f>
        <v>0</v>
      </c>
      <c r="H128" s="8" t="e">
        <f>+C128+D128+#REF!</f>
        <v>#REF!</v>
      </c>
      <c r="I128" s="8">
        <f t="shared" si="22"/>
        <v>0</v>
      </c>
    </row>
    <row r="129" spans="1:9" x14ac:dyDescent="0.2">
      <c r="A129" s="23" t="s">
        <v>237</v>
      </c>
      <c r="B129" s="14" t="s">
        <v>238</v>
      </c>
      <c r="C129" s="15">
        <v>0</v>
      </c>
      <c r="D129" s="15">
        <v>0</v>
      </c>
      <c r="E129" s="15">
        <v>0</v>
      </c>
      <c r="F129" s="15">
        <f t="shared" si="31"/>
        <v>0</v>
      </c>
      <c r="H129" s="8" t="e">
        <f>+C129+D129+#REF!</f>
        <v>#REF!</v>
      </c>
      <c r="I129" s="8">
        <f t="shared" si="22"/>
        <v>0</v>
      </c>
    </row>
    <row r="130" spans="1:9" x14ac:dyDescent="0.2">
      <c r="A130" s="23" t="s">
        <v>239</v>
      </c>
      <c r="B130" s="14" t="s">
        <v>240</v>
      </c>
      <c r="C130" s="15">
        <v>0</v>
      </c>
      <c r="D130" s="15">
        <v>0</v>
      </c>
      <c r="E130" s="15">
        <v>0</v>
      </c>
      <c r="F130" s="15">
        <f t="shared" si="31"/>
        <v>0</v>
      </c>
      <c r="H130" s="8" t="e">
        <f>+C130+D130+#REF!</f>
        <v>#REF!</v>
      </c>
      <c r="I130" s="8">
        <f t="shared" si="22"/>
        <v>0</v>
      </c>
    </row>
    <row r="131" spans="1:9" x14ac:dyDescent="0.2">
      <c r="A131" s="23" t="s">
        <v>241</v>
      </c>
      <c r="B131" s="14" t="s">
        <v>242</v>
      </c>
      <c r="C131" s="15">
        <v>0</v>
      </c>
      <c r="D131" s="15">
        <v>13023.47</v>
      </c>
      <c r="E131" s="15">
        <v>749.2</v>
      </c>
      <c r="F131" s="15">
        <f t="shared" si="31"/>
        <v>13772.67</v>
      </c>
      <c r="H131" s="8" t="e">
        <f>+C131+D131+#REF!</f>
        <v>#REF!</v>
      </c>
      <c r="I131" s="8">
        <f t="shared" si="22"/>
        <v>0</v>
      </c>
    </row>
    <row r="132" spans="1:9" x14ac:dyDescent="0.2">
      <c r="A132" s="22"/>
      <c r="B132" s="14"/>
      <c r="C132" s="15">
        <v>0</v>
      </c>
      <c r="D132" s="15">
        <v>0</v>
      </c>
      <c r="E132" s="15">
        <v>0</v>
      </c>
      <c r="F132" s="15">
        <f t="shared" si="31"/>
        <v>0</v>
      </c>
      <c r="H132" s="8" t="e">
        <f>+C132+D132+#REF!</f>
        <v>#REF!</v>
      </c>
      <c r="I132" s="8">
        <f t="shared" si="22"/>
        <v>0</v>
      </c>
    </row>
    <row r="133" spans="1:9" ht="16.5" x14ac:dyDescent="0.3">
      <c r="A133" s="17" t="s">
        <v>243</v>
      </c>
      <c r="B133" s="18" t="s">
        <v>244</v>
      </c>
      <c r="C133" s="12">
        <f>SUM(C134:C146)</f>
        <v>0</v>
      </c>
      <c r="D133" s="12">
        <f t="shared" ref="D133" si="32">SUM(D134:D146)</f>
        <v>8775.23</v>
      </c>
      <c r="E133" s="12">
        <f>SUM(E134:E146)</f>
        <v>188808.94</v>
      </c>
      <c r="F133" s="12">
        <f>SUM(F134:F145)</f>
        <v>197584.16999999998</v>
      </c>
      <c r="H133" s="8" t="e">
        <f>+C133+D133+#REF!</f>
        <v>#REF!</v>
      </c>
      <c r="I133" s="8">
        <f t="shared" si="22"/>
        <v>0</v>
      </c>
    </row>
    <row r="134" spans="1:9" x14ac:dyDescent="0.2">
      <c r="A134" s="23" t="s">
        <v>245</v>
      </c>
      <c r="B134" s="14" t="s">
        <v>246</v>
      </c>
      <c r="C134" s="15">
        <v>0</v>
      </c>
      <c r="D134" s="15">
        <v>345.87</v>
      </c>
      <c r="E134" s="15"/>
      <c r="F134" s="15">
        <f t="shared" ref="F134:F147" si="33">SUM(C134:E134)</f>
        <v>345.87</v>
      </c>
      <c r="H134" s="8" t="e">
        <f>+C134+D134+#REF!</f>
        <v>#REF!</v>
      </c>
      <c r="I134" s="8">
        <f t="shared" si="22"/>
        <v>0</v>
      </c>
    </row>
    <row r="135" spans="1:9" x14ac:dyDescent="0.2">
      <c r="A135" s="23" t="s">
        <v>247</v>
      </c>
      <c r="B135" s="14" t="s">
        <v>248</v>
      </c>
      <c r="C135" s="15">
        <v>0</v>
      </c>
      <c r="D135" s="15">
        <v>0</v>
      </c>
      <c r="E135" s="15"/>
      <c r="F135" s="15">
        <f t="shared" si="33"/>
        <v>0</v>
      </c>
      <c r="H135" s="8" t="e">
        <f>+C135+D135+#REF!</f>
        <v>#REF!</v>
      </c>
      <c r="I135" s="8">
        <f t="shared" si="22"/>
        <v>0</v>
      </c>
    </row>
    <row r="136" spans="1:9" x14ac:dyDescent="0.2">
      <c r="A136" s="23" t="s">
        <v>249</v>
      </c>
      <c r="B136" s="14" t="s">
        <v>250</v>
      </c>
      <c r="C136" s="15">
        <v>0</v>
      </c>
      <c r="D136" s="15">
        <v>0</v>
      </c>
      <c r="E136" s="15"/>
      <c r="F136" s="15">
        <f t="shared" si="33"/>
        <v>0</v>
      </c>
      <c r="H136" s="8" t="e">
        <f>+C136+D136+#REF!</f>
        <v>#REF!</v>
      </c>
      <c r="I136" s="8">
        <f t="shared" si="22"/>
        <v>0</v>
      </c>
    </row>
    <row r="137" spans="1:9" x14ac:dyDescent="0.2">
      <c r="A137" s="23" t="s">
        <v>251</v>
      </c>
      <c r="B137" s="14" t="s">
        <v>252</v>
      </c>
      <c r="C137" s="15">
        <v>0</v>
      </c>
      <c r="D137" s="15">
        <v>0</v>
      </c>
      <c r="E137" s="15">
        <v>4218.5</v>
      </c>
      <c r="F137" s="15">
        <f t="shared" si="33"/>
        <v>4218.5</v>
      </c>
      <c r="H137" s="8" t="e">
        <f>+C137+D137+#REF!</f>
        <v>#REF!</v>
      </c>
      <c r="I137" s="8">
        <f t="shared" ref="I137:I200" si="34">+C137+D137+E137-F137</f>
        <v>0</v>
      </c>
    </row>
    <row r="138" spans="1:9" x14ac:dyDescent="0.2">
      <c r="A138" s="23" t="s">
        <v>253</v>
      </c>
      <c r="B138" s="14" t="s">
        <v>254</v>
      </c>
      <c r="C138" s="15">
        <v>0</v>
      </c>
      <c r="D138" s="15">
        <v>0</v>
      </c>
      <c r="E138" s="15"/>
      <c r="F138" s="15">
        <f t="shared" si="33"/>
        <v>0</v>
      </c>
      <c r="H138" s="8" t="e">
        <f>+C138+D138+#REF!</f>
        <v>#REF!</v>
      </c>
      <c r="I138" s="8">
        <f t="shared" si="34"/>
        <v>0</v>
      </c>
    </row>
    <row r="139" spans="1:9" x14ac:dyDescent="0.2">
      <c r="A139" s="23" t="s">
        <v>255</v>
      </c>
      <c r="B139" s="14" t="s">
        <v>256</v>
      </c>
      <c r="C139" s="15">
        <v>0</v>
      </c>
      <c r="D139" s="15">
        <v>0</v>
      </c>
      <c r="E139" s="15"/>
      <c r="F139" s="15">
        <f t="shared" si="33"/>
        <v>0</v>
      </c>
      <c r="H139" s="8" t="e">
        <f>+C139+D139+#REF!</f>
        <v>#REF!</v>
      </c>
      <c r="I139" s="8">
        <f t="shared" si="34"/>
        <v>0</v>
      </c>
    </row>
    <row r="140" spans="1:9" x14ac:dyDescent="0.2">
      <c r="A140" s="23" t="s">
        <v>257</v>
      </c>
      <c r="B140" s="14" t="s">
        <v>258</v>
      </c>
      <c r="C140" s="15">
        <v>0</v>
      </c>
      <c r="D140" s="15">
        <v>0</v>
      </c>
      <c r="E140" s="15"/>
      <c r="F140" s="15">
        <f t="shared" si="33"/>
        <v>0</v>
      </c>
      <c r="H140" s="8" t="e">
        <f>+C140+D140+#REF!</f>
        <v>#REF!</v>
      </c>
      <c r="I140" s="8">
        <f t="shared" si="34"/>
        <v>0</v>
      </c>
    </row>
    <row r="141" spans="1:9" x14ac:dyDescent="0.2">
      <c r="A141" s="23" t="s">
        <v>259</v>
      </c>
      <c r="B141" s="14" t="s">
        <v>260</v>
      </c>
      <c r="C141" s="15">
        <v>0</v>
      </c>
      <c r="D141" s="15">
        <v>0</v>
      </c>
      <c r="E141" s="15"/>
      <c r="F141" s="15">
        <f t="shared" si="33"/>
        <v>0</v>
      </c>
      <c r="H141" s="8"/>
      <c r="I141" s="8">
        <f t="shared" si="34"/>
        <v>0</v>
      </c>
    </row>
    <row r="142" spans="1:9" x14ac:dyDescent="0.2">
      <c r="A142" s="23" t="s">
        <v>261</v>
      </c>
      <c r="B142" s="14" t="s">
        <v>262</v>
      </c>
      <c r="C142" s="15">
        <v>0</v>
      </c>
      <c r="D142" s="15">
        <v>0</v>
      </c>
      <c r="E142" s="15">
        <v>5000</v>
      </c>
      <c r="F142" s="15">
        <f t="shared" si="33"/>
        <v>5000</v>
      </c>
      <c r="H142" s="8"/>
      <c r="I142" s="8">
        <f t="shared" si="34"/>
        <v>0</v>
      </c>
    </row>
    <row r="143" spans="1:9" x14ac:dyDescent="0.2">
      <c r="A143" s="23" t="s">
        <v>263</v>
      </c>
      <c r="B143" s="14" t="s">
        <v>264</v>
      </c>
      <c r="C143" s="15">
        <v>0</v>
      </c>
      <c r="D143" s="15">
        <v>5829.36</v>
      </c>
      <c r="E143" s="15">
        <v>179590.44</v>
      </c>
      <c r="F143" s="15">
        <f t="shared" si="33"/>
        <v>185419.8</v>
      </c>
      <c r="H143" s="8" t="e">
        <f>+C143+D143+#REF!</f>
        <v>#REF!</v>
      </c>
      <c r="I143" s="8">
        <f t="shared" si="34"/>
        <v>0</v>
      </c>
    </row>
    <row r="144" spans="1:9" x14ac:dyDescent="0.2">
      <c r="A144" s="23" t="s">
        <v>265</v>
      </c>
      <c r="B144" s="14" t="s">
        <v>266</v>
      </c>
      <c r="C144" s="15">
        <v>0</v>
      </c>
      <c r="D144" s="15">
        <v>2600</v>
      </c>
      <c r="E144" s="15"/>
      <c r="F144" s="15">
        <f t="shared" si="33"/>
        <v>2600</v>
      </c>
      <c r="H144" s="8" t="e">
        <f>+C144+D144+#REF!</f>
        <v>#REF!</v>
      </c>
      <c r="I144" s="8">
        <f t="shared" si="34"/>
        <v>0</v>
      </c>
    </row>
    <row r="145" spans="1:9" x14ac:dyDescent="0.2">
      <c r="A145" s="23" t="s">
        <v>267</v>
      </c>
      <c r="B145" s="14" t="s">
        <v>268</v>
      </c>
      <c r="C145" s="15">
        <v>0</v>
      </c>
      <c r="D145" s="15">
        <v>0</v>
      </c>
      <c r="E145" s="15"/>
      <c r="F145" s="15">
        <f t="shared" si="33"/>
        <v>0</v>
      </c>
      <c r="H145" s="8" t="e">
        <f>+C145+D145+#REF!</f>
        <v>#REF!</v>
      </c>
      <c r="I145" s="8">
        <f t="shared" si="34"/>
        <v>0</v>
      </c>
    </row>
    <row r="146" spans="1:9" x14ac:dyDescent="0.2">
      <c r="A146" s="23" t="s">
        <v>269</v>
      </c>
      <c r="B146" s="14" t="s">
        <v>270</v>
      </c>
      <c r="C146" s="15">
        <v>0</v>
      </c>
      <c r="D146" s="15">
        <v>0</v>
      </c>
      <c r="E146" s="15"/>
      <c r="F146" s="15">
        <f t="shared" si="33"/>
        <v>0</v>
      </c>
      <c r="H146" s="8" t="e">
        <f>+C146+D146+#REF!</f>
        <v>#REF!</v>
      </c>
      <c r="I146" s="8">
        <f t="shared" si="34"/>
        <v>0</v>
      </c>
    </row>
    <row r="147" spans="1:9" x14ac:dyDescent="0.2">
      <c r="A147" s="22"/>
      <c r="B147" s="14"/>
      <c r="C147" s="15"/>
      <c r="D147" s="15"/>
      <c r="E147" s="15"/>
      <c r="F147" s="15">
        <f t="shared" si="33"/>
        <v>0</v>
      </c>
      <c r="H147" s="8" t="e">
        <f>+C147+D147+#REF!</f>
        <v>#REF!</v>
      </c>
      <c r="I147" s="8">
        <f t="shared" si="34"/>
        <v>0</v>
      </c>
    </row>
    <row r="148" spans="1:9" ht="16.5" x14ac:dyDescent="0.3">
      <c r="A148" s="17" t="s">
        <v>271</v>
      </c>
      <c r="B148" s="18" t="s">
        <v>272</v>
      </c>
      <c r="C148" s="12">
        <f>SUM(C149:C156)</f>
        <v>0</v>
      </c>
      <c r="D148" s="12">
        <f t="shared" ref="D148:E148" si="35">SUM(D149:D156)</f>
        <v>870681.8899999999</v>
      </c>
      <c r="E148" s="12">
        <f t="shared" si="35"/>
        <v>174707.84</v>
      </c>
      <c r="F148" s="12">
        <f>SUM(F149:F156)</f>
        <v>1045389.7299999999</v>
      </c>
      <c r="H148" s="8" t="e">
        <f>+C148+D148+#REF!</f>
        <v>#REF!</v>
      </c>
      <c r="I148" s="8">
        <f t="shared" si="34"/>
        <v>0</v>
      </c>
    </row>
    <row r="149" spans="1:9" x14ac:dyDescent="0.2">
      <c r="A149" s="23" t="s">
        <v>273</v>
      </c>
      <c r="B149" s="14" t="s">
        <v>274</v>
      </c>
      <c r="C149" s="15">
        <v>0</v>
      </c>
      <c r="D149" s="15">
        <f>207999.78+439645.81</f>
        <v>647645.59</v>
      </c>
      <c r="E149" s="15">
        <v>17546.88</v>
      </c>
      <c r="F149" s="15">
        <f t="shared" ref="F149:F156" si="36">SUM(C149:E149)</f>
        <v>665192.47</v>
      </c>
      <c r="H149" s="8" t="e">
        <f>+C149+D149+#REF!</f>
        <v>#REF!</v>
      </c>
      <c r="I149" s="8">
        <f t="shared" si="34"/>
        <v>0</v>
      </c>
    </row>
    <row r="150" spans="1:9" x14ac:dyDescent="0.2">
      <c r="A150" s="23" t="s">
        <v>275</v>
      </c>
      <c r="B150" s="14" t="s">
        <v>276</v>
      </c>
      <c r="C150" s="15">
        <v>0</v>
      </c>
      <c r="D150" s="15">
        <v>194662.25</v>
      </c>
      <c r="E150" s="15">
        <v>157160.95999999999</v>
      </c>
      <c r="F150" s="15">
        <f t="shared" si="36"/>
        <v>351823.20999999996</v>
      </c>
      <c r="H150" s="8" t="e">
        <f>+C150+D150+#REF!</f>
        <v>#REF!</v>
      </c>
      <c r="I150" s="8">
        <f t="shared" si="34"/>
        <v>0</v>
      </c>
    </row>
    <row r="151" spans="1:9" x14ac:dyDescent="0.2">
      <c r="A151" s="23" t="s">
        <v>277</v>
      </c>
      <c r="B151" s="14" t="s">
        <v>278</v>
      </c>
      <c r="C151" s="15">
        <v>0</v>
      </c>
      <c r="D151" s="15">
        <v>25524.5</v>
      </c>
      <c r="E151" s="15"/>
      <c r="F151" s="15">
        <f t="shared" si="36"/>
        <v>25524.5</v>
      </c>
      <c r="H151" s="8"/>
      <c r="I151" s="8">
        <f t="shared" si="34"/>
        <v>0</v>
      </c>
    </row>
    <row r="152" spans="1:9" x14ac:dyDescent="0.2">
      <c r="A152" s="23" t="s">
        <v>279</v>
      </c>
      <c r="B152" s="14" t="s">
        <v>280</v>
      </c>
      <c r="C152" s="15">
        <v>0</v>
      </c>
      <c r="D152" s="15">
        <v>0</v>
      </c>
      <c r="E152" s="15"/>
      <c r="F152" s="15">
        <f t="shared" si="36"/>
        <v>0</v>
      </c>
      <c r="H152" s="8" t="e">
        <f>+C152+D152+#REF!</f>
        <v>#REF!</v>
      </c>
      <c r="I152" s="8">
        <f t="shared" si="34"/>
        <v>0</v>
      </c>
    </row>
    <row r="153" spans="1:9" x14ac:dyDescent="0.2">
      <c r="A153" s="23" t="s">
        <v>281</v>
      </c>
      <c r="B153" s="14" t="s">
        <v>282</v>
      </c>
      <c r="C153" s="15">
        <v>0</v>
      </c>
      <c r="D153" s="15">
        <v>0</v>
      </c>
      <c r="E153" s="15"/>
      <c r="F153" s="15">
        <f t="shared" si="36"/>
        <v>0</v>
      </c>
      <c r="H153" s="8" t="e">
        <f>+C153+D153+#REF!</f>
        <v>#REF!</v>
      </c>
      <c r="I153" s="8">
        <f t="shared" si="34"/>
        <v>0</v>
      </c>
    </row>
    <row r="154" spans="1:9" x14ac:dyDescent="0.2">
      <c r="A154" s="23" t="s">
        <v>283</v>
      </c>
      <c r="B154" s="14" t="s">
        <v>284</v>
      </c>
      <c r="C154" s="15">
        <v>0</v>
      </c>
      <c r="D154" s="15">
        <v>0</v>
      </c>
      <c r="E154" s="15"/>
      <c r="F154" s="15">
        <f t="shared" si="36"/>
        <v>0</v>
      </c>
      <c r="H154" s="8" t="e">
        <f>+C154+D154+#REF!</f>
        <v>#REF!</v>
      </c>
      <c r="I154" s="8">
        <f t="shared" si="34"/>
        <v>0</v>
      </c>
    </row>
    <row r="155" spans="1:9" x14ac:dyDescent="0.2">
      <c r="A155" s="23" t="s">
        <v>285</v>
      </c>
      <c r="B155" s="14" t="s">
        <v>286</v>
      </c>
      <c r="C155" s="15">
        <v>0</v>
      </c>
      <c r="D155" s="15">
        <v>304.95</v>
      </c>
      <c r="E155" s="15"/>
      <c r="F155" s="15">
        <f t="shared" si="36"/>
        <v>304.95</v>
      </c>
      <c r="H155" s="8" t="e">
        <f>+C155+D155+#REF!</f>
        <v>#REF!</v>
      </c>
      <c r="I155" s="8">
        <f t="shared" si="34"/>
        <v>0</v>
      </c>
    </row>
    <row r="156" spans="1:9" x14ac:dyDescent="0.2">
      <c r="A156" s="23" t="s">
        <v>287</v>
      </c>
      <c r="B156" s="14" t="s">
        <v>288</v>
      </c>
      <c r="C156" s="15">
        <v>0</v>
      </c>
      <c r="D156" s="15">
        <v>2544.6</v>
      </c>
      <c r="E156" s="15"/>
      <c r="F156" s="15">
        <f t="shared" si="36"/>
        <v>2544.6</v>
      </c>
      <c r="H156" s="8" t="e">
        <f>+C156+D156+#REF!</f>
        <v>#REF!</v>
      </c>
      <c r="I156" s="8">
        <f t="shared" si="34"/>
        <v>0</v>
      </c>
    </row>
    <row r="157" spans="1:9" ht="16.5" x14ac:dyDescent="0.3">
      <c r="A157" s="17" t="s">
        <v>289</v>
      </c>
      <c r="B157" s="18" t="s">
        <v>290</v>
      </c>
      <c r="C157" s="12">
        <f>SUM(C158:C165)</f>
        <v>0</v>
      </c>
      <c r="D157" s="12">
        <f t="shared" ref="D157" si="37">SUM(D158:D165)</f>
        <v>34873.760000000002</v>
      </c>
      <c r="E157" s="12">
        <f>SUM(E158:E165)</f>
        <v>1198156.33</v>
      </c>
      <c r="F157" s="12">
        <f>SUM(F158:F165)</f>
        <v>1233030.0900000001</v>
      </c>
      <c r="H157" s="8" t="e">
        <f>+C157+D157+#REF!</f>
        <v>#REF!</v>
      </c>
      <c r="I157" s="8">
        <f t="shared" si="34"/>
        <v>0</v>
      </c>
    </row>
    <row r="158" spans="1:9" x14ac:dyDescent="0.2">
      <c r="A158" s="23" t="s">
        <v>291</v>
      </c>
      <c r="B158" s="14" t="s">
        <v>292</v>
      </c>
      <c r="C158" s="15">
        <v>0</v>
      </c>
      <c r="D158" s="15">
        <v>2672.26</v>
      </c>
      <c r="E158" s="15">
        <v>3484.65</v>
      </c>
      <c r="F158" s="15">
        <f>SUM(C158:E158)</f>
        <v>6156.91</v>
      </c>
      <c r="H158" s="8" t="e">
        <f>+C158+D158+#REF!</f>
        <v>#REF!</v>
      </c>
      <c r="I158" s="8">
        <f t="shared" si="34"/>
        <v>0</v>
      </c>
    </row>
    <row r="159" spans="1:9" x14ac:dyDescent="0.2">
      <c r="A159" s="23" t="s">
        <v>293</v>
      </c>
      <c r="B159" s="14" t="s">
        <v>294</v>
      </c>
      <c r="C159" s="15">
        <v>0</v>
      </c>
      <c r="D159" s="15">
        <v>5876.59</v>
      </c>
      <c r="E159" s="15">
        <v>450176.17</v>
      </c>
      <c r="F159" s="15">
        <f t="shared" ref="F159:F166" si="38">SUM(C159:E159)</f>
        <v>456052.76</v>
      </c>
      <c r="H159" s="8" t="e">
        <f>+C159+D159+#REF!</f>
        <v>#REF!</v>
      </c>
      <c r="I159" s="8">
        <f t="shared" si="34"/>
        <v>0</v>
      </c>
    </row>
    <row r="160" spans="1:9" x14ac:dyDescent="0.2">
      <c r="A160" s="23" t="s">
        <v>295</v>
      </c>
      <c r="B160" s="14" t="s">
        <v>296</v>
      </c>
      <c r="C160" s="15">
        <v>0</v>
      </c>
      <c r="D160" s="15">
        <v>644</v>
      </c>
      <c r="E160" s="15"/>
      <c r="F160" s="15">
        <f t="shared" si="38"/>
        <v>644</v>
      </c>
      <c r="H160" s="8" t="e">
        <f>+C160+D160+#REF!</f>
        <v>#REF!</v>
      </c>
      <c r="I160" s="8">
        <f t="shared" si="34"/>
        <v>0</v>
      </c>
    </row>
    <row r="161" spans="1:9" x14ac:dyDescent="0.2">
      <c r="A161" s="23" t="s">
        <v>297</v>
      </c>
      <c r="B161" s="14" t="s">
        <v>298</v>
      </c>
      <c r="C161" s="15">
        <v>0</v>
      </c>
      <c r="D161" s="15">
        <v>0</v>
      </c>
      <c r="E161" s="15"/>
      <c r="F161" s="15">
        <f t="shared" si="38"/>
        <v>0</v>
      </c>
      <c r="H161" s="8" t="e">
        <f>+C161+D161+#REF!</f>
        <v>#REF!</v>
      </c>
      <c r="I161" s="8">
        <f t="shared" si="34"/>
        <v>0</v>
      </c>
    </row>
    <row r="162" spans="1:9" x14ac:dyDescent="0.2">
      <c r="A162" s="23" t="s">
        <v>299</v>
      </c>
      <c r="B162" s="14" t="s">
        <v>300</v>
      </c>
      <c r="C162" s="15">
        <v>0</v>
      </c>
      <c r="D162" s="15">
        <v>1120.99</v>
      </c>
      <c r="E162" s="15"/>
      <c r="F162" s="15">
        <f t="shared" si="38"/>
        <v>1120.99</v>
      </c>
      <c r="H162" s="8" t="e">
        <f>+C162+D162+#REF!</f>
        <v>#REF!</v>
      </c>
      <c r="I162" s="8">
        <f t="shared" si="34"/>
        <v>0</v>
      </c>
    </row>
    <row r="163" spans="1:9" x14ac:dyDescent="0.2">
      <c r="A163" s="23" t="s">
        <v>301</v>
      </c>
      <c r="B163" s="14" t="s">
        <v>302</v>
      </c>
      <c r="C163" s="15">
        <v>0</v>
      </c>
      <c r="D163" s="15">
        <v>7889.22</v>
      </c>
      <c r="E163" s="15">
        <v>729950.77</v>
      </c>
      <c r="F163" s="15">
        <f t="shared" si="38"/>
        <v>737839.99</v>
      </c>
      <c r="H163" s="8" t="e">
        <f>+C163+D163+#REF!</f>
        <v>#REF!</v>
      </c>
      <c r="I163" s="8">
        <f t="shared" si="34"/>
        <v>0</v>
      </c>
    </row>
    <row r="164" spans="1:9" ht="13.5" thickBot="1" x14ac:dyDescent="0.25">
      <c r="A164" s="23" t="s">
        <v>303</v>
      </c>
      <c r="B164" s="14" t="s">
        <v>304</v>
      </c>
      <c r="C164" s="28">
        <v>0</v>
      </c>
      <c r="D164" s="28">
        <v>420.85</v>
      </c>
      <c r="E164" s="28">
        <v>0</v>
      </c>
      <c r="F164" s="15">
        <f t="shared" si="38"/>
        <v>420.85</v>
      </c>
      <c r="H164" s="8" t="e">
        <f>+C164+D164+#REF!</f>
        <v>#REF!</v>
      </c>
      <c r="I164" s="8">
        <f t="shared" si="34"/>
        <v>0</v>
      </c>
    </row>
    <row r="165" spans="1:9" x14ac:dyDescent="0.2">
      <c r="A165" s="23" t="s">
        <v>305</v>
      </c>
      <c r="B165" s="29" t="s">
        <v>306</v>
      </c>
      <c r="C165" s="30">
        <v>0</v>
      </c>
      <c r="D165" s="30">
        <v>16249.85</v>
      </c>
      <c r="E165" s="30">
        <v>14544.74</v>
      </c>
      <c r="F165" s="15">
        <f t="shared" si="38"/>
        <v>30794.59</v>
      </c>
      <c r="H165" s="8" t="e">
        <f>+C165+#REF!+#REF!</f>
        <v>#REF!</v>
      </c>
      <c r="I165" s="8">
        <f t="shared" si="34"/>
        <v>0</v>
      </c>
    </row>
    <row r="166" spans="1:9" ht="13.5" thickBot="1" x14ac:dyDescent="0.25">
      <c r="A166" s="31" t="s">
        <v>307</v>
      </c>
      <c r="B166" s="32" t="s">
        <v>308</v>
      </c>
      <c r="C166" s="33"/>
      <c r="D166" s="33"/>
      <c r="E166" s="33"/>
      <c r="F166" s="15">
        <f t="shared" si="38"/>
        <v>0</v>
      </c>
      <c r="H166" s="8"/>
      <c r="I166" s="8">
        <f t="shared" si="34"/>
        <v>0</v>
      </c>
    </row>
    <row r="167" spans="1:9" ht="16.5" thickBot="1" x14ac:dyDescent="0.3">
      <c r="A167" s="5">
        <v>2.4</v>
      </c>
      <c r="B167" s="6" t="s">
        <v>309</v>
      </c>
      <c r="C167" s="34">
        <f>+C168+C175</f>
        <v>0</v>
      </c>
      <c r="D167" s="34">
        <f>+D168+D175</f>
        <v>10644893.029999999</v>
      </c>
      <c r="E167" s="34">
        <f>+E168+E175</f>
        <v>6896814.9100000001</v>
      </c>
      <c r="F167" s="7">
        <f>+F168+F175</f>
        <v>17541707.940000001</v>
      </c>
      <c r="H167" s="8" t="e">
        <f>+C167+D167+#REF!</f>
        <v>#REF!</v>
      </c>
      <c r="I167" s="8">
        <f t="shared" si="34"/>
        <v>0</v>
      </c>
    </row>
    <row r="168" spans="1:9" ht="16.5" x14ac:dyDescent="0.3">
      <c r="A168" s="17" t="s">
        <v>310</v>
      </c>
      <c r="B168" s="18" t="s">
        <v>311</v>
      </c>
      <c r="C168" s="12">
        <f>SUM(C169:C174)</f>
        <v>0</v>
      </c>
      <c r="D168" s="12">
        <f t="shared" ref="D168:E168" si="39">SUM(D169:D174)</f>
        <v>644893.03</v>
      </c>
      <c r="E168" s="12">
        <f t="shared" si="39"/>
        <v>0</v>
      </c>
      <c r="F168" s="12">
        <f>SUM(F169:F174)</f>
        <v>644893.03</v>
      </c>
      <c r="H168" s="8" t="e">
        <f>+C168+D168+#REF!</f>
        <v>#REF!</v>
      </c>
      <c r="I168" s="8">
        <f t="shared" si="34"/>
        <v>0</v>
      </c>
    </row>
    <row r="169" spans="1:9" s="37" customFormat="1" ht="16.5" x14ac:dyDescent="0.3">
      <c r="A169" s="35" t="s">
        <v>312</v>
      </c>
      <c r="B169" s="36" t="s">
        <v>313</v>
      </c>
      <c r="C169" s="24">
        <v>0</v>
      </c>
      <c r="D169" s="24">
        <v>0</v>
      </c>
      <c r="E169" s="24"/>
      <c r="F169" s="15">
        <f>SUM(C169:E169)</f>
        <v>0</v>
      </c>
      <c r="H169" s="38"/>
      <c r="I169" s="8">
        <f t="shared" si="34"/>
        <v>0</v>
      </c>
    </row>
    <row r="170" spans="1:9" x14ac:dyDescent="0.2">
      <c r="A170" s="23" t="s">
        <v>314</v>
      </c>
      <c r="B170" s="14" t="s">
        <v>315</v>
      </c>
      <c r="C170" s="15">
        <v>0</v>
      </c>
      <c r="D170" s="15">
        <v>480000</v>
      </c>
      <c r="E170" s="15"/>
      <c r="F170" s="15">
        <f t="shared" ref="F170:F174" si="40">SUM(C170:E170)</f>
        <v>480000</v>
      </c>
      <c r="H170" s="8"/>
      <c r="I170" s="8">
        <f t="shared" si="34"/>
        <v>0</v>
      </c>
    </row>
    <row r="171" spans="1:9" x14ac:dyDescent="0.2">
      <c r="A171" s="23" t="s">
        <v>316</v>
      </c>
      <c r="B171" s="14" t="s">
        <v>317</v>
      </c>
      <c r="C171" s="15">
        <v>0</v>
      </c>
      <c r="D171" s="15">
        <v>90143.03</v>
      </c>
      <c r="E171" s="15"/>
      <c r="F171" s="15">
        <f t="shared" si="40"/>
        <v>90143.03</v>
      </c>
      <c r="H171" s="8"/>
      <c r="I171" s="8">
        <f t="shared" si="34"/>
        <v>0</v>
      </c>
    </row>
    <row r="172" spans="1:9" x14ac:dyDescent="0.2">
      <c r="A172" s="23" t="s">
        <v>318</v>
      </c>
      <c r="B172" s="14" t="s">
        <v>319</v>
      </c>
      <c r="C172" s="15">
        <v>0</v>
      </c>
      <c r="D172" s="15">
        <v>74750</v>
      </c>
      <c r="E172" s="15"/>
      <c r="F172" s="15">
        <f t="shared" si="40"/>
        <v>74750</v>
      </c>
      <c r="H172" s="8"/>
      <c r="I172" s="8">
        <f t="shared" si="34"/>
        <v>0</v>
      </c>
    </row>
    <row r="173" spans="1:9" x14ac:dyDescent="0.2">
      <c r="A173" s="23" t="s">
        <v>320</v>
      </c>
      <c r="B173" s="14" t="s">
        <v>321</v>
      </c>
      <c r="C173" s="15">
        <v>0</v>
      </c>
      <c r="D173" s="15">
        <v>0</v>
      </c>
      <c r="E173" s="15"/>
      <c r="F173" s="15">
        <f t="shared" si="40"/>
        <v>0</v>
      </c>
      <c r="H173" s="8" t="e">
        <f>+C173+D173+#REF!</f>
        <v>#REF!</v>
      </c>
      <c r="I173" s="8">
        <f t="shared" si="34"/>
        <v>0</v>
      </c>
    </row>
    <row r="174" spans="1:9" x14ac:dyDescent="0.2">
      <c r="A174" s="23" t="s">
        <v>322</v>
      </c>
      <c r="B174" s="14" t="s">
        <v>323</v>
      </c>
      <c r="C174" s="15">
        <v>0</v>
      </c>
      <c r="D174" s="15">
        <v>0</v>
      </c>
      <c r="E174" s="15"/>
      <c r="F174" s="15">
        <f t="shared" si="40"/>
        <v>0</v>
      </c>
      <c r="H174" s="8"/>
      <c r="I174" s="8">
        <f t="shared" si="34"/>
        <v>0</v>
      </c>
    </row>
    <row r="175" spans="1:9" ht="16.5" x14ac:dyDescent="0.3">
      <c r="A175" s="17" t="s">
        <v>324</v>
      </c>
      <c r="B175" s="18" t="s">
        <v>325</v>
      </c>
      <c r="C175" s="12">
        <f>SUM(C176:C178)</f>
        <v>0</v>
      </c>
      <c r="D175" s="12">
        <f t="shared" ref="D175" si="41">SUM(D176:D178)</f>
        <v>10000000</v>
      </c>
      <c r="E175" s="12">
        <f>SUM(E176:E178)</f>
        <v>6896814.9100000001</v>
      </c>
      <c r="F175" s="12">
        <f>SUM(F176:F178)</f>
        <v>16896814.91</v>
      </c>
      <c r="H175" s="8" t="e">
        <f>+C175+D175+#REF!</f>
        <v>#REF!</v>
      </c>
      <c r="I175" s="8">
        <f t="shared" si="34"/>
        <v>0</v>
      </c>
    </row>
    <row r="176" spans="1:9" x14ac:dyDescent="0.2">
      <c r="A176" s="23" t="s">
        <v>326</v>
      </c>
      <c r="B176" s="14" t="s">
        <v>327</v>
      </c>
      <c r="C176" s="15">
        <v>0</v>
      </c>
      <c r="D176" s="15">
        <v>0</v>
      </c>
      <c r="E176" s="15">
        <v>6896814.9100000001</v>
      </c>
      <c r="F176" s="15">
        <f>SUM(C176:E176)</f>
        <v>6896814.9100000001</v>
      </c>
      <c r="H176" s="8" t="e">
        <f>+C176+D176+#REF!</f>
        <v>#REF!</v>
      </c>
      <c r="I176" s="8">
        <f t="shared" si="34"/>
        <v>0</v>
      </c>
    </row>
    <row r="177" spans="1:9" x14ac:dyDescent="0.2">
      <c r="A177" s="23" t="s">
        <v>328</v>
      </c>
      <c r="B177" s="14" t="s">
        <v>329</v>
      </c>
      <c r="C177" s="15">
        <v>0</v>
      </c>
      <c r="D177" s="15">
        <v>10000000</v>
      </c>
      <c r="E177" s="15"/>
      <c r="F177" s="15">
        <f t="shared" ref="F177:F178" si="42">SUM(C177:E177)</f>
        <v>10000000</v>
      </c>
      <c r="H177" s="8" t="e">
        <f>+C177+D177+#REF!</f>
        <v>#REF!</v>
      </c>
      <c r="I177" s="8">
        <f t="shared" si="34"/>
        <v>0</v>
      </c>
    </row>
    <row r="178" spans="1:9" ht="13.5" thickBot="1" x14ac:dyDescent="0.25">
      <c r="A178" s="22" t="s">
        <v>330</v>
      </c>
      <c r="B178" s="14" t="s">
        <v>331</v>
      </c>
      <c r="C178" s="15">
        <v>0</v>
      </c>
      <c r="D178" s="15">
        <v>0</v>
      </c>
      <c r="E178" s="15"/>
      <c r="F178" s="15">
        <f t="shared" si="42"/>
        <v>0</v>
      </c>
      <c r="H178" s="8" t="e">
        <f>+C178+D178+#REF!</f>
        <v>#REF!</v>
      </c>
      <c r="I178" s="8">
        <f t="shared" si="34"/>
        <v>0</v>
      </c>
    </row>
    <row r="179" spans="1:9" ht="16.5" thickBot="1" x14ac:dyDescent="0.3">
      <c r="A179" s="5">
        <v>2.6</v>
      </c>
      <c r="B179" s="6" t="s">
        <v>332</v>
      </c>
      <c r="C179" s="7">
        <f>+C180+C187+C192+C195+C202+C205+C219</f>
        <v>0</v>
      </c>
      <c r="D179" s="7">
        <f>+D180+D187+D192+D195+D202+D205+D219</f>
        <v>0</v>
      </c>
      <c r="E179" s="7">
        <f>+E180+E187+E192+E195+E202+E205+E219</f>
        <v>1006065.97</v>
      </c>
      <c r="F179" s="7">
        <f>+F180+F187+F195+F219</f>
        <v>1006065.97</v>
      </c>
      <c r="H179" s="8" t="e">
        <f>+C179+D179+#REF!</f>
        <v>#REF!</v>
      </c>
      <c r="I179" s="8">
        <f t="shared" si="34"/>
        <v>0</v>
      </c>
    </row>
    <row r="180" spans="1:9" ht="16.5" x14ac:dyDescent="0.3">
      <c r="A180" s="9" t="s">
        <v>333</v>
      </c>
      <c r="B180" s="10" t="s">
        <v>334</v>
      </c>
      <c r="C180" s="11">
        <f>SUM(C181:C186)</f>
        <v>0</v>
      </c>
      <c r="D180" s="11">
        <f t="shared" ref="D180:E180" si="43">SUM(D181:D186)</f>
        <v>0</v>
      </c>
      <c r="E180" s="11">
        <f t="shared" si="43"/>
        <v>662570</v>
      </c>
      <c r="F180" s="11">
        <f>SUM(F181:F186)</f>
        <v>662570</v>
      </c>
      <c r="H180" s="8" t="e">
        <f>+C180+D180+#REF!</f>
        <v>#REF!</v>
      </c>
      <c r="I180" s="8">
        <f t="shared" si="34"/>
        <v>0</v>
      </c>
    </row>
    <row r="181" spans="1:9" x14ac:dyDescent="0.2">
      <c r="A181" s="23" t="s">
        <v>335</v>
      </c>
      <c r="B181" s="14" t="s">
        <v>336</v>
      </c>
      <c r="C181" s="15">
        <v>0</v>
      </c>
      <c r="D181" s="15">
        <v>0</v>
      </c>
      <c r="E181" s="15">
        <v>662570</v>
      </c>
      <c r="F181" s="15">
        <f>SUM(C181:E181)</f>
        <v>662570</v>
      </c>
      <c r="H181" s="8" t="e">
        <f>+C181+D181+#REF!</f>
        <v>#REF!</v>
      </c>
      <c r="I181" s="8">
        <f t="shared" si="34"/>
        <v>0</v>
      </c>
    </row>
    <row r="182" spans="1:9" x14ac:dyDescent="0.2">
      <c r="A182" s="23" t="s">
        <v>337</v>
      </c>
      <c r="B182" s="14" t="s">
        <v>338</v>
      </c>
      <c r="C182" s="15">
        <v>0</v>
      </c>
      <c r="D182" s="15">
        <v>0</v>
      </c>
      <c r="E182" s="15"/>
      <c r="F182" s="15">
        <f t="shared" ref="F182:F186" si="44">SUM(C182:E182)</f>
        <v>0</v>
      </c>
      <c r="H182" s="8" t="e">
        <f>+C182+D182+#REF!</f>
        <v>#REF!</v>
      </c>
      <c r="I182" s="8">
        <f t="shared" si="34"/>
        <v>0</v>
      </c>
    </row>
    <row r="183" spans="1:9" x14ac:dyDescent="0.2">
      <c r="A183" s="23" t="s">
        <v>339</v>
      </c>
      <c r="B183" s="14" t="s">
        <v>340</v>
      </c>
      <c r="C183" s="15">
        <v>0</v>
      </c>
      <c r="D183" s="15">
        <v>0</v>
      </c>
      <c r="E183" s="15">
        <v>0</v>
      </c>
      <c r="F183" s="15">
        <f t="shared" si="44"/>
        <v>0</v>
      </c>
      <c r="H183" s="8" t="e">
        <f>+C183+D183+#REF!</f>
        <v>#REF!</v>
      </c>
      <c r="I183" s="8">
        <f t="shared" si="34"/>
        <v>0</v>
      </c>
    </row>
    <row r="184" spans="1:9" x14ac:dyDescent="0.2">
      <c r="A184" s="23" t="s">
        <v>341</v>
      </c>
      <c r="B184" s="14" t="s">
        <v>342</v>
      </c>
      <c r="C184" s="15">
        <v>0</v>
      </c>
      <c r="D184" s="15">
        <v>0</v>
      </c>
      <c r="E184" s="15"/>
      <c r="F184" s="15">
        <f t="shared" si="44"/>
        <v>0</v>
      </c>
      <c r="H184" s="8" t="e">
        <f>+C184+D184+#REF!</f>
        <v>#REF!</v>
      </c>
      <c r="I184" s="8">
        <f t="shared" si="34"/>
        <v>0</v>
      </c>
    </row>
    <row r="185" spans="1:9" x14ac:dyDescent="0.2">
      <c r="A185" s="23" t="s">
        <v>343</v>
      </c>
      <c r="B185" s="14" t="s">
        <v>344</v>
      </c>
      <c r="C185" s="15">
        <v>0</v>
      </c>
      <c r="D185" s="15">
        <v>0</v>
      </c>
      <c r="E185" s="15"/>
      <c r="F185" s="15">
        <f t="shared" si="44"/>
        <v>0</v>
      </c>
      <c r="H185" s="8" t="e">
        <f>+C185+D185+#REF!</f>
        <v>#REF!</v>
      </c>
      <c r="I185" s="8">
        <f t="shared" si="34"/>
        <v>0</v>
      </c>
    </row>
    <row r="186" spans="1:9" ht="13.5" thickBot="1" x14ac:dyDescent="0.25">
      <c r="A186" s="23" t="s">
        <v>345</v>
      </c>
      <c r="B186" s="14" t="s">
        <v>346</v>
      </c>
      <c r="C186" s="15">
        <v>0</v>
      </c>
      <c r="D186" s="15">
        <v>0</v>
      </c>
      <c r="E186" s="15"/>
      <c r="F186" s="15">
        <f t="shared" si="44"/>
        <v>0</v>
      </c>
      <c r="H186" s="8" t="e">
        <f>+C186+D186+#REF!</f>
        <v>#REF!</v>
      </c>
      <c r="I186" s="8">
        <f t="shared" si="34"/>
        <v>0</v>
      </c>
    </row>
    <row r="187" spans="1:9" ht="16.5" x14ac:dyDescent="0.3">
      <c r="A187" s="17" t="s">
        <v>347</v>
      </c>
      <c r="B187" s="18" t="s">
        <v>348</v>
      </c>
      <c r="C187" s="12">
        <f>SUM(C188:C191)</f>
        <v>0</v>
      </c>
      <c r="D187" s="12">
        <f t="shared" ref="D187:E187" si="45">SUM(D188:D191)</f>
        <v>0</v>
      </c>
      <c r="E187" s="12">
        <f t="shared" si="45"/>
        <v>0</v>
      </c>
      <c r="F187" s="11">
        <f>SUM(F188:F191)</f>
        <v>0</v>
      </c>
      <c r="H187" s="8" t="e">
        <f>+C187+D187+#REF!</f>
        <v>#REF!</v>
      </c>
      <c r="I187" s="8">
        <f t="shared" si="34"/>
        <v>0</v>
      </c>
    </row>
    <row r="188" spans="1:9" x14ac:dyDescent="0.2">
      <c r="A188" s="23" t="s">
        <v>349</v>
      </c>
      <c r="B188" s="14" t="s">
        <v>350</v>
      </c>
      <c r="C188" s="15">
        <v>0</v>
      </c>
      <c r="D188" s="15">
        <v>0</v>
      </c>
      <c r="E188" s="15"/>
      <c r="F188" s="15">
        <f>SUM(C188:E188)</f>
        <v>0</v>
      </c>
      <c r="H188" s="8" t="e">
        <f>+C188+D188+#REF!</f>
        <v>#REF!</v>
      </c>
      <c r="I188" s="8">
        <f t="shared" si="34"/>
        <v>0</v>
      </c>
    </row>
    <row r="189" spans="1:9" x14ac:dyDescent="0.2">
      <c r="A189" s="23" t="s">
        <v>351</v>
      </c>
      <c r="B189" s="14" t="s">
        <v>352</v>
      </c>
      <c r="C189" s="15">
        <v>0</v>
      </c>
      <c r="D189" s="15">
        <v>0</v>
      </c>
      <c r="E189" s="15">
        <v>0</v>
      </c>
      <c r="F189" s="15">
        <f>SUM(C189:E189)</f>
        <v>0</v>
      </c>
      <c r="H189" s="8" t="e">
        <f>+C189+D189+#REF!</f>
        <v>#REF!</v>
      </c>
      <c r="I189" s="8">
        <f t="shared" si="34"/>
        <v>0</v>
      </c>
    </row>
    <row r="190" spans="1:9" x14ac:dyDescent="0.2">
      <c r="A190" s="23" t="s">
        <v>353</v>
      </c>
      <c r="B190" s="16" t="s">
        <v>354</v>
      </c>
      <c r="C190" s="15">
        <v>0</v>
      </c>
      <c r="D190" s="15">
        <v>0</v>
      </c>
      <c r="E190" s="15"/>
      <c r="F190" s="15">
        <f>SUM(C190:E190)</f>
        <v>0</v>
      </c>
      <c r="H190" s="8" t="e">
        <f>+C190+D190+#REF!</f>
        <v>#REF!</v>
      </c>
      <c r="I190" s="8">
        <f t="shared" si="34"/>
        <v>0</v>
      </c>
    </row>
    <row r="191" spans="1:9" x14ac:dyDescent="0.2">
      <c r="A191" s="23" t="s">
        <v>355</v>
      </c>
      <c r="B191" s="14" t="s">
        <v>356</v>
      </c>
      <c r="C191" s="15">
        <v>0</v>
      </c>
      <c r="D191" s="15">
        <v>0</v>
      </c>
      <c r="E191" s="15"/>
      <c r="F191" s="15">
        <f>SUM(C191:E191)</f>
        <v>0</v>
      </c>
      <c r="H191" s="8" t="e">
        <f>+C191+D191+#REF!</f>
        <v>#REF!</v>
      </c>
      <c r="I191" s="8">
        <f t="shared" si="34"/>
        <v>0</v>
      </c>
    </row>
    <row r="192" spans="1:9" ht="16.5" x14ac:dyDescent="0.3">
      <c r="A192" s="17" t="s">
        <v>357</v>
      </c>
      <c r="B192" s="18" t="s">
        <v>358</v>
      </c>
      <c r="C192" s="12">
        <f>SUM(C193:C194)</f>
        <v>0</v>
      </c>
      <c r="D192" s="12">
        <f t="shared" ref="D192:E192" si="46">SUM(D193:D194)</f>
        <v>0</v>
      </c>
      <c r="E192" s="12">
        <f t="shared" si="46"/>
        <v>0</v>
      </c>
      <c r="F192" s="12">
        <f>+F194</f>
        <v>0</v>
      </c>
      <c r="H192" s="8" t="e">
        <f>+C192+D192+#REF!</f>
        <v>#REF!</v>
      </c>
      <c r="I192" s="8">
        <f t="shared" si="34"/>
        <v>0</v>
      </c>
    </row>
    <row r="193" spans="1:10" x14ac:dyDescent="0.2">
      <c r="A193" s="23" t="s">
        <v>359</v>
      </c>
      <c r="B193" s="14" t="s">
        <v>360</v>
      </c>
      <c r="C193" s="15"/>
      <c r="D193" s="15"/>
      <c r="E193" s="15"/>
      <c r="F193" s="15"/>
      <c r="H193" s="8" t="e">
        <f>+C193+D193+#REF!</f>
        <v>#REF!</v>
      </c>
      <c r="I193" s="8">
        <f t="shared" si="34"/>
        <v>0</v>
      </c>
    </row>
    <row r="194" spans="1:10" ht="13.5" thickBot="1" x14ac:dyDescent="0.25">
      <c r="A194" s="23" t="s">
        <v>361</v>
      </c>
      <c r="B194" s="14" t="s">
        <v>362</v>
      </c>
      <c r="C194" s="15"/>
      <c r="D194" s="15"/>
      <c r="E194" s="15"/>
      <c r="F194" s="15">
        <f>SUM(C194:D194)</f>
        <v>0</v>
      </c>
      <c r="H194" s="8" t="e">
        <f>+C194+D194+#REF!</f>
        <v>#REF!</v>
      </c>
      <c r="I194" s="8">
        <f t="shared" si="34"/>
        <v>0</v>
      </c>
    </row>
    <row r="195" spans="1:10" ht="16.5" x14ac:dyDescent="0.3">
      <c r="A195" s="17" t="s">
        <v>363</v>
      </c>
      <c r="B195" s="18" t="s">
        <v>364</v>
      </c>
      <c r="C195" s="12">
        <f>SUM(C196:C201)</f>
        <v>0</v>
      </c>
      <c r="D195" s="12">
        <f>SUM(D196:D201)</f>
        <v>0</v>
      </c>
      <c r="E195" s="12">
        <f>SUM(E196:E201)</f>
        <v>0</v>
      </c>
      <c r="F195" s="11">
        <f>SUM(F196:F200)</f>
        <v>0</v>
      </c>
      <c r="H195" s="8" t="e">
        <f>+C195+D195+#REF!</f>
        <v>#REF!</v>
      </c>
      <c r="I195" s="8">
        <f t="shared" si="34"/>
        <v>0</v>
      </c>
      <c r="J195" s="39"/>
    </row>
    <row r="196" spans="1:10" x14ac:dyDescent="0.2">
      <c r="A196" s="23" t="s">
        <v>365</v>
      </c>
      <c r="B196" s="14" t="s">
        <v>366</v>
      </c>
      <c r="C196" s="15">
        <v>0</v>
      </c>
      <c r="D196" s="15">
        <v>0</v>
      </c>
      <c r="E196" s="15"/>
      <c r="F196" s="15">
        <f>SUM(C196:E196)</f>
        <v>0</v>
      </c>
      <c r="H196" s="8" t="e">
        <f>+C196+D196+#REF!</f>
        <v>#REF!</v>
      </c>
      <c r="I196" s="8">
        <f t="shared" si="34"/>
        <v>0</v>
      </c>
    </row>
    <row r="197" spans="1:10" x14ac:dyDescent="0.2">
      <c r="A197" s="23" t="s">
        <v>367</v>
      </c>
      <c r="B197" s="14" t="s">
        <v>342</v>
      </c>
      <c r="C197" s="15">
        <v>0</v>
      </c>
      <c r="D197" s="15">
        <v>0</v>
      </c>
      <c r="E197" s="15"/>
      <c r="F197" s="15">
        <f t="shared" ref="F197:F201" si="47">SUM(C197:E197)</f>
        <v>0</v>
      </c>
      <c r="H197" s="8"/>
      <c r="I197" s="8">
        <f t="shared" si="34"/>
        <v>0</v>
      </c>
    </row>
    <row r="198" spans="1:10" x14ac:dyDescent="0.2">
      <c r="A198" s="23" t="s">
        <v>368</v>
      </c>
      <c r="B198" s="14" t="s">
        <v>369</v>
      </c>
      <c r="C198" s="15">
        <v>0</v>
      </c>
      <c r="D198" s="15">
        <v>0</v>
      </c>
      <c r="E198" s="15"/>
      <c r="F198" s="15">
        <f t="shared" si="47"/>
        <v>0</v>
      </c>
      <c r="H198" s="8" t="e">
        <f>+C198+D198+#REF!</f>
        <v>#REF!</v>
      </c>
      <c r="I198" s="8">
        <f t="shared" si="34"/>
        <v>0</v>
      </c>
    </row>
    <row r="199" spans="1:10" x14ac:dyDescent="0.2">
      <c r="A199" s="23" t="s">
        <v>370</v>
      </c>
      <c r="B199" s="14" t="s">
        <v>371</v>
      </c>
      <c r="C199" s="15">
        <v>0</v>
      </c>
      <c r="D199" s="15">
        <v>0</v>
      </c>
      <c r="E199" s="15">
        <v>0</v>
      </c>
      <c r="F199" s="15">
        <f t="shared" si="47"/>
        <v>0</v>
      </c>
      <c r="H199" s="8" t="e">
        <f>+C199+D199+#REF!</f>
        <v>#REF!</v>
      </c>
      <c r="I199" s="8">
        <f t="shared" si="34"/>
        <v>0</v>
      </c>
    </row>
    <row r="200" spans="1:10" x14ac:dyDescent="0.2">
      <c r="A200" s="23" t="s">
        <v>372</v>
      </c>
      <c r="B200" s="14" t="s">
        <v>373</v>
      </c>
      <c r="C200" s="15">
        <v>0</v>
      </c>
      <c r="D200" s="15">
        <v>0</v>
      </c>
      <c r="E200" s="15">
        <v>0</v>
      </c>
      <c r="F200" s="15">
        <f t="shared" si="47"/>
        <v>0</v>
      </c>
      <c r="H200" s="8" t="e">
        <f>+C200+D200+#REF!</f>
        <v>#REF!</v>
      </c>
      <c r="I200" s="8">
        <f t="shared" si="34"/>
        <v>0</v>
      </c>
    </row>
    <row r="201" spans="1:10" x14ac:dyDescent="0.2">
      <c r="A201" s="23" t="s">
        <v>374</v>
      </c>
      <c r="B201" s="14" t="s">
        <v>375</v>
      </c>
      <c r="C201" s="15">
        <v>0</v>
      </c>
      <c r="D201" s="15">
        <v>0</v>
      </c>
      <c r="E201" s="15"/>
      <c r="F201" s="15">
        <f t="shared" si="47"/>
        <v>0</v>
      </c>
      <c r="H201" s="8" t="e">
        <f>+C201+D201+#REF!</f>
        <v>#REF!</v>
      </c>
      <c r="I201" s="8">
        <f t="shared" ref="I201:I222" si="48">+C201+D201+E201-F201</f>
        <v>0</v>
      </c>
    </row>
    <row r="202" spans="1:10" ht="16.5" x14ac:dyDescent="0.3">
      <c r="A202" s="17" t="s">
        <v>376</v>
      </c>
      <c r="B202" s="18" t="s">
        <v>377</v>
      </c>
      <c r="C202" s="12">
        <f>SUM(C203:C204)</f>
        <v>0</v>
      </c>
      <c r="D202" s="12">
        <f t="shared" ref="D202:E202" si="49">SUM(D203:D204)</f>
        <v>0</v>
      </c>
      <c r="E202" s="12">
        <f t="shared" si="49"/>
        <v>0</v>
      </c>
      <c r="F202" s="12">
        <f>SUM(F203:F204)</f>
        <v>0</v>
      </c>
      <c r="H202" s="8"/>
      <c r="I202" s="8">
        <f t="shared" si="48"/>
        <v>0</v>
      </c>
    </row>
    <row r="203" spans="1:10" x14ac:dyDescent="0.2">
      <c r="A203" s="23" t="s">
        <v>378</v>
      </c>
      <c r="B203" s="14" t="s">
        <v>379</v>
      </c>
      <c r="C203" s="15"/>
      <c r="D203" s="15">
        <v>0</v>
      </c>
      <c r="E203" s="15"/>
      <c r="F203" s="15">
        <v>0</v>
      </c>
      <c r="H203" s="8"/>
      <c r="I203" s="8">
        <f t="shared" si="48"/>
        <v>0</v>
      </c>
    </row>
    <row r="204" spans="1:10" x14ac:dyDescent="0.2">
      <c r="A204" s="23" t="s">
        <v>380</v>
      </c>
      <c r="B204" s="14" t="s">
        <v>381</v>
      </c>
      <c r="C204" s="15">
        <v>0</v>
      </c>
      <c r="D204" s="15">
        <v>0</v>
      </c>
      <c r="E204" s="15"/>
      <c r="F204" s="15">
        <f>SUM(C204:D204)</f>
        <v>0</v>
      </c>
      <c r="H204" s="8"/>
      <c r="I204" s="8">
        <f t="shared" si="48"/>
        <v>0</v>
      </c>
    </row>
    <row r="205" spans="1:10" ht="16.5" x14ac:dyDescent="0.3">
      <c r="A205" s="17" t="s">
        <v>382</v>
      </c>
      <c r="B205" s="18" t="s">
        <v>383</v>
      </c>
      <c r="C205" s="12">
        <f>SUM(C206:C218)</f>
        <v>0</v>
      </c>
      <c r="D205" s="12">
        <f t="shared" ref="D205" si="50">SUM(D206:D218)</f>
        <v>0</v>
      </c>
      <c r="E205" s="12">
        <f>SUM(E206:E218)</f>
        <v>0</v>
      </c>
      <c r="F205" s="12">
        <f>+F206+F207+F218</f>
        <v>0</v>
      </c>
      <c r="H205" s="8" t="e">
        <f>+C205+D205+#REF!</f>
        <v>#REF!</v>
      </c>
      <c r="I205" s="8">
        <f t="shared" si="48"/>
        <v>0</v>
      </c>
    </row>
    <row r="206" spans="1:10" x14ac:dyDescent="0.2">
      <c r="A206" s="23" t="s">
        <v>384</v>
      </c>
      <c r="B206" s="14" t="s">
        <v>385</v>
      </c>
      <c r="C206" s="15"/>
      <c r="D206" s="15"/>
      <c r="E206" s="15"/>
      <c r="F206" s="15"/>
      <c r="H206" s="8" t="e">
        <f>+C206+D206+#REF!</f>
        <v>#REF!</v>
      </c>
      <c r="I206" s="8">
        <f t="shared" si="48"/>
        <v>0</v>
      </c>
    </row>
    <row r="207" spans="1:10" x14ac:dyDescent="0.2">
      <c r="A207" s="23" t="s">
        <v>386</v>
      </c>
      <c r="B207" s="14" t="s">
        <v>387</v>
      </c>
      <c r="C207" s="15"/>
      <c r="D207" s="15"/>
      <c r="E207" s="15"/>
      <c r="F207" s="15"/>
      <c r="H207" s="8" t="e">
        <f>+C207+D207+#REF!</f>
        <v>#REF!</v>
      </c>
      <c r="I207" s="8">
        <f t="shared" si="48"/>
        <v>0</v>
      </c>
    </row>
    <row r="208" spans="1:10" ht="16.5" hidden="1" x14ac:dyDescent="0.3">
      <c r="A208" s="40"/>
      <c r="B208" s="41" t="s">
        <v>388</v>
      </c>
      <c r="C208" s="15"/>
      <c r="D208" s="15"/>
      <c r="E208" s="15"/>
      <c r="F208" s="15" t="e">
        <f>+C208+D208+#REF!</f>
        <v>#REF!</v>
      </c>
      <c r="H208" s="8" t="e">
        <f>+C208+D208+#REF!</f>
        <v>#REF!</v>
      </c>
      <c r="I208" s="8" t="e">
        <f t="shared" si="48"/>
        <v>#REF!</v>
      </c>
    </row>
    <row r="209" spans="1:9" hidden="1" x14ac:dyDescent="0.2">
      <c r="A209" s="23" t="s">
        <v>359</v>
      </c>
      <c r="B209" s="14" t="s">
        <v>360</v>
      </c>
      <c r="C209" s="15"/>
      <c r="D209" s="15"/>
      <c r="E209" s="15"/>
      <c r="F209" s="15" t="e">
        <f>+C209+D209+#REF!</f>
        <v>#REF!</v>
      </c>
      <c r="H209" s="8" t="e">
        <f>+C209+D209+#REF!</f>
        <v>#REF!</v>
      </c>
      <c r="I209" s="8" t="e">
        <f t="shared" si="48"/>
        <v>#REF!</v>
      </c>
    </row>
    <row r="210" spans="1:9" hidden="1" x14ac:dyDescent="0.2">
      <c r="A210" s="23"/>
      <c r="B210" s="14"/>
      <c r="C210" s="15"/>
      <c r="D210" s="15"/>
      <c r="E210" s="15"/>
      <c r="F210" s="15" t="e">
        <f>+C210+D210+#REF!</f>
        <v>#REF!</v>
      </c>
      <c r="H210" s="8" t="e">
        <f>+C210+D210+#REF!</f>
        <v>#REF!</v>
      </c>
      <c r="I210" s="8" t="e">
        <f t="shared" si="48"/>
        <v>#REF!</v>
      </c>
    </row>
    <row r="211" spans="1:9" ht="16.5" hidden="1" x14ac:dyDescent="0.3">
      <c r="A211" s="42" t="s">
        <v>363</v>
      </c>
      <c r="B211" s="43" t="s">
        <v>389</v>
      </c>
      <c r="C211" s="15"/>
      <c r="D211" s="15"/>
      <c r="E211" s="15"/>
      <c r="F211" s="15" t="e">
        <f>+C211+D211+#REF!</f>
        <v>#REF!</v>
      </c>
      <c r="H211" s="8" t="e">
        <f>+C211+D211+#REF!</f>
        <v>#REF!</v>
      </c>
      <c r="I211" s="8" t="e">
        <f t="shared" si="48"/>
        <v>#REF!</v>
      </c>
    </row>
    <row r="212" spans="1:9" hidden="1" x14ac:dyDescent="0.2">
      <c r="A212" s="23" t="s">
        <v>374</v>
      </c>
      <c r="B212" s="14" t="s">
        <v>390</v>
      </c>
      <c r="C212" s="15"/>
      <c r="D212" s="15"/>
      <c r="E212" s="15"/>
      <c r="F212" s="15" t="e">
        <f>+C212+D212+#REF!</f>
        <v>#REF!</v>
      </c>
      <c r="H212" s="8" t="e">
        <f>+C212+D212+#REF!</f>
        <v>#REF!</v>
      </c>
      <c r="I212" s="8" t="e">
        <f t="shared" si="48"/>
        <v>#REF!</v>
      </c>
    </row>
    <row r="213" spans="1:9" hidden="1" x14ac:dyDescent="0.2">
      <c r="A213" s="22"/>
      <c r="B213" s="14"/>
      <c r="C213" s="15"/>
      <c r="D213" s="15"/>
      <c r="E213" s="15"/>
      <c r="F213" s="15" t="e">
        <f>+C213+D213+#REF!</f>
        <v>#REF!</v>
      </c>
      <c r="H213" s="8" t="e">
        <f>+C213+D213+#REF!</f>
        <v>#REF!</v>
      </c>
      <c r="I213" s="8" t="e">
        <f t="shared" si="48"/>
        <v>#REF!</v>
      </c>
    </row>
    <row r="214" spans="1:9" ht="16.5" hidden="1" x14ac:dyDescent="0.3">
      <c r="A214" s="42" t="s">
        <v>382</v>
      </c>
      <c r="B214" s="43" t="s">
        <v>383</v>
      </c>
      <c r="C214" s="15"/>
      <c r="D214" s="15"/>
      <c r="E214" s="15"/>
      <c r="F214" s="15" t="e">
        <f>+C214+D214+#REF!</f>
        <v>#REF!</v>
      </c>
      <c r="H214" s="8" t="e">
        <f>+C214+D214+#REF!</f>
        <v>#REF!</v>
      </c>
      <c r="I214" s="8" t="e">
        <f t="shared" si="48"/>
        <v>#REF!</v>
      </c>
    </row>
    <row r="215" spans="1:9" hidden="1" x14ac:dyDescent="0.2">
      <c r="A215" s="23" t="s">
        <v>384</v>
      </c>
      <c r="B215" s="14" t="s">
        <v>385</v>
      </c>
      <c r="C215" s="15"/>
      <c r="D215" s="15"/>
      <c r="E215" s="15"/>
      <c r="F215" s="15" t="e">
        <f>+C215+D215+#REF!</f>
        <v>#REF!</v>
      </c>
      <c r="H215" s="8" t="e">
        <f>+C215+D215+#REF!</f>
        <v>#REF!</v>
      </c>
      <c r="I215" s="8" t="e">
        <f t="shared" si="48"/>
        <v>#REF!</v>
      </c>
    </row>
    <row r="216" spans="1:9" hidden="1" x14ac:dyDescent="0.2">
      <c r="A216" s="23" t="s">
        <v>391</v>
      </c>
      <c r="B216" s="14" t="s">
        <v>387</v>
      </c>
      <c r="C216" s="15"/>
      <c r="D216" s="15"/>
      <c r="E216" s="15"/>
      <c r="F216" s="15" t="e">
        <f>+C216+D216+#REF!</f>
        <v>#REF!</v>
      </c>
      <c r="H216" s="8" t="e">
        <f>+C216+D216+#REF!</f>
        <v>#REF!</v>
      </c>
      <c r="I216" s="8" t="e">
        <f t="shared" si="48"/>
        <v>#REF!</v>
      </c>
    </row>
    <row r="217" spans="1:9" hidden="1" x14ac:dyDescent="0.2">
      <c r="A217" s="23"/>
      <c r="B217" s="14"/>
      <c r="C217" s="15"/>
      <c r="D217" s="15"/>
      <c r="E217" s="15"/>
      <c r="F217" s="15" t="e">
        <f>+C217+D217+#REF!</f>
        <v>#REF!</v>
      </c>
      <c r="H217" s="8" t="e">
        <f>+C217+D217+#REF!</f>
        <v>#REF!</v>
      </c>
      <c r="I217" s="8" t="e">
        <f t="shared" si="48"/>
        <v>#REF!</v>
      </c>
    </row>
    <row r="218" spans="1:9" ht="13.5" thickBot="1" x14ac:dyDescent="0.25">
      <c r="A218" s="44" t="s">
        <v>392</v>
      </c>
      <c r="B218" s="27" t="s">
        <v>393</v>
      </c>
      <c r="C218" s="28">
        <v>0</v>
      </c>
      <c r="D218" s="28">
        <v>0</v>
      </c>
      <c r="E218" s="28"/>
      <c r="F218" s="28"/>
      <c r="H218" s="8" t="e">
        <f>+C218+D218+#REF!</f>
        <v>#REF!</v>
      </c>
      <c r="I218" s="8">
        <f t="shared" si="48"/>
        <v>0</v>
      </c>
    </row>
    <row r="219" spans="1:9" ht="16.5" x14ac:dyDescent="0.3">
      <c r="A219" s="17" t="s">
        <v>394</v>
      </c>
      <c r="B219" s="18" t="s">
        <v>377</v>
      </c>
      <c r="C219" s="12">
        <f>+C220</f>
        <v>0</v>
      </c>
      <c r="D219" s="12">
        <f>+D220</f>
        <v>0</v>
      </c>
      <c r="E219" s="12">
        <f>+E220</f>
        <v>343495.97</v>
      </c>
      <c r="F219" s="11">
        <f>SUM(F220)</f>
        <v>343495.97</v>
      </c>
      <c r="H219" s="8"/>
      <c r="I219" s="8">
        <f t="shared" si="48"/>
        <v>0</v>
      </c>
    </row>
    <row r="220" spans="1:9" x14ac:dyDescent="0.2">
      <c r="A220" s="44" t="s">
        <v>395</v>
      </c>
      <c r="B220" s="14" t="s">
        <v>396</v>
      </c>
      <c r="C220" s="28">
        <v>0</v>
      </c>
      <c r="D220" s="28">
        <v>0</v>
      </c>
      <c r="E220" s="28">
        <v>343495.97</v>
      </c>
      <c r="F220" s="15">
        <f>SUM(C220:E220)</f>
        <v>343495.97</v>
      </c>
      <c r="H220" s="8"/>
      <c r="I220" s="8">
        <f t="shared" si="48"/>
        <v>0</v>
      </c>
    </row>
    <row r="221" spans="1:9" ht="13.5" thickBot="1" x14ac:dyDescent="0.25">
      <c r="A221" s="45"/>
      <c r="B221" s="46"/>
      <c r="C221" s="47"/>
      <c r="D221" s="47"/>
      <c r="E221" s="47"/>
      <c r="F221" s="15">
        <f>SUM(C221:E221)</f>
        <v>0</v>
      </c>
      <c r="H221" s="8" t="e">
        <f>+C221+D221+#REF!</f>
        <v>#REF!</v>
      </c>
      <c r="I221" s="8">
        <f t="shared" si="48"/>
        <v>0</v>
      </c>
    </row>
    <row r="222" spans="1:9" ht="18.75" thickBot="1" x14ac:dyDescent="0.3">
      <c r="A222" s="48"/>
      <c r="B222" s="49" t="s">
        <v>388</v>
      </c>
      <c r="C222" s="50">
        <f>+C8+C34+C103+C167+C179</f>
        <v>36460482.769999996</v>
      </c>
      <c r="D222" s="50">
        <f>+D8+D34+D103+D167+D179</f>
        <v>84271245.019999996</v>
      </c>
      <c r="E222" s="50">
        <f>+E8+E34+E103+E167+E179</f>
        <v>19379166.719999999</v>
      </c>
      <c r="F222" s="50">
        <f>+F8+F34+F103+F167+F179</f>
        <v>140110894.51000002</v>
      </c>
      <c r="H222" s="8" t="e">
        <f>+C222+D222+#REF!</f>
        <v>#REF!</v>
      </c>
      <c r="I222" s="8">
        <f t="shared" si="48"/>
        <v>0</v>
      </c>
    </row>
    <row r="223" spans="1:9" ht="13.5" hidden="1" thickTop="1" x14ac:dyDescent="0.2"/>
    <row r="224" spans="1:9" ht="13.5" hidden="1" thickTop="1" x14ac:dyDescent="0.2">
      <c r="H224" s="8">
        <f>SUM(C222:D222)</f>
        <v>120731727.78999999</v>
      </c>
    </row>
    <row r="225" spans="1:8" ht="13.5" hidden="1" thickTop="1" x14ac:dyDescent="0.2">
      <c r="F225" s="8"/>
    </row>
    <row r="226" spans="1:8" ht="13.5" hidden="1" thickTop="1" x14ac:dyDescent="0.2"/>
    <row r="227" spans="1:8" ht="13.5" hidden="1" thickTop="1" x14ac:dyDescent="0.2"/>
    <row r="228" spans="1:8" ht="13.5" hidden="1" thickTop="1" x14ac:dyDescent="0.2"/>
    <row r="229" spans="1:8" ht="13.5" hidden="1" thickTop="1" x14ac:dyDescent="0.2"/>
    <row r="230" spans="1:8" ht="13.5" hidden="1" thickTop="1" x14ac:dyDescent="0.2">
      <c r="A230" s="1" t="s">
        <v>397</v>
      </c>
      <c r="C230" s="51">
        <f>+C205+C195+C192+C187+C180+C175+C157+C148+C133+C126+C123+C116+C110+C104+C98+C81+C65+C60+C53+C48+C45+C42+C35+C30+C21+C18+C16+C12+C9</f>
        <v>36460482.769999996</v>
      </c>
      <c r="D230" s="51"/>
      <c r="E230" s="51"/>
      <c r="F230" s="51" t="e">
        <f>+#REF!+D230+C230</f>
        <v>#REF!</v>
      </c>
      <c r="H230" s="8" t="e">
        <f>+H222</f>
        <v>#REF!</v>
      </c>
    </row>
    <row r="231" spans="1:8" ht="13.5" hidden="1" thickTop="1" x14ac:dyDescent="0.2"/>
    <row r="232" spans="1:8" ht="13.5" hidden="1" thickTop="1" x14ac:dyDescent="0.2">
      <c r="F232" s="8"/>
    </row>
    <row r="233" spans="1:8" ht="13.5" hidden="1" thickTop="1" x14ac:dyDescent="0.2"/>
    <row r="234" spans="1:8" ht="13.5" thickTop="1" x14ac:dyDescent="0.2">
      <c r="A234" s="52"/>
      <c r="C234" s="19"/>
      <c r="D234" s="19"/>
      <c r="E234" s="19"/>
      <c r="F234" s="19"/>
      <c r="G234" s="19"/>
      <c r="H234" s="19" t="e">
        <f>+H222-H230</f>
        <v>#REF!</v>
      </c>
    </row>
    <row r="235" spans="1:8" x14ac:dyDescent="0.2">
      <c r="C235" s="19"/>
      <c r="D235" s="8"/>
      <c r="E235" s="8"/>
      <c r="F235" s="19"/>
    </row>
  </sheetData>
  <mergeCells count="7">
    <mergeCell ref="A6:A7"/>
    <mergeCell ref="B6:B7"/>
    <mergeCell ref="A1:F1"/>
    <mergeCell ref="A2:F2"/>
    <mergeCell ref="A3:F3"/>
    <mergeCell ref="A4:F4"/>
    <mergeCell ref="A5:F5"/>
  </mergeCells>
  <printOptions horizontalCentered="1"/>
  <pageMargins left="0" right="0" top="0.51181102362204722" bottom="0" header="0" footer="0"/>
  <pageSetup scale="61" orientation="portrait" r:id="rId1"/>
  <headerFooter alignWithMargins="0"/>
  <rowBreaks count="2" manualBreakCount="2">
    <brk id="59" max="6" man="1"/>
    <brk id="1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TRANSP. Mayo 2017 (3)</vt:lpstr>
      <vt:lpstr>'TRANSP. Mayo 2017 (3)'!Área_de_impresión</vt:lpstr>
      <vt:lpstr>'TRANSP. Mayo 2017 (3)'!Títulos_a_imprimir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Alvaro Leandro Segura Sierra</cp:lastModifiedBy>
  <dcterms:created xsi:type="dcterms:W3CDTF">2017-06-08T19:35:49Z</dcterms:created>
  <dcterms:modified xsi:type="dcterms:W3CDTF">2019-03-29T14:14:55Z</dcterms:modified>
</cp:coreProperties>
</file>