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715" windowHeight="10560"/>
  </bookViews>
  <sheets>
    <sheet name="Consolidado Agosto 2017" sheetId="1" r:id="rId1"/>
  </sheets>
  <definedNames>
    <definedName name="_xlnm.Print_Area" localSheetId="0">'Consolidado Agosto 2017'!$A$1:$G$243</definedName>
    <definedName name="_xlnm.Print_Titles" localSheetId="0">'Consolidado Agosto 2017'!$1:$7</definedName>
  </definedNames>
  <calcPr calcId="145621"/>
</workbook>
</file>

<file path=xl/calcChain.xml><?xml version="1.0" encoding="utf-8"?>
<calcChain xmlns="http://schemas.openxmlformats.org/spreadsheetml/2006/main">
  <c r="C9" i="1" l="1"/>
  <c r="D9" i="1"/>
  <c r="E9" i="1"/>
  <c r="H9" i="1"/>
  <c r="F10" i="1"/>
  <c r="H10" i="1"/>
  <c r="I10" i="1"/>
  <c r="F11" i="1"/>
  <c r="H11" i="1"/>
  <c r="I11" i="1"/>
  <c r="C12" i="1"/>
  <c r="D12" i="1"/>
  <c r="H12" i="1" s="1"/>
  <c r="E12" i="1"/>
  <c r="F13" i="1"/>
  <c r="G13" i="1"/>
  <c r="H13" i="1"/>
  <c r="I13" i="1"/>
  <c r="F14" i="1"/>
  <c r="H14" i="1"/>
  <c r="I14" i="1"/>
  <c r="F15" i="1"/>
  <c r="F12" i="1" s="1"/>
  <c r="H15" i="1"/>
  <c r="I15" i="1"/>
  <c r="C16" i="1"/>
  <c r="D16" i="1"/>
  <c r="H16" i="1" s="1"/>
  <c r="E16" i="1"/>
  <c r="F17" i="1"/>
  <c r="F16" i="1" s="1"/>
  <c r="H17" i="1"/>
  <c r="I17" i="1"/>
  <c r="C18" i="1"/>
  <c r="D18" i="1"/>
  <c r="E18" i="1"/>
  <c r="F19" i="1"/>
  <c r="F18" i="1" s="1"/>
  <c r="H19" i="1"/>
  <c r="I19" i="1"/>
  <c r="F20" i="1"/>
  <c r="G20" i="1"/>
  <c r="H20" i="1"/>
  <c r="I20" i="1"/>
  <c r="C21" i="1"/>
  <c r="D21" i="1"/>
  <c r="H21" i="1" s="1"/>
  <c r="E21" i="1"/>
  <c r="F22" i="1"/>
  <c r="H22" i="1"/>
  <c r="I22" i="1"/>
  <c r="F23" i="1"/>
  <c r="H23" i="1"/>
  <c r="I23" i="1"/>
  <c r="F24" i="1"/>
  <c r="H24" i="1"/>
  <c r="I24" i="1"/>
  <c r="F25" i="1"/>
  <c r="I25" i="1" s="1"/>
  <c r="F26" i="1"/>
  <c r="F21" i="1" s="1"/>
  <c r="H26" i="1"/>
  <c r="I26" i="1"/>
  <c r="F27" i="1"/>
  <c r="H27" i="1"/>
  <c r="I27" i="1"/>
  <c r="C28" i="1"/>
  <c r="D28" i="1"/>
  <c r="E28" i="1"/>
  <c r="F29" i="1"/>
  <c r="I29" i="1"/>
  <c r="F30" i="1"/>
  <c r="I30" i="1"/>
  <c r="C31" i="1"/>
  <c r="D31" i="1"/>
  <c r="H31" i="1" s="1"/>
  <c r="E31" i="1"/>
  <c r="F32" i="1"/>
  <c r="H32" i="1"/>
  <c r="I32" i="1"/>
  <c r="F33" i="1"/>
  <c r="H33" i="1"/>
  <c r="I33" i="1"/>
  <c r="F34" i="1"/>
  <c r="H34" i="1"/>
  <c r="I34" i="1"/>
  <c r="C36" i="1"/>
  <c r="D36" i="1"/>
  <c r="E36" i="1"/>
  <c r="H36" i="1"/>
  <c r="F37" i="1"/>
  <c r="H37" i="1"/>
  <c r="I37" i="1"/>
  <c r="F38" i="1"/>
  <c r="H38" i="1"/>
  <c r="I38" i="1"/>
  <c r="F39" i="1"/>
  <c r="H39" i="1"/>
  <c r="I39" i="1"/>
  <c r="F40" i="1"/>
  <c r="H40" i="1"/>
  <c r="I40" i="1"/>
  <c r="F41" i="1"/>
  <c r="H41" i="1"/>
  <c r="I41" i="1"/>
  <c r="F42" i="1"/>
  <c r="H42" i="1"/>
  <c r="I42" i="1"/>
  <c r="C43" i="1"/>
  <c r="D43" i="1"/>
  <c r="E43" i="1"/>
  <c r="H43" i="1"/>
  <c r="F44" i="1"/>
  <c r="H44" i="1"/>
  <c r="I44" i="1"/>
  <c r="F45" i="1"/>
  <c r="H45" i="1"/>
  <c r="I45" i="1"/>
  <c r="C46" i="1"/>
  <c r="D46" i="1"/>
  <c r="E46" i="1"/>
  <c r="H46" i="1"/>
  <c r="F47" i="1"/>
  <c r="H47" i="1"/>
  <c r="I47" i="1"/>
  <c r="F48" i="1"/>
  <c r="H48" i="1"/>
  <c r="I48" i="1"/>
  <c r="C49" i="1"/>
  <c r="D49" i="1"/>
  <c r="E49" i="1"/>
  <c r="H49" i="1"/>
  <c r="F50" i="1"/>
  <c r="H50" i="1"/>
  <c r="I50" i="1"/>
  <c r="F51" i="1"/>
  <c r="H51" i="1"/>
  <c r="I51" i="1"/>
  <c r="F52" i="1"/>
  <c r="H52" i="1"/>
  <c r="I52" i="1"/>
  <c r="F53" i="1"/>
  <c r="H53" i="1"/>
  <c r="I53" i="1"/>
  <c r="C54" i="1"/>
  <c r="D54" i="1"/>
  <c r="E54" i="1"/>
  <c r="H54" i="1"/>
  <c r="F55" i="1"/>
  <c r="H55" i="1"/>
  <c r="I55" i="1"/>
  <c r="F56" i="1"/>
  <c r="H56" i="1"/>
  <c r="I56" i="1"/>
  <c r="F57" i="1"/>
  <c r="H57" i="1"/>
  <c r="I57" i="1"/>
  <c r="F58" i="1"/>
  <c r="H58" i="1"/>
  <c r="I58" i="1"/>
  <c r="F59" i="1"/>
  <c r="H59" i="1"/>
  <c r="I59" i="1"/>
  <c r="F60" i="1"/>
  <c r="H60" i="1"/>
  <c r="I60" i="1"/>
  <c r="C61" i="1"/>
  <c r="D61" i="1"/>
  <c r="E61" i="1"/>
  <c r="H61" i="1"/>
  <c r="F62" i="1"/>
  <c r="H62" i="1"/>
  <c r="I62" i="1"/>
  <c r="F63" i="1"/>
  <c r="H63" i="1"/>
  <c r="I63" i="1"/>
  <c r="F64" i="1"/>
  <c r="H64" i="1"/>
  <c r="I64" i="1"/>
  <c r="F65" i="1"/>
  <c r="H65" i="1"/>
  <c r="I65" i="1"/>
  <c r="C66" i="1"/>
  <c r="D66" i="1"/>
  <c r="E66" i="1"/>
  <c r="H66" i="1"/>
  <c r="F67" i="1"/>
  <c r="H67" i="1"/>
  <c r="I67" i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H75" i="1"/>
  <c r="I75" i="1"/>
  <c r="F76" i="1"/>
  <c r="I76" i="1" s="1"/>
  <c r="F77" i="1"/>
  <c r="I77" i="1" s="1"/>
  <c r="F78" i="1"/>
  <c r="I78" i="1" s="1"/>
  <c r="F79" i="1"/>
  <c r="I79" i="1" s="1"/>
  <c r="F80" i="1"/>
  <c r="I80" i="1" s="1"/>
  <c r="F81" i="1"/>
  <c r="H81" i="1"/>
  <c r="I81" i="1"/>
  <c r="C82" i="1"/>
  <c r="E82" i="1"/>
  <c r="F83" i="1"/>
  <c r="H83" i="1"/>
  <c r="I83" i="1"/>
  <c r="F84" i="1"/>
  <c r="I84" i="1" s="1"/>
  <c r="F85" i="1"/>
  <c r="H85" i="1"/>
  <c r="I85" i="1"/>
  <c r="F86" i="1"/>
  <c r="I86" i="1"/>
  <c r="F87" i="1"/>
  <c r="H87" i="1"/>
  <c r="I87" i="1"/>
  <c r="F88" i="1"/>
  <c r="I88" i="1" s="1"/>
  <c r="F89" i="1"/>
  <c r="H89" i="1"/>
  <c r="I89" i="1"/>
  <c r="F90" i="1"/>
  <c r="H90" i="1"/>
  <c r="I90" i="1"/>
  <c r="F91" i="1"/>
  <c r="H91" i="1"/>
  <c r="I91" i="1"/>
  <c r="F92" i="1"/>
  <c r="I92" i="1" s="1"/>
  <c r="F93" i="1"/>
  <c r="I93" i="1" s="1"/>
  <c r="F94" i="1"/>
  <c r="H94" i="1"/>
  <c r="I94" i="1"/>
  <c r="F95" i="1"/>
  <c r="I95" i="1" s="1"/>
  <c r="F96" i="1"/>
  <c r="I96" i="1" s="1"/>
  <c r="F97" i="1"/>
  <c r="H97" i="1"/>
  <c r="I97" i="1"/>
  <c r="F98" i="1"/>
  <c r="I98" i="1" s="1"/>
  <c r="D99" i="1"/>
  <c r="F99" i="1" s="1"/>
  <c r="I99" i="1" s="1"/>
  <c r="C100" i="1"/>
  <c r="C35" i="1" s="1"/>
  <c r="D100" i="1"/>
  <c r="E100" i="1"/>
  <c r="G100" i="1"/>
  <c r="F101" i="1"/>
  <c r="H101" i="1"/>
  <c r="H100" i="1" s="1"/>
  <c r="I101" i="1"/>
  <c r="F102" i="1"/>
  <c r="H102" i="1"/>
  <c r="I102" i="1"/>
  <c r="F103" i="1"/>
  <c r="H103" i="1"/>
  <c r="I103" i="1"/>
  <c r="F104" i="1"/>
  <c r="I104" i="1" s="1"/>
  <c r="C106" i="1"/>
  <c r="D106" i="1"/>
  <c r="E106" i="1"/>
  <c r="F107" i="1"/>
  <c r="H107" i="1"/>
  <c r="I107" i="1"/>
  <c r="F108" i="1"/>
  <c r="H108" i="1"/>
  <c r="I108" i="1"/>
  <c r="F109" i="1"/>
  <c r="I109" i="1" s="1"/>
  <c r="F110" i="1"/>
  <c r="H110" i="1"/>
  <c r="I110" i="1"/>
  <c r="F111" i="1"/>
  <c r="H111" i="1"/>
  <c r="I111" i="1"/>
  <c r="C112" i="1"/>
  <c r="H112" i="1" s="1"/>
  <c r="D112" i="1"/>
  <c r="E112" i="1"/>
  <c r="F113" i="1"/>
  <c r="H113" i="1"/>
  <c r="I113" i="1"/>
  <c r="F114" i="1"/>
  <c r="H114" i="1"/>
  <c r="I114" i="1"/>
  <c r="F115" i="1"/>
  <c r="H115" i="1"/>
  <c r="I115" i="1"/>
  <c r="F116" i="1"/>
  <c r="H116" i="1"/>
  <c r="I116" i="1"/>
  <c r="F117" i="1"/>
  <c r="H117" i="1"/>
  <c r="I117" i="1"/>
  <c r="C118" i="1"/>
  <c r="D118" i="1"/>
  <c r="H118" i="1" s="1"/>
  <c r="E118" i="1"/>
  <c r="F119" i="1"/>
  <c r="H119" i="1"/>
  <c r="I119" i="1"/>
  <c r="F120" i="1"/>
  <c r="H120" i="1"/>
  <c r="I120" i="1"/>
  <c r="F121" i="1"/>
  <c r="H121" i="1"/>
  <c r="I121" i="1"/>
  <c r="F122" i="1"/>
  <c r="H122" i="1"/>
  <c r="I122" i="1"/>
  <c r="F123" i="1"/>
  <c r="H123" i="1"/>
  <c r="I123" i="1"/>
  <c r="F124" i="1"/>
  <c r="H124" i="1"/>
  <c r="I124" i="1"/>
  <c r="C125" i="1"/>
  <c r="D125" i="1"/>
  <c r="E125" i="1"/>
  <c r="F126" i="1"/>
  <c r="F125" i="1" s="1"/>
  <c r="H126" i="1"/>
  <c r="I126" i="1"/>
  <c r="F127" i="1"/>
  <c r="H127" i="1"/>
  <c r="I127" i="1"/>
  <c r="C128" i="1"/>
  <c r="D128" i="1"/>
  <c r="E128" i="1"/>
  <c r="F129" i="1"/>
  <c r="H129" i="1"/>
  <c r="I129" i="1"/>
  <c r="F130" i="1"/>
  <c r="H130" i="1"/>
  <c r="I130" i="1"/>
  <c r="F131" i="1"/>
  <c r="H131" i="1"/>
  <c r="I131" i="1"/>
  <c r="F132" i="1"/>
  <c r="H132" i="1"/>
  <c r="I132" i="1"/>
  <c r="F133" i="1"/>
  <c r="H133" i="1"/>
  <c r="I133" i="1"/>
  <c r="F134" i="1"/>
  <c r="H134" i="1"/>
  <c r="I134" i="1"/>
  <c r="C135" i="1"/>
  <c r="D135" i="1"/>
  <c r="H135" i="1" s="1"/>
  <c r="E135" i="1"/>
  <c r="F136" i="1"/>
  <c r="H136" i="1"/>
  <c r="I136" i="1"/>
  <c r="F137" i="1"/>
  <c r="H137" i="1"/>
  <c r="I137" i="1"/>
  <c r="F138" i="1"/>
  <c r="H138" i="1"/>
  <c r="I138" i="1"/>
  <c r="F139" i="1"/>
  <c r="H139" i="1"/>
  <c r="I139" i="1"/>
  <c r="F140" i="1"/>
  <c r="H140" i="1"/>
  <c r="I140" i="1"/>
  <c r="F141" i="1"/>
  <c r="H141" i="1"/>
  <c r="I141" i="1"/>
  <c r="F142" i="1"/>
  <c r="H142" i="1"/>
  <c r="I142" i="1"/>
  <c r="F143" i="1"/>
  <c r="I143" i="1" s="1"/>
  <c r="F144" i="1"/>
  <c r="I144" i="1" s="1"/>
  <c r="F145" i="1"/>
  <c r="H145" i="1"/>
  <c r="I145" i="1"/>
  <c r="F146" i="1"/>
  <c r="H146" i="1"/>
  <c r="I146" i="1"/>
  <c r="F147" i="1"/>
  <c r="H147" i="1"/>
  <c r="I147" i="1"/>
  <c r="F148" i="1"/>
  <c r="H148" i="1"/>
  <c r="I148" i="1"/>
  <c r="F149" i="1"/>
  <c r="H149" i="1"/>
  <c r="I149" i="1"/>
  <c r="C150" i="1"/>
  <c r="D150" i="1"/>
  <c r="E150" i="1"/>
  <c r="F151" i="1"/>
  <c r="H151" i="1"/>
  <c r="I151" i="1"/>
  <c r="F152" i="1"/>
  <c r="H152" i="1"/>
  <c r="I152" i="1"/>
  <c r="F153" i="1"/>
  <c r="I153" i="1"/>
  <c r="F154" i="1"/>
  <c r="H154" i="1"/>
  <c r="I154" i="1"/>
  <c r="F155" i="1"/>
  <c r="H155" i="1"/>
  <c r="I155" i="1"/>
  <c r="F156" i="1"/>
  <c r="H156" i="1"/>
  <c r="I156" i="1"/>
  <c r="F157" i="1"/>
  <c r="H157" i="1"/>
  <c r="I157" i="1"/>
  <c r="F158" i="1"/>
  <c r="H158" i="1"/>
  <c r="I158" i="1"/>
  <c r="C159" i="1"/>
  <c r="D159" i="1"/>
  <c r="E159" i="1"/>
  <c r="F160" i="1"/>
  <c r="H160" i="1"/>
  <c r="I160" i="1"/>
  <c r="F161" i="1"/>
  <c r="H161" i="1"/>
  <c r="I161" i="1"/>
  <c r="F162" i="1"/>
  <c r="H162" i="1"/>
  <c r="I162" i="1"/>
  <c r="F163" i="1"/>
  <c r="H163" i="1"/>
  <c r="I163" i="1"/>
  <c r="F164" i="1"/>
  <c r="H164" i="1"/>
  <c r="I164" i="1"/>
  <c r="F165" i="1"/>
  <c r="H165" i="1"/>
  <c r="I165" i="1"/>
  <c r="F166" i="1"/>
  <c r="H166" i="1"/>
  <c r="I166" i="1"/>
  <c r="F167" i="1"/>
  <c r="H167" i="1"/>
  <c r="I167" i="1"/>
  <c r="F168" i="1"/>
  <c r="I168" i="1" s="1"/>
  <c r="C170" i="1"/>
  <c r="D170" i="1"/>
  <c r="E170" i="1"/>
  <c r="F171" i="1"/>
  <c r="F172" i="1"/>
  <c r="I172" i="1" s="1"/>
  <c r="F173" i="1"/>
  <c r="I173" i="1" s="1"/>
  <c r="F174" i="1"/>
  <c r="I174" i="1" s="1"/>
  <c r="F175" i="1"/>
  <c r="H175" i="1"/>
  <c r="I175" i="1"/>
  <c r="F176" i="1"/>
  <c r="I176" i="1" s="1"/>
  <c r="C177" i="1"/>
  <c r="D177" i="1"/>
  <c r="E177" i="1"/>
  <c r="F178" i="1"/>
  <c r="F177" i="1" s="1"/>
  <c r="H178" i="1"/>
  <c r="I178" i="1"/>
  <c r="F179" i="1"/>
  <c r="H179" i="1"/>
  <c r="I179" i="1"/>
  <c r="F180" i="1"/>
  <c r="H180" i="1"/>
  <c r="I180" i="1"/>
  <c r="C182" i="1"/>
  <c r="D182" i="1"/>
  <c r="E182" i="1"/>
  <c r="F183" i="1"/>
  <c r="H183" i="1"/>
  <c r="I183" i="1"/>
  <c r="F184" i="1"/>
  <c r="H184" i="1"/>
  <c r="I184" i="1"/>
  <c r="F185" i="1"/>
  <c r="H185" i="1"/>
  <c r="I185" i="1"/>
  <c r="F186" i="1"/>
  <c r="H186" i="1"/>
  <c r="I186" i="1"/>
  <c r="F187" i="1"/>
  <c r="H187" i="1"/>
  <c r="I187" i="1"/>
  <c r="F188" i="1"/>
  <c r="H188" i="1"/>
  <c r="I188" i="1"/>
  <c r="F189" i="1"/>
  <c r="I189" i="1" s="1"/>
  <c r="C190" i="1"/>
  <c r="D190" i="1"/>
  <c r="E190" i="1"/>
  <c r="H190" i="1"/>
  <c r="F191" i="1"/>
  <c r="H191" i="1"/>
  <c r="I191" i="1"/>
  <c r="F192" i="1"/>
  <c r="H192" i="1"/>
  <c r="I192" i="1"/>
  <c r="F193" i="1"/>
  <c r="H193" i="1"/>
  <c r="I193" i="1"/>
  <c r="F194" i="1"/>
  <c r="H194" i="1"/>
  <c r="I194" i="1"/>
  <c r="C195" i="1"/>
  <c r="D195" i="1"/>
  <c r="E195" i="1"/>
  <c r="H195" i="1"/>
  <c r="H196" i="1"/>
  <c r="I196" i="1"/>
  <c r="F197" i="1"/>
  <c r="F195" i="1" s="1"/>
  <c r="H197" i="1"/>
  <c r="I197" i="1"/>
  <c r="C198" i="1"/>
  <c r="D198" i="1"/>
  <c r="E198" i="1"/>
  <c r="F199" i="1"/>
  <c r="H199" i="1"/>
  <c r="I199" i="1"/>
  <c r="F200" i="1"/>
  <c r="I200" i="1" s="1"/>
  <c r="F201" i="1"/>
  <c r="H201" i="1"/>
  <c r="I201" i="1"/>
  <c r="F202" i="1"/>
  <c r="H202" i="1"/>
  <c r="I202" i="1"/>
  <c r="F203" i="1"/>
  <c r="H203" i="1"/>
  <c r="I203" i="1"/>
  <c r="F204" i="1"/>
  <c r="H204" i="1"/>
  <c r="I204" i="1"/>
  <c r="C205" i="1"/>
  <c r="D205" i="1"/>
  <c r="E205" i="1"/>
  <c r="F206" i="1"/>
  <c r="I206" i="1"/>
  <c r="F207" i="1"/>
  <c r="I207" i="1"/>
  <c r="C208" i="1"/>
  <c r="D208" i="1"/>
  <c r="H208" i="1" s="1"/>
  <c r="E208" i="1"/>
  <c r="F208" i="1"/>
  <c r="H209" i="1"/>
  <c r="I209" i="1"/>
  <c r="H210" i="1"/>
  <c r="I210" i="1"/>
  <c r="F211" i="1"/>
  <c r="H211" i="1"/>
  <c r="I211" i="1"/>
  <c r="F212" i="1"/>
  <c r="H212" i="1"/>
  <c r="I212" i="1"/>
  <c r="F213" i="1"/>
  <c r="H213" i="1"/>
  <c r="I213" i="1"/>
  <c r="F214" i="1"/>
  <c r="H214" i="1"/>
  <c r="I214" i="1"/>
  <c r="F215" i="1"/>
  <c r="H215" i="1"/>
  <c r="I215" i="1"/>
  <c r="F216" i="1"/>
  <c r="I216" i="1" s="1"/>
  <c r="H216" i="1"/>
  <c r="F217" i="1"/>
  <c r="H217" i="1"/>
  <c r="I217" i="1"/>
  <c r="F218" i="1"/>
  <c r="H218" i="1"/>
  <c r="I218" i="1"/>
  <c r="F219" i="1"/>
  <c r="H219" i="1"/>
  <c r="I219" i="1"/>
  <c r="F220" i="1"/>
  <c r="I220" i="1" s="1"/>
  <c r="H220" i="1"/>
  <c r="H221" i="1"/>
  <c r="I221" i="1"/>
  <c r="C222" i="1"/>
  <c r="D222" i="1"/>
  <c r="E222" i="1"/>
  <c r="F223" i="1"/>
  <c r="F222" i="1" s="1"/>
  <c r="I222" i="1" s="1"/>
  <c r="F224" i="1"/>
  <c r="H224" i="1"/>
  <c r="I224" i="1"/>
  <c r="H226" i="1"/>
  <c r="E169" i="1" l="1"/>
  <c r="F150" i="1"/>
  <c r="I150" i="1" s="1"/>
  <c r="F128" i="1"/>
  <c r="I128" i="1" s="1"/>
  <c r="E105" i="1"/>
  <c r="F82" i="1"/>
  <c r="D82" i="1"/>
  <c r="H82" i="1" s="1"/>
  <c r="I223" i="1"/>
  <c r="F205" i="1"/>
  <c r="I205" i="1" s="1"/>
  <c r="H198" i="1"/>
  <c r="E181" i="1"/>
  <c r="H177" i="1"/>
  <c r="H150" i="1"/>
  <c r="H128" i="1"/>
  <c r="H125" i="1"/>
  <c r="F118" i="1"/>
  <c r="I118" i="1" s="1"/>
  <c r="F46" i="1"/>
  <c r="F43" i="1"/>
  <c r="E35" i="1"/>
  <c r="F31" i="1"/>
  <c r="I31" i="1" s="1"/>
  <c r="F28" i="1"/>
  <c r="I28" i="1" s="1"/>
  <c r="I16" i="1"/>
  <c r="F182" i="1"/>
  <c r="I182" i="1" s="1"/>
  <c r="F170" i="1"/>
  <c r="F169" i="1" s="1"/>
  <c r="I171" i="1"/>
  <c r="I170" i="1"/>
  <c r="F159" i="1"/>
  <c r="I159" i="1" s="1"/>
  <c r="F135" i="1"/>
  <c r="I135" i="1" s="1"/>
  <c r="F106" i="1"/>
  <c r="I106" i="1"/>
  <c r="D35" i="1"/>
  <c r="I18" i="1"/>
  <c r="C234" i="1"/>
  <c r="I208" i="1"/>
  <c r="F198" i="1"/>
  <c r="I198" i="1" s="1"/>
  <c r="I195" i="1"/>
  <c r="F190" i="1"/>
  <c r="I190" i="1" s="1"/>
  <c r="H182" i="1"/>
  <c r="D181" i="1"/>
  <c r="C181" i="1"/>
  <c r="I177" i="1"/>
  <c r="H170" i="1"/>
  <c r="D169" i="1"/>
  <c r="C169" i="1"/>
  <c r="H159" i="1"/>
  <c r="I125" i="1"/>
  <c r="F112" i="1"/>
  <c r="I112" i="1"/>
  <c r="H106" i="1"/>
  <c r="D105" i="1"/>
  <c r="C105" i="1"/>
  <c r="F100" i="1"/>
  <c r="I100" i="1" s="1"/>
  <c r="I82" i="1"/>
  <c r="F66" i="1"/>
  <c r="I66" i="1" s="1"/>
  <c r="F61" i="1"/>
  <c r="I61" i="1" s="1"/>
  <c r="F54" i="1"/>
  <c r="I54" i="1" s="1"/>
  <c r="F49" i="1"/>
  <c r="I49" i="1" s="1"/>
  <c r="I46" i="1"/>
  <c r="I43" i="1"/>
  <c r="F36" i="1"/>
  <c r="F35" i="1" s="1"/>
  <c r="I21" i="1"/>
  <c r="H18" i="1"/>
  <c r="I12" i="1"/>
  <c r="F9" i="1"/>
  <c r="F8" i="1" s="1"/>
  <c r="E8" i="1"/>
  <c r="E225" i="1" s="1"/>
  <c r="C8" i="1"/>
  <c r="D8" i="1"/>
  <c r="D225" i="1" s="1"/>
  <c r="I35" i="1" l="1"/>
  <c r="H35" i="1"/>
  <c r="D234" i="1"/>
  <c r="F234" i="1" s="1"/>
  <c r="H8" i="1"/>
  <c r="C225" i="1"/>
  <c r="I36" i="1"/>
  <c r="H105" i="1"/>
  <c r="I169" i="1"/>
  <c r="H169" i="1"/>
  <c r="H181" i="1"/>
  <c r="F105" i="1"/>
  <c r="F225" i="1" s="1"/>
  <c r="F181" i="1"/>
  <c r="I181" i="1" s="1"/>
  <c r="I225" i="1" l="1"/>
  <c r="H225" i="1"/>
  <c r="H228" i="1"/>
  <c r="I105" i="1"/>
  <c r="H234" i="1" l="1"/>
  <c r="H238" i="1" s="1"/>
</calcChain>
</file>

<file path=xl/sharedStrings.xml><?xml version="1.0" encoding="utf-8"?>
<sst xmlns="http://schemas.openxmlformats.org/spreadsheetml/2006/main" count="420" uniqueCount="404">
  <si>
    <t xml:space="preserve">prueba  de exactitud </t>
  </si>
  <si>
    <t xml:space="preserve">Total General </t>
  </si>
  <si>
    <t xml:space="preserve">Obras para Edificios  no residenciales </t>
  </si>
  <si>
    <t>2.7.1.2</t>
  </si>
  <si>
    <t xml:space="preserve">Bienes Inmuebles </t>
  </si>
  <si>
    <t>2.7.1</t>
  </si>
  <si>
    <t xml:space="preserve">Licencias Informaticas  e intelectuales,  industriales y comerciales </t>
  </si>
  <si>
    <t>2.6.8.8</t>
  </si>
  <si>
    <t xml:space="preserve">Base de Datos </t>
  </si>
  <si>
    <t>2.3.8.3.2</t>
  </si>
  <si>
    <t>Programas de Computación</t>
  </si>
  <si>
    <t>2.6.8.3.1</t>
  </si>
  <si>
    <t xml:space="preserve">Bienes Intangibles </t>
  </si>
  <si>
    <t>2.6.8</t>
  </si>
  <si>
    <t xml:space="preserve">Otros Equipos </t>
  </si>
  <si>
    <t>2.6.5.8</t>
  </si>
  <si>
    <t xml:space="preserve">Maquinaria, Otros Equipos  y Herramientas </t>
  </si>
  <si>
    <t>2.6.5</t>
  </si>
  <si>
    <t>Automoviles y Camiones</t>
  </si>
  <si>
    <t>2.6.4.1</t>
  </si>
  <si>
    <t>2.6.8.3.2</t>
  </si>
  <si>
    <t xml:space="preserve">Otras estructuras </t>
  </si>
  <si>
    <t>2.6.7.5</t>
  </si>
  <si>
    <t xml:space="preserve">Edificios  no residenciales </t>
  </si>
  <si>
    <t>2.6.7.4</t>
  </si>
  <si>
    <t>2.6.7</t>
  </si>
  <si>
    <t>Otros equipos</t>
  </si>
  <si>
    <t xml:space="preserve">Herramientas menores </t>
  </si>
  <si>
    <t>2.6.5.7</t>
  </si>
  <si>
    <t xml:space="preserve">Equipo de generacion electrica, aparatos y Acesorios electricos </t>
  </si>
  <si>
    <t>2.6.5.6</t>
  </si>
  <si>
    <t>Equipo de comunicación, telecomunicaciones y señalamiento</t>
  </si>
  <si>
    <t>2.6.5.5</t>
  </si>
  <si>
    <t>Sistema de aire acondicionado y calefacion</t>
  </si>
  <si>
    <t>2.6.5.4</t>
  </si>
  <si>
    <t xml:space="preserve">Maquinaria y Equipo Industrial </t>
  </si>
  <si>
    <t>2.6.5.2</t>
  </si>
  <si>
    <t xml:space="preserve">Maquinarias, Otros Equipos y Herramientas </t>
  </si>
  <si>
    <t xml:space="preserve">Otros Equipos de Transporte </t>
  </si>
  <si>
    <t>2.6.4.8</t>
  </si>
  <si>
    <t xml:space="preserve">Vehiculos  y Equipo  de Transporte, Traccion y Elevacion </t>
  </si>
  <si>
    <t>2.6.4</t>
  </si>
  <si>
    <t>Equipos medicos y de laboratorio</t>
  </si>
  <si>
    <t>2.6.3.1</t>
  </si>
  <si>
    <t xml:space="preserve">Equipos Recreativos </t>
  </si>
  <si>
    <t>2.6.2.4</t>
  </si>
  <si>
    <t xml:space="preserve">Camaras y Videos </t>
  </si>
  <si>
    <t>2.6.2.3</t>
  </si>
  <si>
    <t xml:space="preserve">Equipos y aparatos audiovisuales </t>
  </si>
  <si>
    <t>2.6.2.1</t>
  </si>
  <si>
    <t xml:space="preserve">Mobiliario y Equipo Educacional y Recreativo </t>
  </si>
  <si>
    <t>2.6.2</t>
  </si>
  <si>
    <t>Otros Equipos de Valor</t>
  </si>
  <si>
    <t>2.6.1.3.03</t>
  </si>
  <si>
    <t>Otros Mobiliarios y Equipos No Identificados Precedentemente</t>
  </si>
  <si>
    <t>2.6.1.9</t>
  </si>
  <si>
    <t xml:space="preserve">Equipos y Aparatos Audiovisuales </t>
  </si>
  <si>
    <t>2.6.1.5</t>
  </si>
  <si>
    <t>2.6.1.4.01</t>
  </si>
  <si>
    <t xml:space="preserve">Equipos de Computos </t>
  </si>
  <si>
    <t>2.6.1.3</t>
  </si>
  <si>
    <t xml:space="preserve">Muebles de alojamiento, excepto de oficina y estanteria </t>
  </si>
  <si>
    <t>2.6.1.2</t>
  </si>
  <si>
    <t xml:space="preserve">Muebles de Oficina y Estanteria </t>
  </si>
  <si>
    <t>2.6.1.1</t>
  </si>
  <si>
    <t>Maquinaria y Equipo</t>
  </si>
  <si>
    <t>2.6.1</t>
  </si>
  <si>
    <t xml:space="preserve">Bienes Muebles e Inmuebles e Intangibles </t>
  </si>
  <si>
    <t>Transferencias Corrientes destinadas a otras instituciones</t>
  </si>
  <si>
    <t>2.4.9.1</t>
  </si>
  <si>
    <t>Tramsferencias Corrientes a Organismos Internacionales</t>
  </si>
  <si>
    <t>2.4..7.2</t>
  </si>
  <si>
    <t xml:space="preserve">Transferencias Corrientes a Instituciones publicas no financieras nacionales para servicios personales </t>
  </si>
  <si>
    <t>2.4.5.4.1</t>
  </si>
  <si>
    <t xml:space="preserve">Transferencias Corrientes  a Empresas  Publlicas No Financieras </t>
  </si>
  <si>
    <t>2.4.5.</t>
  </si>
  <si>
    <t>Transferencias Corrientes a Asociaciones sin fines de Lucro</t>
  </si>
  <si>
    <t>2.4.1.6</t>
  </si>
  <si>
    <t xml:space="preserve">Premios literarios, deportivos y artisticos </t>
  </si>
  <si>
    <t>2.4.1.3</t>
  </si>
  <si>
    <t>Indemnizacion laboral</t>
  </si>
  <si>
    <t>2.4.1.1.3</t>
  </si>
  <si>
    <t>Atudas y donaciones ocasionales a hogares y personas</t>
  </si>
  <si>
    <t>2.4.1.2.02</t>
  </si>
  <si>
    <t xml:space="preserve">Ayuda  y donaciones programadas a personas </t>
  </si>
  <si>
    <t>2.4.1.2.01</t>
  </si>
  <si>
    <t>Pensiones</t>
  </si>
  <si>
    <t>2.4.1.1.01</t>
  </si>
  <si>
    <t xml:space="preserve">Transferencias Corrientes al Sector Privado </t>
  </si>
  <si>
    <t>2.4.1</t>
  </si>
  <si>
    <t>Transferencias Corrientes</t>
  </si>
  <si>
    <t>Bonos para ütiles Diversos</t>
  </si>
  <si>
    <t>2.3.9.9.02</t>
  </si>
  <si>
    <t>Produstos y Utiles variso  N. I . P.</t>
  </si>
  <si>
    <t>2.3.9.9</t>
  </si>
  <si>
    <t xml:space="preserve">Otros respuestos y accesorios menores </t>
  </si>
  <si>
    <t>2.3.9.8</t>
  </si>
  <si>
    <t xml:space="preserve">Productos Electricos y Afines </t>
  </si>
  <si>
    <t>2.3.9.6</t>
  </si>
  <si>
    <t xml:space="preserve">Utiles de cocina y comedor </t>
  </si>
  <si>
    <t>2.3.9.5</t>
  </si>
  <si>
    <t xml:space="preserve">Utiles destinados a actividades recreativas y deportivas </t>
  </si>
  <si>
    <t>2.3.9.4</t>
  </si>
  <si>
    <t xml:space="preserve">Utiles menores medicos quirurgicos </t>
  </si>
  <si>
    <t>2.3.9.3</t>
  </si>
  <si>
    <t xml:space="preserve">Utiles de escritorio, oficina, informatica y de enseñanza </t>
  </si>
  <si>
    <t>2.3.9.2</t>
  </si>
  <si>
    <t>Material de Limpieza</t>
  </si>
  <si>
    <t>2.3.9.1</t>
  </si>
  <si>
    <t xml:space="preserve">Productos quimicos y Conexos </t>
  </si>
  <si>
    <t>2.3.9</t>
  </si>
  <si>
    <t>Pinturas y Barnices</t>
  </si>
  <si>
    <t>2.3.7.2.06</t>
  </si>
  <si>
    <t>Insecticida, Fumigantes</t>
  </si>
  <si>
    <t>2.3.7.2.05</t>
  </si>
  <si>
    <t>Productos Fotoquímicos</t>
  </si>
  <si>
    <t>2.3.7.2.03</t>
  </si>
  <si>
    <t xml:space="preserve">Lubricantes </t>
  </si>
  <si>
    <t>2.3.7.1.06</t>
  </si>
  <si>
    <t xml:space="preserve">Aceites y Grasas </t>
  </si>
  <si>
    <t>2.3.7.1.05</t>
  </si>
  <si>
    <t>Gas GLP</t>
  </si>
  <si>
    <t>2.3.7.1.04</t>
  </si>
  <si>
    <t>Gas-oil</t>
  </si>
  <si>
    <t>2.3.7.1.02</t>
  </si>
  <si>
    <t xml:space="preserve">Gasolina </t>
  </si>
  <si>
    <t>2.3.7.1.01</t>
  </si>
  <si>
    <t>Combustibles, Lubricantes</t>
  </si>
  <si>
    <t>2.3.7</t>
  </si>
  <si>
    <t xml:space="preserve">Otros Minerales </t>
  </si>
  <si>
    <t>2.3.6.4.07</t>
  </si>
  <si>
    <t xml:space="preserve">Piedra, Arcilla y Arena </t>
  </si>
  <si>
    <t>2.3.6.4.04</t>
  </si>
  <si>
    <t xml:space="preserve">Minerales metaliferos </t>
  </si>
  <si>
    <t>2.3.6.4.01</t>
  </si>
  <si>
    <t xml:space="preserve">Accesorios de Metal </t>
  </si>
  <si>
    <t>2.3.6.3.06</t>
  </si>
  <si>
    <t>Herramienta Menores</t>
  </si>
  <si>
    <t>2.3.6.3.4</t>
  </si>
  <si>
    <t>Estructura metalica</t>
  </si>
  <si>
    <t>2.3.6.3.3</t>
  </si>
  <si>
    <t xml:space="preserve">Productos Ferrosos </t>
  </si>
  <si>
    <t>2.3.6.3.01</t>
  </si>
  <si>
    <t xml:space="preserve">Productos de Porcelana </t>
  </si>
  <si>
    <t>2.3.6.2.03</t>
  </si>
  <si>
    <t xml:space="preserve">Productos de Loza </t>
  </si>
  <si>
    <t>2.3.6.2.02</t>
  </si>
  <si>
    <t xml:space="preserve">Productos de Vidrio </t>
  </si>
  <si>
    <t>2.3.6.2.01</t>
  </si>
  <si>
    <t xml:space="preserve">Productos de Yeso </t>
  </si>
  <si>
    <t>2.3.6.1.04</t>
  </si>
  <si>
    <t xml:space="preserve">Productos de Cal </t>
  </si>
  <si>
    <t>2.3.6.1.02</t>
  </si>
  <si>
    <t xml:space="preserve">Productos de Cemento </t>
  </si>
  <si>
    <t>2.3.6.1.01</t>
  </si>
  <si>
    <t xml:space="preserve">Productos de Minerales Metalicos y No Metalicos </t>
  </si>
  <si>
    <t>2.3.6</t>
  </si>
  <si>
    <t>Articulos de Plástico</t>
  </si>
  <si>
    <t>2.3.5.5</t>
  </si>
  <si>
    <t>Articulos de Caucho</t>
  </si>
  <si>
    <t>2.3.5.4</t>
  </si>
  <si>
    <t>Llantas y Neumaticos</t>
  </si>
  <si>
    <t>2.3.5.3</t>
  </si>
  <si>
    <t xml:space="preserve">Articulos de Cuero </t>
  </si>
  <si>
    <t>2.3.5.2</t>
  </si>
  <si>
    <t xml:space="preserve">Cueros y Pieles </t>
  </si>
  <si>
    <t>2.3.5.1</t>
  </si>
  <si>
    <t>Productos de Cuero, Caucho y Plasticos</t>
  </si>
  <si>
    <t>2.3.5</t>
  </si>
  <si>
    <t xml:space="preserve">Productos Medicinales </t>
  </si>
  <si>
    <t>2.3.4.1</t>
  </si>
  <si>
    <t xml:space="preserve">Productos Farmaceuticos  </t>
  </si>
  <si>
    <t>2.3.4</t>
  </si>
  <si>
    <t>Texto de Enseñanza</t>
  </si>
  <si>
    <t>2.3.3.5</t>
  </si>
  <si>
    <t>Libros,  Revistas y Periodicos</t>
  </si>
  <si>
    <t>2.3.3.4</t>
  </si>
  <si>
    <t>Productos de Artes Graficas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</si>
  <si>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</si>
  <si>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</si>
  <si>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</si>
  <si>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</si>
  <si>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</si>
  <si>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de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</si>
  <si>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</si>
  <si>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</si>
  <si>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</si>
  <si>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</si>
  <si>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</si>
  <si>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</si>
  <si>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</si>
  <si>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 y Telas</t>
  </si>
  <si>
    <t>2.3.2.1</t>
  </si>
  <si>
    <t xml:space="preserve">Textiles y Vestuarios </t>
  </si>
  <si>
    <t>2.3.2</t>
  </si>
  <si>
    <t xml:space="preserve">Madera, Corcho y sus Manufacturas </t>
  </si>
  <si>
    <t>2.3.1.4</t>
  </si>
  <si>
    <t>Productos Agroforestales y Pecuarios</t>
  </si>
  <si>
    <t>2.3.1.3</t>
  </si>
  <si>
    <t>Productos Agricolas</t>
  </si>
  <si>
    <t>2.3.1.3.2</t>
  </si>
  <si>
    <t xml:space="preserve">Alimentos para animales 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</si>
  <si>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</si>
  <si>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</si>
  <si>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</si>
  <si>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</si>
  <si>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</si>
  <si>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Materiales y Suministros </t>
  </si>
  <si>
    <t>Comision Bancaria</t>
  </si>
  <si>
    <t>2.2.9.4.2</t>
  </si>
  <si>
    <t xml:space="preserve">Tasas </t>
  </si>
  <si>
    <t>2.2.8.8.3</t>
  </si>
  <si>
    <t xml:space="preserve">Derechos </t>
  </si>
  <si>
    <t>2.2.8.8.2</t>
  </si>
  <si>
    <t xml:space="preserve">Impuestos </t>
  </si>
  <si>
    <t>2.2.8.8.1</t>
  </si>
  <si>
    <t xml:space="preserve">Impuestos, Derechos y  Tasas </t>
  </si>
  <si>
    <t>2.2.8.8</t>
  </si>
  <si>
    <t>Otros Servicios Técnicos y Profesionales</t>
  </si>
  <si>
    <t>2.2.8.7.6</t>
  </si>
  <si>
    <t>Servicios de informatica y Sistema Computarizados</t>
  </si>
  <si>
    <t>2.2.8.7.5</t>
  </si>
  <si>
    <t>Servicios de Capacitación</t>
  </si>
  <si>
    <t>2.2.8.7.4</t>
  </si>
  <si>
    <t>Servicios de Contabilidad y Auditoria</t>
  </si>
  <si>
    <t>2.2.8.7.3</t>
  </si>
  <si>
    <t>Servicios juridicos</t>
  </si>
  <si>
    <t>2.2.8.7.2</t>
  </si>
  <si>
    <t>Servicios Técnicos y Profesionales</t>
  </si>
  <si>
    <t>2.2.8.7</t>
  </si>
  <si>
    <t>Actuaciones Artisticas</t>
  </si>
  <si>
    <t>2.2.8.6.4</t>
  </si>
  <si>
    <t>Actuaciones Deportivas</t>
  </si>
  <si>
    <t>2.2.8.6.3</t>
  </si>
  <si>
    <t xml:space="preserve">Festividades </t>
  </si>
  <si>
    <t>Eventos Generales</t>
  </si>
  <si>
    <t>2.2.8.6.1</t>
  </si>
  <si>
    <t xml:space="preserve">Limpieza e  Higiene </t>
  </si>
  <si>
    <t>2.2.8.5.3</t>
  </si>
  <si>
    <t>Servicios de Lavanderia</t>
  </si>
  <si>
    <t>2.2.8.5.2</t>
  </si>
  <si>
    <t xml:space="preserve">Fumigacion </t>
  </si>
  <si>
    <t>2.2.8.5.1</t>
  </si>
  <si>
    <t>Servicios Funerarios y Gastos Conexos</t>
  </si>
  <si>
    <t>2.2.8.4</t>
  </si>
  <si>
    <t xml:space="preserve">Servicios Medicos sanitarios </t>
  </si>
  <si>
    <t>2.2.8.3.1</t>
  </si>
  <si>
    <t>Comisiones y gastos bancarios</t>
  </si>
  <si>
    <t>2.2.8.2.1</t>
  </si>
  <si>
    <t xml:space="preserve">Gastos Judiciales </t>
  </si>
  <si>
    <t>2.2.8.1</t>
  </si>
  <si>
    <t>Otros Servicios no Personales</t>
  </si>
  <si>
    <t>2.2.8</t>
  </si>
  <si>
    <t xml:space="preserve">Instaciones Temporales </t>
  </si>
  <si>
    <t>2.2.7.3</t>
  </si>
  <si>
    <t>Servicios de Mantenimiento y Reparacion e Instalaciones</t>
  </si>
  <si>
    <t>2.2.7.2.8</t>
  </si>
  <si>
    <t>Mantenimiento y Reparación de Equipo de Transporte</t>
  </si>
  <si>
    <t>2.2.7.2.6</t>
  </si>
  <si>
    <t>Mantenimiento  y Reparación Equipo de oficina</t>
  </si>
  <si>
    <t>2.2.7.2.4</t>
  </si>
  <si>
    <t xml:space="preserve">Servicio de Mantenimiento, reparación, desmonte </t>
  </si>
  <si>
    <t>Mantenimiento y Repacion de Equipo de Producción</t>
  </si>
  <si>
    <t>2.2.7.2.7</t>
  </si>
  <si>
    <t xml:space="preserve">Reparaciones de Maquinarias  Equipos de Transporte </t>
  </si>
  <si>
    <t>Mantenimiento y reparacion de equipos sanitarios y de laboratorio</t>
  </si>
  <si>
    <t>Mantenimiento y reparacion de equipo educacional</t>
  </si>
  <si>
    <t>2.2.7.2.3</t>
  </si>
  <si>
    <t>Mantenimiento y Repacion de Equipo de Computacion</t>
  </si>
  <si>
    <t>2.2.7.2.2</t>
  </si>
  <si>
    <t>Instalaciones electrica</t>
  </si>
  <si>
    <t>2.2.7.1.6</t>
  </si>
  <si>
    <t xml:space="preserve">Servicios de Pintura </t>
  </si>
  <si>
    <t>2.2.7.1.7</t>
  </si>
  <si>
    <t>Limpieza, desmalezamiento de tierra y terreno</t>
  </si>
  <si>
    <t>2.2.7.1.3</t>
  </si>
  <si>
    <t>Servicios especiales de Mantenimiento</t>
  </si>
  <si>
    <t>2.2.7.1.2</t>
  </si>
  <si>
    <t xml:space="preserve">Obras Menores en Edificaciones </t>
  </si>
  <si>
    <t>2.2.7.1</t>
  </si>
  <si>
    <t xml:space="preserve">Servicios de Conservación , Reparaciones Menores  e Instalaciones Temporales </t>
  </si>
  <si>
    <t>2.2.7</t>
  </si>
  <si>
    <t>Seguros de Personas</t>
  </si>
  <si>
    <t>2.2.6.3</t>
  </si>
  <si>
    <t xml:space="preserve">Seguro de bienes muebles </t>
  </si>
  <si>
    <t>2.2.6.2</t>
  </si>
  <si>
    <t xml:space="preserve">Seguros  de bienes inmuebles  e infraestructura </t>
  </si>
  <si>
    <t>2.2.6.1</t>
  </si>
  <si>
    <t xml:space="preserve">Seguros </t>
  </si>
  <si>
    <t>2.2.6</t>
  </si>
  <si>
    <t>Otros Alquileres</t>
  </si>
  <si>
    <t>2.2.5.8</t>
  </si>
  <si>
    <t>Alquileres de Equipos de Transporte , Tracción y Elev</t>
  </si>
  <si>
    <t>2.2.5.4</t>
  </si>
  <si>
    <t>Alquileres de Equipos de Oficina</t>
  </si>
  <si>
    <t>2.2.5.3.4</t>
  </si>
  <si>
    <t xml:space="preserve">Alquileres de Maquinarias y Equipos </t>
  </si>
  <si>
    <t>2.2.5.3</t>
  </si>
  <si>
    <t xml:space="preserve">Alquileres y rentas de edificios y Locales </t>
  </si>
  <si>
    <t>2.2.5.1</t>
  </si>
  <si>
    <t xml:space="preserve">Alquileres de  Rentas </t>
  </si>
  <si>
    <t>2.2.5</t>
  </si>
  <si>
    <t>Peaje</t>
  </si>
  <si>
    <t>2.2.4.4</t>
  </si>
  <si>
    <t>Almacenaje</t>
  </si>
  <si>
    <t>2.2.4.3</t>
  </si>
  <si>
    <t>Fletes</t>
  </si>
  <si>
    <t>2.2.4.2</t>
  </si>
  <si>
    <t xml:space="preserve">Pasajes </t>
  </si>
  <si>
    <t>2.2.4.1</t>
  </si>
  <si>
    <t>Transporte y Almacenaje</t>
  </si>
  <si>
    <t>2.2.4</t>
  </si>
  <si>
    <t>Viaticos fuera del pais</t>
  </si>
  <si>
    <t>2.2.3.2</t>
  </si>
  <si>
    <t>Viaticos dentro del pais</t>
  </si>
  <si>
    <t>2.2.3.1</t>
  </si>
  <si>
    <t xml:space="preserve">Viaticos </t>
  </si>
  <si>
    <t>2.2.3</t>
  </si>
  <si>
    <t>Impresión y Encuadernación</t>
  </si>
  <si>
    <t>2.2.2.2</t>
  </si>
  <si>
    <t xml:space="preserve">Publicidad y Propaganda </t>
  </si>
  <si>
    <t>2.2..2.1</t>
  </si>
  <si>
    <t>Publicidad, Impresión y Encuadernación</t>
  </si>
  <si>
    <t>2.2.2</t>
  </si>
  <si>
    <t xml:space="preserve">Desechos Solidos </t>
  </si>
  <si>
    <t>2.2.1.6.08</t>
  </si>
  <si>
    <t xml:space="preserve">Agua </t>
  </si>
  <si>
    <t>2.2.1.7.01</t>
  </si>
  <si>
    <t xml:space="preserve">Electricidad </t>
  </si>
  <si>
    <t>2.2.1.6.06</t>
  </si>
  <si>
    <t xml:space="preserve">Servicios de Internet y  Television por cable </t>
  </si>
  <si>
    <t>2.2.1.5.01</t>
  </si>
  <si>
    <t xml:space="preserve">Telefax y Correos </t>
  </si>
  <si>
    <t>2.2.1.4.01</t>
  </si>
  <si>
    <t xml:space="preserve">Telefono  Local </t>
  </si>
  <si>
    <t>2.2.1.3.01</t>
  </si>
  <si>
    <t xml:space="preserve">Servicios Básicos- </t>
  </si>
  <si>
    <t>2.2.1</t>
  </si>
  <si>
    <t xml:space="preserve">Servicios no Personales </t>
  </si>
  <si>
    <t xml:space="preserve">Contribuciones al Seguro de Riesgo Laboral 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</si>
  <si>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</si>
  <si>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</si>
  <si>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</si>
  <si>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</si>
  <si>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</si>
  <si>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</si>
  <si>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>2.1.5</t>
  </si>
  <si>
    <t>Dietas en el exterior</t>
  </si>
  <si>
    <t>2.1.3.1.2</t>
  </si>
  <si>
    <t xml:space="preserve">Dietas en el pais </t>
  </si>
  <si>
    <t>2.1.3.1.1</t>
  </si>
  <si>
    <t>Dietas y Gastos de Representación</t>
  </si>
  <si>
    <t>2.1.3</t>
  </si>
  <si>
    <t xml:space="preserve">Bonos por desempeños </t>
  </si>
  <si>
    <t>2.1.2.2.09</t>
  </si>
  <si>
    <t xml:space="preserve">Compensación por Resultados </t>
  </si>
  <si>
    <t>2.1.2.2.06</t>
  </si>
  <si>
    <t>Gratificaciones de pasantias</t>
  </si>
  <si>
    <t>2.1.2.2.04</t>
  </si>
  <si>
    <t xml:space="preserve">Compensación por servicios de seguridad </t>
  </si>
  <si>
    <t>2.1.2.2.05</t>
  </si>
  <si>
    <t xml:space="preserve">Pago  de horas extraordinarias- Horas al final del año </t>
  </si>
  <si>
    <t>2.1.2.2.03</t>
  </si>
  <si>
    <t xml:space="preserve">Compensación por horas  extraordinarias </t>
  </si>
  <si>
    <t>2.1.2.2.02</t>
  </si>
  <si>
    <t>Compensación  (Sobresueldos)</t>
  </si>
  <si>
    <t>2.1.2.2</t>
  </si>
  <si>
    <t>Proporción de vacaciones no disfrutadas</t>
  </si>
  <si>
    <t>2.1.1.5.04</t>
  </si>
  <si>
    <t>Prestación Laboral por Desvinculación</t>
  </si>
  <si>
    <t>2.1.1.5.03</t>
  </si>
  <si>
    <t>Prestaciones Economicas</t>
  </si>
  <si>
    <t>2.1.1.5</t>
  </si>
  <si>
    <t xml:space="preserve">Regalía Pascual </t>
  </si>
  <si>
    <t>2.1.1.4.01</t>
  </si>
  <si>
    <t>Sueldo Annual Nº 13</t>
  </si>
  <si>
    <t>2.1.1.4</t>
  </si>
  <si>
    <t>Sueldos al personal por servicios especiales</t>
  </si>
  <si>
    <t>2.1.1.2.04</t>
  </si>
  <si>
    <t xml:space="preserve">Suplencias </t>
  </si>
  <si>
    <t>2.1.1.2.03</t>
  </si>
  <si>
    <t xml:space="preserve">Sueldos  al personal contratado  y/o igualado </t>
  </si>
  <si>
    <t>2.1.1.2.01</t>
  </si>
  <si>
    <t xml:space="preserve">Remuneraciones al personal con caracter transitorio </t>
  </si>
  <si>
    <t>2.1.1.2</t>
  </si>
  <si>
    <t>Incentivos y Escalafon</t>
  </si>
  <si>
    <t>2.1.1.1.05</t>
  </si>
  <si>
    <t>Sueldos Fijos</t>
  </si>
  <si>
    <t>2.1.1.1.01</t>
  </si>
  <si>
    <t xml:space="preserve">Remuneracion al personal fijo </t>
  </si>
  <si>
    <t>2.1.1.1</t>
  </si>
  <si>
    <t>Servicios  Personales</t>
  </si>
  <si>
    <t xml:space="preserve">prueba de exactitud </t>
  </si>
  <si>
    <t xml:space="preserve">CONSOLIDADO </t>
  </si>
  <si>
    <t>CTC</t>
  </si>
  <si>
    <t xml:space="preserve">PROGRESANDO </t>
  </si>
  <si>
    <t xml:space="preserve">SOLIDARIDAD </t>
  </si>
  <si>
    <t xml:space="preserve">Descripción </t>
  </si>
  <si>
    <t xml:space="preserve">Objeto/Cta/Sub-Cuenta </t>
  </si>
  <si>
    <t>(valores en RD$)</t>
  </si>
  <si>
    <t>31 DE AGOSTO 2017</t>
  </si>
  <si>
    <t xml:space="preserve">EJECUCION PRESUPUESTARIA DEL PROGRAMA  PROSOLI  </t>
  </si>
  <si>
    <t xml:space="preserve">GABINETE DE COORDINACION DE LA POLITICA SOCIAL </t>
  </si>
  <si>
    <t xml:space="preserve">VICEPRESIDENCIA DE LA REPUBLICA DOMINICANA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</si>
</sst>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1" fillId="0" borderId="0" xfId="1"/>
    <xf numFmtId="164" fontId="1" fillId="0" borderId="0" xfId="1" applyNumberFormat="1"/>
    <xf numFmtId="43" fontId="1" fillId="0" borderId="0" xfId="1" applyNumberFormat="1"/>
    <xf numFmtId="0" fontId="1" fillId="0" borderId="0" xfId="1" applyFont="1"/>
    <xf numFmtId="43" fontId="2" fillId="0" borderId="0" xfId="1" applyNumberFormat="1" applyFont="1"/>
    <xf numFmtId="164" fontId="1" fillId="0" borderId="1" xfId="1" applyNumberFormat="1" applyBorder="1"/>
    <xf numFmtId="43" fontId="1" fillId="0" borderId="1" xfId="1" applyNumberFormat="1" applyBorder="1"/>
    <xf numFmtId="0" fontId="1" fillId="0" borderId="1" xfId="1" applyBorder="1"/>
    <xf numFmtId="0" fontId="3" fillId="0" borderId="0" xfId="1" applyFont="1" applyBorder="1"/>
    <xf numFmtId="0" fontId="1" fillId="0" borderId="0" xfId="1" applyNumberFormat="1" applyBorder="1"/>
    <xf numFmtId="43" fontId="4" fillId="2" borderId="2" xfId="2" applyFont="1" applyFill="1" applyBorder="1"/>
    <xf numFmtId="0" fontId="5" fillId="2" borderId="2" xfId="1" applyFont="1" applyFill="1" applyBorder="1"/>
    <xf numFmtId="0" fontId="5" fillId="2" borderId="2" xfId="1" applyNumberFormat="1" applyFont="1" applyFill="1" applyBorder="1" applyAlignment="1">
      <alignment horizontal="center"/>
    </xf>
    <xf numFmtId="43" fontId="6" fillId="0" borderId="3" xfId="2" applyFont="1" applyBorder="1"/>
    <xf numFmtId="43" fontId="6" fillId="0" borderId="4" xfId="2" applyFont="1" applyBorder="1"/>
    <xf numFmtId="0" fontId="3" fillId="0" borderId="4" xfId="1" applyFont="1" applyBorder="1"/>
    <xf numFmtId="0" fontId="6" fillId="0" borderId="4" xfId="1" applyNumberFormat="1" applyFont="1" applyBorder="1" applyAlignment="1">
      <alignment horizontal="center"/>
    </xf>
    <xf numFmtId="43" fontId="6" fillId="0" borderId="5" xfId="2" applyFont="1" applyBorder="1"/>
    <xf numFmtId="0" fontId="3" fillId="0" borderId="3" xfId="1" applyFont="1" applyBorder="1"/>
    <xf numFmtId="49" fontId="3" fillId="0" borderId="5" xfId="1" applyNumberFormat="1" applyFont="1" applyBorder="1" applyAlignment="1">
      <alignment horizontal="center"/>
    </xf>
    <xf numFmtId="43" fontId="7" fillId="2" borderId="6" xfId="2" applyFont="1" applyFill="1" applyBorder="1"/>
    <xf numFmtId="43" fontId="7" fillId="2" borderId="3" xfId="2" applyFont="1" applyFill="1" applyBorder="1"/>
    <xf numFmtId="0" fontId="8" fillId="2" borderId="3" xfId="1" applyFont="1" applyFill="1" applyBorder="1"/>
    <xf numFmtId="0" fontId="9" fillId="2" borderId="3" xfId="1" applyNumberFormat="1" applyFont="1" applyFill="1" applyBorder="1" applyAlignment="1">
      <alignment horizontal="center"/>
    </xf>
    <xf numFmtId="0" fontId="3" fillId="0" borderId="5" xfId="1" applyFont="1" applyBorder="1"/>
    <xf numFmtId="49" fontId="3" fillId="0" borderId="3" xfId="1" applyNumberFormat="1" applyFont="1" applyBorder="1" applyAlignment="1">
      <alignment horizontal="center"/>
    </xf>
    <xf numFmtId="0" fontId="8" fillId="3" borderId="3" xfId="1" applyFont="1" applyFill="1" applyBorder="1"/>
    <xf numFmtId="0" fontId="9" fillId="3" borderId="3" xfId="1" applyNumberFormat="1" applyFont="1" applyFill="1" applyBorder="1" applyAlignment="1">
      <alignment horizontal="center"/>
    </xf>
    <xf numFmtId="0" fontId="6" fillId="0" borderId="3" xfId="1" applyNumberFormat="1" applyFont="1" applyBorder="1" applyAlignment="1">
      <alignment horizontal="center"/>
    </xf>
    <xf numFmtId="0" fontId="9" fillId="4" borderId="3" xfId="1" applyFont="1" applyFill="1" applyBorder="1"/>
    <xf numFmtId="0" fontId="9" fillId="4" borderId="3" xfId="1" applyNumberFormat="1" applyFont="1" applyFill="1" applyBorder="1" applyAlignment="1">
      <alignment horizontal="center"/>
    </xf>
    <xf numFmtId="0" fontId="1" fillId="5" borderId="0" xfId="1" applyFill="1"/>
    <xf numFmtId="0" fontId="3" fillId="6" borderId="3" xfId="1" applyFont="1" applyFill="1" applyBorder="1"/>
    <xf numFmtId="0" fontId="8" fillId="2" borderId="6" xfId="1" applyFont="1" applyFill="1" applyBorder="1"/>
    <xf numFmtId="0" fontId="9" fillId="2" borderId="6" xfId="1" applyNumberFormat="1" applyFont="1" applyFill="1" applyBorder="1" applyAlignment="1">
      <alignment horizontal="center"/>
    </xf>
    <xf numFmtId="43" fontId="7" fillId="7" borderId="7" xfId="1" applyNumberFormat="1" applyFont="1" applyFill="1" applyBorder="1"/>
    <xf numFmtId="0" fontId="10" fillId="7" borderId="7" xfId="1" applyFont="1" applyFill="1" applyBorder="1"/>
    <xf numFmtId="0" fontId="10" fillId="7" borderId="7" xfId="1" applyNumberFormat="1" applyFont="1" applyFill="1" applyBorder="1" applyAlignment="1">
      <alignment horizontal="center"/>
    </xf>
    <xf numFmtId="0" fontId="1" fillId="0" borderId="0" xfId="1" applyFill="1"/>
    <xf numFmtId="43" fontId="1" fillId="0" borderId="0" xfId="1" applyNumberFormat="1" applyFill="1"/>
    <xf numFmtId="43" fontId="6" fillId="0" borderId="3" xfId="2" applyFont="1" applyFill="1" applyBorder="1"/>
    <xf numFmtId="0" fontId="6" fillId="0" borderId="3" xfId="1" applyFont="1" applyFill="1" applyBorder="1"/>
    <xf numFmtId="0" fontId="11" fillId="0" borderId="3" xfId="1" applyNumberFormat="1" applyFont="1" applyFill="1" applyBorder="1" applyAlignment="1">
      <alignment horizontal="center"/>
    </xf>
    <xf numFmtId="43" fontId="7" fillId="7" borderId="8" xfId="1" applyNumberFormat="1" applyFont="1" applyFill="1" applyBorder="1"/>
    <xf numFmtId="43" fontId="1" fillId="0" borderId="4" xfId="2" applyFont="1" applyBorder="1"/>
    <xf numFmtId="0" fontId="3" fillId="0" borderId="9" xfId="1" applyFont="1" applyBorder="1"/>
    <xf numFmtId="49" fontId="3" fillId="0" borderId="10" xfId="1" applyNumberFormat="1" applyFont="1" applyBorder="1" applyAlignment="1">
      <alignment horizontal="center"/>
    </xf>
    <xf numFmtId="43" fontId="1" fillId="0" borderId="6" xfId="2" applyFont="1" applyBorder="1"/>
    <xf numFmtId="0" fontId="3" fillId="0" borderId="11" xfId="1" applyFont="1" applyBorder="1"/>
    <xf numFmtId="49" fontId="3" fillId="2" borderId="5" xfId="1" applyNumberFormat="1" applyFont="1" applyFill="1" applyBorder="1" applyAlignment="1">
      <alignment horizontal="center"/>
    </xf>
    <xf numFmtId="43" fontId="8" fillId="2" borderId="3" xfId="1" applyNumberFormat="1" applyFont="1" applyFill="1" applyBorder="1"/>
    <xf numFmtId="0" fontId="3" fillId="0" borderId="3" xfId="1" applyNumberFormat="1" applyFont="1" applyBorder="1" applyAlignment="1">
      <alignment horizontal="center"/>
    </xf>
    <xf numFmtId="43" fontId="1" fillId="0" borderId="12" xfId="2" applyBorder="1"/>
    <xf numFmtId="43" fontId="7" fillId="2" borderId="0" xfId="2" applyFont="1" applyFill="1" applyBorder="1"/>
    <xf numFmtId="0" fontId="1" fillId="0" borderId="0" xfId="1" applyFill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6" fillId="0" borderId="15" xfId="1" applyFont="1" applyBorder="1"/>
    <xf numFmtId="0" fontId="6" fillId="0" borderId="0" xfId="1" applyFont="1" applyBorder="1"/>
    <xf numFmtId="0" fontId="12" fillId="0" borderId="17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6" fillId="0" borderId="13" xfId="1" applyFont="1" applyBorder="1"/>
    <xf numFmtId="0" fontId="14" fillId="0" borderId="20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4" fillId="0" borderId="19" xfId="1" applyFont="1" applyBorder="1" applyAlignment="1" applyProtection="1">
      <alignment horizontal="center"/>
      <protection locked="0"/>
    </xf>
    <xf numFmtId="0" fontId="15" fillId="0" borderId="18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15" xfId="1" applyFont="1" applyBorder="1" applyAlignment="1" applyProtection="1">
      <alignment horizontal="center"/>
      <protection locked="0"/>
    </xf>
    <xf numFmtId="165" fontId="14" fillId="0" borderId="18" xfId="1" applyNumberFormat="1" applyFont="1" applyFill="1" applyBorder="1" applyAlignment="1" applyProtection="1">
      <alignment horizontal="center"/>
      <protection locked="0"/>
    </xf>
    <xf numFmtId="165" fontId="14" fillId="0" borderId="0" xfId="1" applyNumberFormat="1" applyFont="1" applyFill="1" applyBorder="1" applyAlignment="1" applyProtection="1">
      <alignment horizontal="center"/>
      <protection locked="0"/>
    </xf>
    <xf numFmtId="165" fontId="14" fillId="0" borderId="15" xfId="1" applyNumberFormat="1" applyFont="1" applyFill="1" applyBorder="1" applyAlignment="1" applyProtection="1">
      <alignment horizontal="center"/>
      <protection locked="0"/>
    </xf>
    <xf numFmtId="0" fontId="13" fillId="0" borderId="18" xfId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horizontal="center"/>
      <protection locked="0"/>
    </xf>
    <xf numFmtId="0" fontId="13" fillId="0" borderId="1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239"/>
  <sheetViews>
    <sheetView tabSelected="1" view="pageBreakPreview" zoomScale="115" zoomScaleNormal="100" zoomScaleSheetLayoutView="115" workbookViewId="0">
      <selection activeCell="A4" sqref="A4:F4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6.25" thickTop="1" x14ac:dyDescent="0.35">
      <c r="A1" s="63" t="s">
        <v>403</v>
      </c>
      <c r="B1" s="64"/>
      <c r="C1" s="64"/>
      <c r="D1" s="64"/>
      <c r="E1" s="64"/>
      <c r="F1" s="65"/>
    </row>
    <row r="2" spans="1:11" ht="23.25" x14ac:dyDescent="0.35">
      <c r="A2" s="66" t="s">
        <v>402</v>
      </c>
      <c r="B2" s="67"/>
      <c r="C2" s="67"/>
      <c r="D2" s="67"/>
      <c r="E2" s="67"/>
      <c r="F2" s="68"/>
    </row>
    <row r="3" spans="1:11" ht="23.25" x14ac:dyDescent="0.35">
      <c r="A3" s="66" t="s">
        <v>401</v>
      </c>
      <c r="B3" s="67"/>
      <c r="C3" s="67"/>
      <c r="D3" s="67"/>
      <c r="E3" s="67"/>
      <c r="F3" s="68"/>
    </row>
    <row r="4" spans="1:11" ht="25.5" x14ac:dyDescent="0.35">
      <c r="A4" s="69" t="s">
        <v>400</v>
      </c>
      <c r="B4" s="70"/>
      <c r="C4" s="70"/>
      <c r="D4" s="70"/>
      <c r="E4" s="70"/>
      <c r="F4" s="71"/>
    </row>
    <row r="5" spans="1:11" ht="21" thickBot="1" x14ac:dyDescent="0.35">
      <c r="A5" s="72" t="s">
        <v>399</v>
      </c>
      <c r="B5" s="73"/>
      <c r="C5" s="73"/>
      <c r="D5" s="73"/>
      <c r="E5" s="73"/>
      <c r="F5" s="74"/>
    </row>
    <row r="6" spans="1:11" ht="31.5" customHeight="1" thickTop="1" thickBot="1" x14ac:dyDescent="0.25">
      <c r="A6" s="59" t="s">
        <v>398</v>
      </c>
      <c r="B6" s="61" t="s">
        <v>397</v>
      </c>
      <c r="C6" s="58"/>
      <c r="D6" s="58"/>
      <c r="E6" s="58"/>
      <c r="F6" s="57"/>
    </row>
    <row r="7" spans="1:11" ht="28.5" customHeight="1" thickBot="1" x14ac:dyDescent="0.25">
      <c r="A7" s="60"/>
      <c r="B7" s="62"/>
      <c r="C7" s="56" t="s">
        <v>396</v>
      </c>
      <c r="D7" s="56" t="s">
        <v>395</v>
      </c>
      <c r="E7" s="56" t="s">
        <v>394</v>
      </c>
      <c r="F7" s="56" t="s">
        <v>393</v>
      </c>
      <c r="H7" s="55" t="s">
        <v>392</v>
      </c>
    </row>
    <row r="8" spans="1:11" ht="16.5" thickBot="1" x14ac:dyDescent="0.3">
      <c r="A8" s="38">
        <v>2.1</v>
      </c>
      <c r="B8" s="37" t="s">
        <v>391</v>
      </c>
      <c r="C8" s="36">
        <f>+C9+C12+C16+C18+C21+C28+C31</f>
        <v>25099159.039999999</v>
      </c>
      <c r="D8" s="36">
        <f>+D9+D12+D16+D18+D21+D28+D31</f>
        <v>23084340.280000001</v>
      </c>
      <c r="E8" s="36">
        <f>+E9+E12+E16+E18+E21+E28+E31</f>
        <v>6623087.4900000002</v>
      </c>
      <c r="F8" s="36">
        <f>+F9+F12+F16+F18+F21+F28+F31</f>
        <v>54806586.809999995</v>
      </c>
      <c r="H8" s="3" t="e">
        <f>+C8+D8+#REF!</f>
        <v>#REF!</v>
      </c>
      <c r="I8" s="3"/>
    </row>
    <row r="9" spans="1:11" ht="16.5" x14ac:dyDescent="0.3">
      <c r="A9" s="35" t="s">
        <v>390</v>
      </c>
      <c r="B9" s="34" t="s">
        <v>389</v>
      </c>
      <c r="C9" s="21">
        <f>SUM(C10:C11)</f>
        <v>21672630.239999998</v>
      </c>
      <c r="D9" s="21">
        <f>SUM(D10:D11)</f>
        <v>14599010.390000001</v>
      </c>
      <c r="E9" s="21">
        <f>SUM(E10:E11)</f>
        <v>3503167.5</v>
      </c>
      <c r="F9" s="21">
        <f>SUM(F10:F11)</f>
        <v>39774808.129999995</v>
      </c>
      <c r="H9" s="3" t="e">
        <f>+C9+D9+#REF!</f>
        <v>#REF!</v>
      </c>
      <c r="I9" s="3"/>
    </row>
    <row r="10" spans="1:11" x14ac:dyDescent="0.2">
      <c r="A10" s="52" t="s">
        <v>388</v>
      </c>
      <c r="B10" s="19" t="s">
        <v>387</v>
      </c>
      <c r="C10" s="14">
        <v>21672630.239999998</v>
      </c>
      <c r="D10" s="14">
        <v>14599010.390000001</v>
      </c>
      <c r="E10" s="14">
        <v>3503167.5</v>
      </c>
      <c r="F10" s="14">
        <f>SUM(C10:E10)</f>
        <v>39774808.129999995</v>
      </c>
      <c r="H10" s="3" t="e">
        <f>+C10+D10+#REF!</f>
        <v>#REF!</v>
      </c>
      <c r="I10" s="3">
        <f t="shared" ref="I10:I73" si="0">+C10+D10+E10-F10</f>
        <v>0</v>
      </c>
      <c r="K10" s="54"/>
    </row>
    <row r="11" spans="1:11" x14ac:dyDescent="0.2">
      <c r="A11" s="52" t="s">
        <v>386</v>
      </c>
      <c r="B11" s="33" t="s">
        <v>385</v>
      </c>
      <c r="C11" s="14">
        <v>0</v>
      </c>
      <c r="D11" s="14">
        <v>0</v>
      </c>
      <c r="E11" s="14">
        <v>0</v>
      </c>
      <c r="F11" s="14">
        <f>SUM(C11:E11)</f>
        <v>0</v>
      </c>
      <c r="H11" s="3" t="e">
        <f>+C11+D11+#REF!</f>
        <v>#REF!</v>
      </c>
      <c r="I11" s="3">
        <f t="shared" si="0"/>
        <v>0</v>
      </c>
    </row>
    <row r="12" spans="1:11" ht="16.5" x14ac:dyDescent="0.3">
      <c r="A12" s="24" t="s">
        <v>384</v>
      </c>
      <c r="B12" s="23" t="s">
        <v>383</v>
      </c>
      <c r="C12" s="22">
        <f>SUM(C13:C15)</f>
        <v>89100</v>
      </c>
      <c r="D12" s="22">
        <f>SUM(D13:D15)</f>
        <v>3065736.5</v>
      </c>
      <c r="E12" s="22">
        <f>SUM(E13:E15)</f>
        <v>2197833.42</v>
      </c>
      <c r="F12" s="22">
        <f>SUM(F13:F15)</f>
        <v>5352669.92</v>
      </c>
      <c r="H12" s="3" t="e">
        <f>+C12+D12+#REF!</f>
        <v>#REF!</v>
      </c>
      <c r="I12" s="3">
        <f t="shared" si="0"/>
        <v>0</v>
      </c>
    </row>
    <row r="13" spans="1:11" x14ac:dyDescent="0.2">
      <c r="A13" s="52" t="s">
        <v>382</v>
      </c>
      <c r="B13" s="19" t="s">
        <v>381</v>
      </c>
      <c r="C13" s="14">
        <v>89100</v>
      </c>
      <c r="D13" s="14">
        <v>3065736.5</v>
      </c>
      <c r="E13" s="14">
        <v>2197833.42</v>
      </c>
      <c r="F13" s="14">
        <f>SUM(C13:E13)</f>
        <v>5352669.92</v>
      </c>
      <c r="G13" s="3">
        <f>SUM(C13:F13)</f>
        <v>10705339.84</v>
      </c>
      <c r="H13" s="3" t="e">
        <f>+C13+D13+#REF!</f>
        <v>#REF!</v>
      </c>
      <c r="I13" s="3">
        <f t="shared" si="0"/>
        <v>0</v>
      </c>
    </row>
    <row r="14" spans="1:11" x14ac:dyDescent="0.2">
      <c r="A14" s="52" t="s">
        <v>380</v>
      </c>
      <c r="B14" s="19" t="s">
        <v>379</v>
      </c>
      <c r="C14" s="14">
        <v>0</v>
      </c>
      <c r="D14" s="14">
        <v>0</v>
      </c>
      <c r="E14" s="14">
        <v>0</v>
      </c>
      <c r="F14" s="14">
        <f>SUM(C14:E14)</f>
        <v>0</v>
      </c>
      <c r="H14" s="3" t="e">
        <f>+C14+D14+#REF!</f>
        <v>#REF!</v>
      </c>
      <c r="I14" s="3">
        <f t="shared" si="0"/>
        <v>0</v>
      </c>
    </row>
    <row r="15" spans="1:11" x14ac:dyDescent="0.2">
      <c r="A15" s="52" t="s">
        <v>378</v>
      </c>
      <c r="B15" s="19" t="s">
        <v>377</v>
      </c>
      <c r="C15" s="14">
        <v>0</v>
      </c>
      <c r="D15" s="14">
        <v>0</v>
      </c>
      <c r="E15" s="14">
        <v>0</v>
      </c>
      <c r="F15" s="14">
        <f>SUM(C15:E15)</f>
        <v>0</v>
      </c>
      <c r="H15" s="3" t="e">
        <f>+C15+D15+#REF!</f>
        <v>#REF!</v>
      </c>
      <c r="I15" s="3">
        <f t="shared" si="0"/>
        <v>0</v>
      </c>
    </row>
    <row r="16" spans="1:11" ht="16.5" x14ac:dyDescent="0.3">
      <c r="A16" s="24" t="s">
        <v>376</v>
      </c>
      <c r="B16" s="23" t="s">
        <v>375</v>
      </c>
      <c r="C16" s="22">
        <f>SUM(C17:C17)</f>
        <v>0</v>
      </c>
      <c r="D16" s="22">
        <f>SUM(D17:D17)</f>
        <v>0</v>
      </c>
      <c r="E16" s="22">
        <f>SUM(E17:E17)</f>
        <v>0</v>
      </c>
      <c r="F16" s="22">
        <f>SUM(F17:F17)</f>
        <v>0</v>
      </c>
      <c r="H16" s="3" t="e">
        <f>+C16+D16+#REF!</f>
        <v>#REF!</v>
      </c>
      <c r="I16" s="3">
        <f t="shared" si="0"/>
        <v>0</v>
      </c>
    </row>
    <row r="17" spans="1:9" x14ac:dyDescent="0.2">
      <c r="A17" s="52" t="s">
        <v>374</v>
      </c>
      <c r="B17" s="19" t="s">
        <v>373</v>
      </c>
      <c r="C17" s="14">
        <v>0</v>
      </c>
      <c r="D17" s="14">
        <v>0</v>
      </c>
      <c r="E17" s="14"/>
      <c r="F17" s="14">
        <f>SUM(C17:E17)</f>
        <v>0</v>
      </c>
      <c r="H17" s="3" t="e">
        <f>+C17+D17+#REF!</f>
        <v>#REF!</v>
      </c>
      <c r="I17" s="3">
        <f t="shared" si="0"/>
        <v>0</v>
      </c>
    </row>
    <row r="18" spans="1:9" ht="16.5" x14ac:dyDescent="0.3">
      <c r="A18" s="24" t="s">
        <v>372</v>
      </c>
      <c r="B18" s="23" t="s">
        <v>371</v>
      </c>
      <c r="C18" s="22">
        <f>SUM(C19:C20)</f>
        <v>0</v>
      </c>
      <c r="D18" s="22">
        <f>SUM(D19:D20)</f>
        <v>64080.53</v>
      </c>
      <c r="E18" s="22">
        <f>SUM(E19:E20)</f>
        <v>23073.37</v>
      </c>
      <c r="F18" s="22">
        <f>SUM(F19:F20)</f>
        <v>87153.9</v>
      </c>
      <c r="H18" s="3" t="e">
        <f>+C18+D18+#REF!</f>
        <v>#REF!</v>
      </c>
      <c r="I18" s="3">
        <f t="shared" si="0"/>
        <v>0</v>
      </c>
    </row>
    <row r="19" spans="1:9" x14ac:dyDescent="0.2">
      <c r="A19" s="52" t="s">
        <v>370</v>
      </c>
      <c r="B19" s="19" t="s">
        <v>369</v>
      </c>
      <c r="C19" s="14">
        <v>0</v>
      </c>
      <c r="D19" s="14">
        <v>0</v>
      </c>
      <c r="E19" s="14">
        <v>0</v>
      </c>
      <c r="F19" s="14">
        <f>SUM(C19:E19)</f>
        <v>0</v>
      </c>
      <c r="H19" s="3" t="e">
        <f>+C19+D19+#REF!</f>
        <v>#REF!</v>
      </c>
      <c r="I19" s="3">
        <f t="shared" si="0"/>
        <v>0</v>
      </c>
    </row>
    <row r="20" spans="1:9" x14ac:dyDescent="0.2">
      <c r="A20" s="52" t="s">
        <v>368</v>
      </c>
      <c r="B20" s="19" t="s">
        <v>367</v>
      </c>
      <c r="C20" s="14">
        <v>0</v>
      </c>
      <c r="D20" s="14">
        <v>64080.53</v>
      </c>
      <c r="E20" s="14">
        <v>23073.37</v>
      </c>
      <c r="F20" s="14">
        <f>SUM(C20:E20)</f>
        <v>87153.9</v>
      </c>
      <c r="G20" s="3">
        <f>SUM(C20:F20)</f>
        <v>174307.8</v>
      </c>
      <c r="H20" s="3" t="e">
        <f>+C20+D20+#REF!</f>
        <v>#REF!</v>
      </c>
      <c r="I20" s="3">
        <f t="shared" si="0"/>
        <v>0</v>
      </c>
    </row>
    <row r="21" spans="1:9" ht="16.5" x14ac:dyDescent="0.3">
      <c r="A21" s="24" t="s">
        <v>366</v>
      </c>
      <c r="B21" s="23" t="s">
        <v>365</v>
      </c>
      <c r="C21" s="22">
        <f>SUM(C22:C27)</f>
        <v>34500</v>
      </c>
      <c r="D21" s="22">
        <f>SUM(D22:D27)</f>
        <v>2715079.09</v>
      </c>
      <c r="E21" s="22">
        <f>SUM(E22:E27)</f>
        <v>2768.8</v>
      </c>
      <c r="F21" s="22">
        <f>SUM(F22:F27)</f>
        <v>2752347.89</v>
      </c>
      <c r="H21" s="3" t="e">
        <f>+C21+D21+#REF!</f>
        <v>#REF!</v>
      </c>
      <c r="I21" s="3">
        <f t="shared" si="0"/>
        <v>0</v>
      </c>
    </row>
    <row r="22" spans="1:9" x14ac:dyDescent="0.2">
      <c r="A22" s="52" t="s">
        <v>364</v>
      </c>
      <c r="B22" s="19" t="s">
        <v>363</v>
      </c>
      <c r="C22" s="53">
        <v>0</v>
      </c>
      <c r="D22" s="14">
        <v>64080.53</v>
      </c>
      <c r="E22" s="14">
        <v>0</v>
      </c>
      <c r="F22" s="14">
        <f t="shared" ref="F22:F27" si="1">SUM(C22:E22)</f>
        <v>64080.53</v>
      </c>
      <c r="H22" s="3" t="e">
        <f>+C24+D24+#REF!</f>
        <v>#REF!</v>
      </c>
      <c r="I22" s="3">
        <f t="shared" si="0"/>
        <v>0</v>
      </c>
    </row>
    <row r="23" spans="1:9" x14ac:dyDescent="0.2">
      <c r="A23" s="52" t="s">
        <v>362</v>
      </c>
      <c r="B23" s="19" t="s">
        <v>361</v>
      </c>
      <c r="C23" s="14">
        <v>0</v>
      </c>
      <c r="D23" s="14">
        <v>151928.56</v>
      </c>
      <c r="E23" s="14">
        <v>2768.8</v>
      </c>
      <c r="F23" s="14">
        <f t="shared" si="1"/>
        <v>154697.35999999999</v>
      </c>
      <c r="H23" s="3" t="e">
        <f>+C23+D23+#REF!</f>
        <v>#REF!</v>
      </c>
      <c r="I23" s="3">
        <f t="shared" si="0"/>
        <v>0</v>
      </c>
    </row>
    <row r="24" spans="1:9" x14ac:dyDescent="0.2">
      <c r="A24" s="52" t="s">
        <v>360</v>
      </c>
      <c r="B24" s="19" t="s">
        <v>359</v>
      </c>
      <c r="C24" s="14">
        <v>34500</v>
      </c>
      <c r="D24" s="14">
        <v>2494070</v>
      </c>
      <c r="E24" s="14">
        <v>0</v>
      </c>
      <c r="F24" s="14">
        <f t="shared" si="1"/>
        <v>2528570</v>
      </c>
      <c r="H24" s="3" t="e">
        <f>+#REF!+#REF!+#REF!</f>
        <v>#REF!</v>
      </c>
      <c r="I24" s="3">
        <f t="shared" si="0"/>
        <v>0</v>
      </c>
    </row>
    <row r="25" spans="1:9" x14ac:dyDescent="0.2">
      <c r="A25" s="52" t="s">
        <v>358</v>
      </c>
      <c r="B25" s="19" t="s">
        <v>357</v>
      </c>
      <c r="C25" s="14">
        <v>0</v>
      </c>
      <c r="D25" s="14">
        <v>5000</v>
      </c>
      <c r="E25" s="14">
        <v>0</v>
      </c>
      <c r="F25" s="14">
        <f t="shared" si="1"/>
        <v>5000</v>
      </c>
      <c r="H25" s="3"/>
      <c r="I25" s="3">
        <f t="shared" si="0"/>
        <v>0</v>
      </c>
    </row>
    <row r="26" spans="1:9" x14ac:dyDescent="0.2">
      <c r="A26" s="52" t="s">
        <v>356</v>
      </c>
      <c r="B26" s="19" t="s">
        <v>355</v>
      </c>
      <c r="C26" s="14">
        <v>0</v>
      </c>
      <c r="D26" s="14">
        <v>0</v>
      </c>
      <c r="E26" s="14">
        <v>0</v>
      </c>
      <c r="F26" s="14">
        <f t="shared" si="1"/>
        <v>0</v>
      </c>
      <c r="H26" s="3" t="e">
        <f>+C26+D26+#REF!</f>
        <v>#REF!</v>
      </c>
      <c r="I26" s="3">
        <f t="shared" si="0"/>
        <v>0</v>
      </c>
    </row>
    <row r="27" spans="1:9" x14ac:dyDescent="0.2">
      <c r="A27" s="52" t="s">
        <v>354</v>
      </c>
      <c r="B27" s="19" t="s">
        <v>353</v>
      </c>
      <c r="C27" s="14">
        <v>0</v>
      </c>
      <c r="D27" s="14">
        <v>0</v>
      </c>
      <c r="E27" s="14">
        <v>0</v>
      </c>
      <c r="F27" s="14">
        <f t="shared" si="1"/>
        <v>0</v>
      </c>
      <c r="H27" s="3" t="e">
        <f>+C27+D27+#REF!</f>
        <v>#REF!</v>
      </c>
      <c r="I27" s="3">
        <f t="shared" si="0"/>
        <v>0</v>
      </c>
    </row>
    <row r="28" spans="1:9" ht="16.5" x14ac:dyDescent="0.3">
      <c r="A28" s="24" t="s">
        <v>352</v>
      </c>
      <c r="B28" s="23" t="s">
        <v>351</v>
      </c>
      <c r="C28" s="22">
        <f>SUM(C29:C29)</f>
        <v>0</v>
      </c>
      <c r="D28" s="22">
        <f>SUM(D29:D29)</f>
        <v>0</v>
      </c>
      <c r="E28" s="22">
        <f>SUM(E29:E30)</f>
        <v>47930.400000000001</v>
      </c>
      <c r="F28" s="22">
        <f>SUM(F29:F30)</f>
        <v>47930.400000000001</v>
      </c>
      <c r="H28" s="3"/>
      <c r="I28" s="3">
        <f t="shared" si="0"/>
        <v>0</v>
      </c>
    </row>
    <row r="29" spans="1:9" x14ac:dyDescent="0.2">
      <c r="A29" s="52" t="s">
        <v>350</v>
      </c>
      <c r="B29" s="19" t="s">
        <v>349</v>
      </c>
      <c r="C29" s="14">
        <v>0</v>
      </c>
      <c r="D29" s="14">
        <v>0</v>
      </c>
      <c r="E29" s="14">
        <v>0</v>
      </c>
      <c r="F29" s="14">
        <f>SUM(C29:E29)</f>
        <v>0</v>
      </c>
      <c r="H29" s="3"/>
      <c r="I29" s="3">
        <f t="shared" si="0"/>
        <v>0</v>
      </c>
    </row>
    <row r="30" spans="1:9" x14ac:dyDescent="0.2">
      <c r="A30" s="52" t="s">
        <v>348</v>
      </c>
      <c r="B30" s="19" t="s">
        <v>347</v>
      </c>
      <c r="C30" s="14"/>
      <c r="D30" s="14"/>
      <c r="E30" s="14">
        <v>47930.400000000001</v>
      </c>
      <c r="F30" s="14">
        <f>SUM(C30:E30)</f>
        <v>47930.400000000001</v>
      </c>
      <c r="H30" s="3"/>
      <c r="I30" s="3">
        <f t="shared" si="0"/>
        <v>0</v>
      </c>
    </row>
    <row r="31" spans="1:9" ht="16.5" x14ac:dyDescent="0.3">
      <c r="A31" s="24" t="s">
        <v>346</v>
      </c>
      <c r="B31" s="23" t="s">
        <v>345</v>
      </c>
      <c r="C31" s="22">
        <f>SUM(C32:C34)</f>
        <v>3302928.8</v>
      </c>
      <c r="D31" s="22">
        <f>SUM(D32:D34)</f>
        <v>2640433.7700000005</v>
      </c>
      <c r="E31" s="22">
        <f>SUM(E32:E34)</f>
        <v>848314</v>
      </c>
      <c r="F31" s="22">
        <f>SUM(F32:F34)</f>
        <v>6791676.5700000003</v>
      </c>
      <c r="H31" s="3" t="e">
        <f>+C31+D31+#REF!</f>
        <v>#REF!</v>
      </c>
      <c r="I31" s="3">
        <f t="shared" si="0"/>
        <v>0</v>
      </c>
    </row>
    <row r="32" spans="1:9" x14ac:dyDescent="0.2">
      <c r="A32" s="29" t="s">
        <v>344</v>
      </c>
      <c r="B32" s="19" t="s">
        <v>343</v>
      </c>
      <c r="C32" s="14">
        <v>1531307.19</v>
      </c>
      <c r="D32" s="14">
        <v>1219887.01</v>
      </c>
      <c r="E32" s="14">
        <v>395692.97</v>
      </c>
      <c r="F32" s="14">
        <f>SUM(C32:E32)</f>
        <v>3146887.17</v>
      </c>
      <c r="H32" s="3" t="e">
        <f>+C32+D32+#REF!</f>
        <v>#REF!</v>
      </c>
      <c r="I32" s="3">
        <f t="shared" si="0"/>
        <v>0</v>
      </c>
    </row>
    <row r="33" spans="1:9" x14ac:dyDescent="0.2">
      <c r="A33" s="29" t="s">
        <v>342</v>
      </c>
      <c r="B33" s="19" t="s">
        <v>341</v>
      </c>
      <c r="C33" s="14">
        <v>1541377.38</v>
      </c>
      <c r="D33" s="14">
        <v>1252176.31</v>
      </c>
      <c r="E33" s="14">
        <v>396251.06</v>
      </c>
      <c r="F33" s="14">
        <f>SUM(C33:E33)</f>
        <v>3189804.75</v>
      </c>
      <c r="H33" s="3" t="e">
        <f>+C33+D33+#REF!</f>
        <v>#REF!</v>
      </c>
      <c r="I33" s="3">
        <f t="shared" si="0"/>
        <v>0</v>
      </c>
    </row>
    <row r="34" spans="1:9" ht="13.5" thickBot="1" x14ac:dyDescent="0.25">
      <c r="A34" s="29" t="s">
        <v>340</v>
      </c>
      <c r="B34" s="19" t="s">
        <v>339</v>
      </c>
      <c r="C34" s="14">
        <v>230244.23</v>
      </c>
      <c r="D34" s="14">
        <v>168370.45</v>
      </c>
      <c r="E34" s="14">
        <v>56369.97</v>
      </c>
      <c r="F34" s="14">
        <f>SUM(C34:E34)</f>
        <v>454984.65</v>
      </c>
      <c r="H34" s="3" t="e">
        <f>+C34+D34+#REF!</f>
        <v>#REF!</v>
      </c>
      <c r="I34" s="3">
        <f t="shared" si="0"/>
        <v>0</v>
      </c>
    </row>
    <row r="35" spans="1:9" ht="16.5" thickBot="1" x14ac:dyDescent="0.3">
      <c r="A35" s="38">
        <v>2.2000000000000002</v>
      </c>
      <c r="B35" s="37" t="s">
        <v>338</v>
      </c>
      <c r="C35" s="36">
        <f>+C36+C43+C46+C49+C54+C61+C66+C82+C100</f>
        <v>8818782.9700000007</v>
      </c>
      <c r="D35" s="36">
        <f>+D36+D43+D46+D49+D54+D61+D66+D82+D100</f>
        <v>69039367.910000011</v>
      </c>
      <c r="E35" s="36">
        <f>+E36+E43+E46+E49+E54+E61+E66+E82+E100</f>
        <v>4964998.9400000004</v>
      </c>
      <c r="F35" s="36">
        <f>+F36+F43+F46+F49+F54+F61+F66+F82+F100</f>
        <v>82823149.820000008</v>
      </c>
      <c r="H35" s="3" t="e">
        <f>+C35+D35+#REF!</f>
        <v>#REF!</v>
      </c>
      <c r="I35" s="3">
        <f t="shared" si="0"/>
        <v>0</v>
      </c>
    </row>
    <row r="36" spans="1:9" ht="16.5" x14ac:dyDescent="0.3">
      <c r="A36" s="35" t="s">
        <v>337</v>
      </c>
      <c r="B36" s="34" t="s">
        <v>336</v>
      </c>
      <c r="C36" s="21">
        <f>SUM(C37:C42)</f>
        <v>2998547.7800000003</v>
      </c>
      <c r="D36" s="21">
        <f>SUM(D37:D42)</f>
        <v>4171191.3100000005</v>
      </c>
      <c r="E36" s="21">
        <f>SUM(E37:E42)</f>
        <v>1540849.9300000002</v>
      </c>
      <c r="F36" s="22">
        <f>SUM(F37:F42)</f>
        <v>8710589.0200000014</v>
      </c>
      <c r="H36" s="3" t="e">
        <f>+C36+D36+#REF!</f>
        <v>#REF!</v>
      </c>
      <c r="I36" s="3">
        <f t="shared" si="0"/>
        <v>0</v>
      </c>
    </row>
    <row r="37" spans="1:9" x14ac:dyDescent="0.2">
      <c r="A37" s="29" t="s">
        <v>335</v>
      </c>
      <c r="B37" s="19" t="s">
        <v>334</v>
      </c>
      <c r="C37" s="14">
        <v>2897286.41</v>
      </c>
      <c r="D37" s="14">
        <v>1070385.4099999999</v>
      </c>
      <c r="E37" s="14">
        <v>0</v>
      </c>
      <c r="F37" s="14">
        <f t="shared" ref="F37:F42" si="2">SUM(C37:E37)</f>
        <v>3967671.8200000003</v>
      </c>
      <c r="H37" s="3" t="e">
        <f>+C37+D37+#REF!</f>
        <v>#REF!</v>
      </c>
      <c r="I37" s="3">
        <f t="shared" si="0"/>
        <v>0</v>
      </c>
    </row>
    <row r="38" spans="1:9" x14ac:dyDescent="0.2">
      <c r="A38" s="29" t="s">
        <v>333</v>
      </c>
      <c r="B38" s="19" t="s">
        <v>332</v>
      </c>
      <c r="C38" s="14">
        <v>0</v>
      </c>
      <c r="D38" s="14">
        <v>3400</v>
      </c>
      <c r="E38" s="14">
        <v>0</v>
      </c>
      <c r="F38" s="14">
        <f t="shared" si="2"/>
        <v>3400</v>
      </c>
      <c r="H38" s="3" t="e">
        <f>+C38+D38+#REF!</f>
        <v>#REF!</v>
      </c>
      <c r="I38" s="3">
        <f t="shared" si="0"/>
        <v>0</v>
      </c>
    </row>
    <row r="39" spans="1:9" x14ac:dyDescent="0.2">
      <c r="A39" s="29" t="s">
        <v>331</v>
      </c>
      <c r="B39" s="19" t="s">
        <v>330</v>
      </c>
      <c r="C39" s="14">
        <v>101261.37</v>
      </c>
      <c r="D39" s="14">
        <v>1688143.04</v>
      </c>
      <c r="E39" s="14">
        <v>610642.81000000006</v>
      </c>
      <c r="F39" s="14">
        <f t="shared" si="2"/>
        <v>2400047.2200000002</v>
      </c>
      <c r="H39" s="3" t="e">
        <f>+C39+D39+#REF!</f>
        <v>#REF!</v>
      </c>
      <c r="I39" s="3">
        <f t="shared" si="0"/>
        <v>0</v>
      </c>
    </row>
    <row r="40" spans="1:9" x14ac:dyDescent="0.2">
      <c r="A40" s="29" t="s">
        <v>329</v>
      </c>
      <c r="B40" s="19" t="s">
        <v>328</v>
      </c>
      <c r="C40" s="14">
        <v>0</v>
      </c>
      <c r="D40" s="14">
        <v>1393503.86</v>
      </c>
      <c r="E40" s="14">
        <v>928301.12</v>
      </c>
      <c r="F40" s="14">
        <f t="shared" si="2"/>
        <v>2321804.98</v>
      </c>
      <c r="H40" s="3" t="e">
        <f>+C40+D40+#REF!</f>
        <v>#REF!</v>
      </c>
      <c r="I40" s="3">
        <f t="shared" si="0"/>
        <v>0</v>
      </c>
    </row>
    <row r="41" spans="1:9" x14ac:dyDescent="0.2">
      <c r="A41" s="29" t="s">
        <v>327</v>
      </c>
      <c r="B41" s="19" t="s">
        <v>326</v>
      </c>
      <c r="C41" s="14">
        <v>0</v>
      </c>
      <c r="D41" s="14">
        <v>15759</v>
      </c>
      <c r="E41" s="14">
        <v>0</v>
      </c>
      <c r="F41" s="14">
        <f t="shared" si="2"/>
        <v>15759</v>
      </c>
      <c r="H41" s="3" t="e">
        <f>+C41+D41+#REF!</f>
        <v>#REF!</v>
      </c>
      <c r="I41" s="3">
        <f t="shared" si="0"/>
        <v>0</v>
      </c>
    </row>
    <row r="42" spans="1:9" x14ac:dyDescent="0.2">
      <c r="A42" s="29" t="s">
        <v>325</v>
      </c>
      <c r="B42" s="19" t="s">
        <v>324</v>
      </c>
      <c r="C42" s="14">
        <v>0</v>
      </c>
      <c r="D42" s="14">
        <v>0</v>
      </c>
      <c r="E42" s="14">
        <v>1906</v>
      </c>
      <c r="F42" s="14">
        <f t="shared" si="2"/>
        <v>1906</v>
      </c>
      <c r="H42" s="3" t="e">
        <f>+C42+D42+#REF!</f>
        <v>#REF!</v>
      </c>
      <c r="I42" s="3">
        <f t="shared" si="0"/>
        <v>0</v>
      </c>
    </row>
    <row r="43" spans="1:9" ht="16.5" x14ac:dyDescent="0.3">
      <c r="A43" s="24" t="s">
        <v>323</v>
      </c>
      <c r="B43" s="23" t="s">
        <v>322</v>
      </c>
      <c r="C43" s="22">
        <f>SUM(C44:C45)</f>
        <v>0</v>
      </c>
      <c r="D43" s="22">
        <f>SUM(D44:D45)</f>
        <v>362153.21</v>
      </c>
      <c r="E43" s="22">
        <f>SUM(E44:E45)</f>
        <v>105062.51</v>
      </c>
      <c r="F43" s="22">
        <f>SUM(F44:F45)</f>
        <v>467215.72</v>
      </c>
      <c r="H43" s="3" t="e">
        <f>+C43+D43+#REF!</f>
        <v>#REF!</v>
      </c>
      <c r="I43" s="3">
        <f t="shared" si="0"/>
        <v>0</v>
      </c>
    </row>
    <row r="44" spans="1:9" x14ac:dyDescent="0.2">
      <c r="A44" s="26" t="s">
        <v>321</v>
      </c>
      <c r="B44" s="19" t="s">
        <v>320</v>
      </c>
      <c r="C44" s="14">
        <v>0</v>
      </c>
      <c r="D44" s="14">
        <v>356714</v>
      </c>
      <c r="E44" s="14">
        <v>0</v>
      </c>
      <c r="F44" s="14">
        <f>SUM(D44:E44)</f>
        <v>356714</v>
      </c>
      <c r="H44" s="3" t="e">
        <f>+C44+D44+#REF!</f>
        <v>#REF!</v>
      </c>
      <c r="I44" s="3">
        <f t="shared" si="0"/>
        <v>0</v>
      </c>
    </row>
    <row r="45" spans="1:9" x14ac:dyDescent="0.2">
      <c r="A45" s="26" t="s">
        <v>319</v>
      </c>
      <c r="B45" s="19" t="s">
        <v>318</v>
      </c>
      <c r="C45" s="14">
        <v>0</v>
      </c>
      <c r="D45" s="14">
        <v>5439.21</v>
      </c>
      <c r="E45" s="14">
        <v>105062.51</v>
      </c>
      <c r="F45" s="14">
        <f>SUM(D45:E45)</f>
        <v>110501.72</v>
      </c>
      <c r="H45" s="3" t="e">
        <f>+C45+D45+#REF!</f>
        <v>#REF!</v>
      </c>
      <c r="I45" s="3">
        <f t="shared" si="0"/>
        <v>0</v>
      </c>
    </row>
    <row r="46" spans="1:9" ht="16.5" x14ac:dyDescent="0.3">
      <c r="A46" s="24" t="s">
        <v>317</v>
      </c>
      <c r="B46" s="23" t="s">
        <v>316</v>
      </c>
      <c r="C46" s="22">
        <f>SUM(C47:C48)</f>
        <v>0</v>
      </c>
      <c r="D46" s="22">
        <f>SUM(D47:D48)</f>
        <v>3066971.71</v>
      </c>
      <c r="E46" s="22">
        <f>SUM(E47:E48)</f>
        <v>619200</v>
      </c>
      <c r="F46" s="22">
        <f>SUM(F47:F48)</f>
        <v>3686171.71</v>
      </c>
      <c r="H46" s="3" t="e">
        <f>+C46+D46+#REF!</f>
        <v>#REF!</v>
      </c>
      <c r="I46" s="3">
        <f t="shared" si="0"/>
        <v>0</v>
      </c>
    </row>
    <row r="47" spans="1:9" x14ac:dyDescent="0.2">
      <c r="A47" s="29" t="s">
        <v>315</v>
      </c>
      <c r="B47" s="19" t="s">
        <v>314</v>
      </c>
      <c r="C47" s="14">
        <v>0</v>
      </c>
      <c r="D47" s="14">
        <v>3066971.71</v>
      </c>
      <c r="E47" s="14">
        <v>619200</v>
      </c>
      <c r="F47" s="14">
        <f>SUM(C47:E47)</f>
        <v>3686171.71</v>
      </c>
      <c r="H47" s="3" t="e">
        <f>+C47+D47+#REF!</f>
        <v>#REF!</v>
      </c>
      <c r="I47" s="3">
        <f t="shared" si="0"/>
        <v>0</v>
      </c>
    </row>
    <row r="48" spans="1:9" x14ac:dyDescent="0.2">
      <c r="A48" s="29" t="s">
        <v>313</v>
      </c>
      <c r="B48" s="19" t="s">
        <v>312</v>
      </c>
      <c r="C48" s="14">
        <v>0</v>
      </c>
      <c r="D48" s="14">
        <v>0</v>
      </c>
      <c r="E48" s="14">
        <v>0</v>
      </c>
      <c r="F48" s="14">
        <f>SUM(C48:E48)</f>
        <v>0</v>
      </c>
      <c r="H48" s="3" t="e">
        <f>+C48+D48+#REF!</f>
        <v>#REF!</v>
      </c>
      <c r="I48" s="3">
        <f t="shared" si="0"/>
        <v>0</v>
      </c>
    </row>
    <row r="49" spans="1:9" ht="16.5" x14ac:dyDescent="0.3">
      <c r="A49" s="24" t="s">
        <v>311</v>
      </c>
      <c r="B49" s="23" t="s">
        <v>310</v>
      </c>
      <c r="C49" s="22">
        <f>SUM(C50:C53)</f>
        <v>0</v>
      </c>
      <c r="D49" s="22">
        <f>SUM(D50:D53)</f>
        <v>58333972</v>
      </c>
      <c r="E49" s="22">
        <f>SUM(E50:E53)</f>
        <v>607176.6</v>
      </c>
      <c r="F49" s="22">
        <f>SUM(F50:F53)</f>
        <v>58941148.600000001</v>
      </c>
      <c r="H49" s="3" t="e">
        <f>+C49+D49+#REF!</f>
        <v>#REF!</v>
      </c>
      <c r="I49" s="3">
        <f t="shared" si="0"/>
        <v>0</v>
      </c>
    </row>
    <row r="50" spans="1:9" x14ac:dyDescent="0.2">
      <c r="A50" s="26" t="s">
        <v>309</v>
      </c>
      <c r="B50" s="19" t="s">
        <v>308</v>
      </c>
      <c r="C50" s="41">
        <v>0</v>
      </c>
      <c r="D50" s="41">
        <v>58265085</v>
      </c>
      <c r="E50" s="41">
        <v>597516.6</v>
      </c>
      <c r="F50" s="14">
        <f>SUM(C50:E50)</f>
        <v>58862601.600000001</v>
      </c>
      <c r="H50" s="3" t="e">
        <f>+C50+D50+#REF!</f>
        <v>#REF!</v>
      </c>
      <c r="I50" s="3">
        <f t="shared" si="0"/>
        <v>0</v>
      </c>
    </row>
    <row r="51" spans="1:9" x14ac:dyDescent="0.2">
      <c r="A51" s="26" t="s">
        <v>307</v>
      </c>
      <c r="B51" s="19" t="s">
        <v>306</v>
      </c>
      <c r="C51" s="14">
        <v>0</v>
      </c>
      <c r="D51" s="14">
        <v>1520</v>
      </c>
      <c r="E51" s="14">
        <v>0</v>
      </c>
      <c r="F51" s="14">
        <f>SUM(C51:E51)</f>
        <v>1520</v>
      </c>
      <c r="H51" s="3" t="e">
        <f>+C51+D51+#REF!</f>
        <v>#REF!</v>
      </c>
      <c r="I51" s="3">
        <f t="shared" si="0"/>
        <v>0</v>
      </c>
    </row>
    <row r="52" spans="1:9" x14ac:dyDescent="0.2">
      <c r="A52" s="26" t="s">
        <v>305</v>
      </c>
      <c r="B52" s="19" t="s">
        <v>304</v>
      </c>
      <c r="C52" s="14">
        <v>0</v>
      </c>
      <c r="D52" s="14">
        <v>0</v>
      </c>
      <c r="E52" s="14">
        <v>0</v>
      </c>
      <c r="F52" s="14">
        <f>SUM(C52:E52)</f>
        <v>0</v>
      </c>
      <c r="H52" s="3" t="e">
        <f>+C52+D52+#REF!</f>
        <v>#REF!</v>
      </c>
      <c r="I52" s="3">
        <f t="shared" si="0"/>
        <v>0</v>
      </c>
    </row>
    <row r="53" spans="1:9" x14ac:dyDescent="0.2">
      <c r="A53" s="26" t="s">
        <v>303</v>
      </c>
      <c r="B53" s="19" t="s">
        <v>302</v>
      </c>
      <c r="C53" s="14">
        <v>0</v>
      </c>
      <c r="D53" s="14">
        <v>67367</v>
      </c>
      <c r="E53" s="14">
        <v>9660</v>
      </c>
      <c r="F53" s="14">
        <f>SUM(C53:E53)</f>
        <v>77027</v>
      </c>
      <c r="H53" s="3" t="e">
        <f>+C53+D53+#REF!</f>
        <v>#REF!</v>
      </c>
      <c r="I53" s="3">
        <f t="shared" si="0"/>
        <v>0</v>
      </c>
    </row>
    <row r="54" spans="1:9" ht="16.5" x14ac:dyDescent="0.3">
      <c r="A54" s="24" t="s">
        <v>301</v>
      </c>
      <c r="B54" s="23" t="s">
        <v>300</v>
      </c>
      <c r="C54" s="22">
        <f>SUM(C55:C60)</f>
        <v>486901.86</v>
      </c>
      <c r="D54" s="22">
        <f>SUM(D55:D60)</f>
        <v>264405.84000000003</v>
      </c>
      <c r="E54" s="22">
        <f>SUM(E55:E60)</f>
        <v>1112645.5</v>
      </c>
      <c r="F54" s="22">
        <f>SUM(F55:F60)</f>
        <v>1863953.1999999997</v>
      </c>
      <c r="H54" s="3" t="e">
        <f>+C54+D54+#REF!</f>
        <v>#REF!</v>
      </c>
      <c r="I54" s="3">
        <f t="shared" si="0"/>
        <v>0</v>
      </c>
    </row>
    <row r="55" spans="1:9" x14ac:dyDescent="0.2">
      <c r="A55" s="26" t="s">
        <v>299</v>
      </c>
      <c r="B55" s="19" t="s">
        <v>298</v>
      </c>
      <c r="C55" s="14">
        <v>486901.86</v>
      </c>
      <c r="D55" s="14">
        <v>212758.6</v>
      </c>
      <c r="E55" s="14">
        <v>0</v>
      </c>
      <c r="F55" s="14">
        <f t="shared" ref="F55:F60" si="3">SUM(C55:E55)</f>
        <v>699660.46</v>
      </c>
      <c r="H55" s="3" t="e">
        <f>+C55+D55+#REF!</f>
        <v>#REF!</v>
      </c>
      <c r="I55" s="3">
        <f t="shared" si="0"/>
        <v>0</v>
      </c>
    </row>
    <row r="56" spans="1:9" x14ac:dyDescent="0.2">
      <c r="A56" s="26" t="s">
        <v>297</v>
      </c>
      <c r="B56" s="19" t="s">
        <v>296</v>
      </c>
      <c r="C56" s="14">
        <v>0</v>
      </c>
      <c r="D56" s="14">
        <v>0</v>
      </c>
      <c r="E56" s="14">
        <v>0</v>
      </c>
      <c r="F56" s="14">
        <f t="shared" si="3"/>
        <v>0</v>
      </c>
      <c r="H56" s="3" t="e">
        <f>+C56+D56+#REF!</f>
        <v>#REF!</v>
      </c>
      <c r="I56" s="3">
        <f t="shared" si="0"/>
        <v>0</v>
      </c>
    </row>
    <row r="57" spans="1:9" x14ac:dyDescent="0.2">
      <c r="A57" s="26" t="s">
        <v>295</v>
      </c>
      <c r="B57" s="19" t="s">
        <v>294</v>
      </c>
      <c r="C57" s="14">
        <v>0</v>
      </c>
      <c r="D57" s="14">
        <v>0</v>
      </c>
      <c r="E57" s="14">
        <v>0</v>
      </c>
      <c r="F57" s="14">
        <f t="shared" si="3"/>
        <v>0</v>
      </c>
      <c r="H57" s="3" t="e">
        <f>+C57+D57+#REF!</f>
        <v>#REF!</v>
      </c>
      <c r="I57" s="3">
        <f t="shared" si="0"/>
        <v>0</v>
      </c>
    </row>
    <row r="58" spans="1:9" x14ac:dyDescent="0.2">
      <c r="A58" s="26" t="s">
        <v>293</v>
      </c>
      <c r="B58" s="19" t="s">
        <v>292</v>
      </c>
      <c r="C58" s="14">
        <v>0</v>
      </c>
      <c r="D58" s="14">
        <v>0</v>
      </c>
      <c r="E58" s="14">
        <v>356275.61</v>
      </c>
      <c r="F58" s="14">
        <f t="shared" si="3"/>
        <v>356275.61</v>
      </c>
      <c r="H58" s="3" t="e">
        <f>+C58+D58+#REF!</f>
        <v>#REF!</v>
      </c>
      <c r="I58" s="3">
        <f t="shared" si="0"/>
        <v>0</v>
      </c>
    </row>
    <row r="59" spans="1:9" x14ac:dyDescent="0.2">
      <c r="A59" s="26" t="s">
        <v>291</v>
      </c>
      <c r="B59" s="19" t="s">
        <v>290</v>
      </c>
      <c r="C59" s="14">
        <v>0</v>
      </c>
      <c r="D59" s="14">
        <v>51647.24</v>
      </c>
      <c r="E59" s="14">
        <v>756369.89</v>
      </c>
      <c r="F59" s="14">
        <f t="shared" si="3"/>
        <v>808017.13</v>
      </c>
      <c r="H59" s="3" t="e">
        <f>+C59+D59+#REF!</f>
        <v>#REF!</v>
      </c>
      <c r="I59" s="3">
        <f t="shared" si="0"/>
        <v>0</v>
      </c>
    </row>
    <row r="60" spans="1:9" x14ac:dyDescent="0.2">
      <c r="A60" s="29"/>
      <c r="B60" s="19"/>
      <c r="C60" s="14">
        <v>0</v>
      </c>
      <c r="D60" s="14">
        <v>0</v>
      </c>
      <c r="E60" s="14">
        <v>0</v>
      </c>
      <c r="F60" s="14">
        <f t="shared" si="3"/>
        <v>0</v>
      </c>
      <c r="H60" s="3" t="e">
        <f>+C60+D60+#REF!</f>
        <v>#REF!</v>
      </c>
      <c r="I60" s="3">
        <f t="shared" si="0"/>
        <v>0</v>
      </c>
    </row>
    <row r="61" spans="1:9" ht="16.5" x14ac:dyDescent="0.3">
      <c r="A61" s="24" t="s">
        <v>289</v>
      </c>
      <c r="B61" s="23" t="s">
        <v>288</v>
      </c>
      <c r="C61" s="22">
        <f>SUM(C62:C65)</f>
        <v>0</v>
      </c>
      <c r="D61" s="22">
        <f>SUM(D62:D65)</f>
        <v>415513.88</v>
      </c>
      <c r="E61" s="22">
        <f>SUM(E62:E65)</f>
        <v>0</v>
      </c>
      <c r="F61" s="22">
        <f>SUM(F62:F64)</f>
        <v>415513.88</v>
      </c>
      <c r="H61" s="3" t="e">
        <f>+C61+D61+#REF!</f>
        <v>#REF!</v>
      </c>
      <c r="I61" s="3">
        <f t="shared" si="0"/>
        <v>0</v>
      </c>
    </row>
    <row r="62" spans="1:9" x14ac:dyDescent="0.2">
      <c r="A62" s="26" t="s">
        <v>287</v>
      </c>
      <c r="B62" s="19" t="s">
        <v>286</v>
      </c>
      <c r="C62" s="14">
        <v>0</v>
      </c>
      <c r="D62" s="14">
        <v>0</v>
      </c>
      <c r="E62" s="14">
        <v>0</v>
      </c>
      <c r="F62" s="14">
        <f>SUM(C62:E62)</f>
        <v>0</v>
      </c>
      <c r="H62" s="3" t="e">
        <f>+C62+D62+#REF!</f>
        <v>#REF!</v>
      </c>
      <c r="I62" s="3">
        <f t="shared" si="0"/>
        <v>0</v>
      </c>
    </row>
    <row r="63" spans="1:9" x14ac:dyDescent="0.2">
      <c r="A63" s="26" t="s">
        <v>285</v>
      </c>
      <c r="B63" s="19" t="s">
        <v>284</v>
      </c>
      <c r="C63" s="14">
        <v>0</v>
      </c>
      <c r="D63" s="14">
        <v>0</v>
      </c>
      <c r="E63" s="14">
        <v>0</v>
      </c>
      <c r="F63" s="14">
        <f>SUM(C63:E63)</f>
        <v>0</v>
      </c>
      <c r="H63" s="3" t="e">
        <f>+C63+D63+#REF!</f>
        <v>#REF!</v>
      </c>
      <c r="I63" s="3">
        <f t="shared" si="0"/>
        <v>0</v>
      </c>
    </row>
    <row r="64" spans="1:9" x14ac:dyDescent="0.2">
      <c r="A64" s="26" t="s">
        <v>283</v>
      </c>
      <c r="B64" s="19" t="s">
        <v>282</v>
      </c>
      <c r="C64" s="14">
        <v>0</v>
      </c>
      <c r="D64" s="14">
        <v>415513.88</v>
      </c>
      <c r="E64" s="14">
        <v>0</v>
      </c>
      <c r="F64" s="14">
        <f>SUM(C64:E64)</f>
        <v>415513.88</v>
      </c>
      <c r="H64" s="3" t="e">
        <f>+C64+D64+#REF!</f>
        <v>#REF!</v>
      </c>
      <c r="I64" s="3">
        <f t="shared" si="0"/>
        <v>0</v>
      </c>
    </row>
    <row r="65" spans="1:9" x14ac:dyDescent="0.2">
      <c r="A65" s="29"/>
      <c r="B65" s="19"/>
      <c r="C65" s="14">
        <v>0</v>
      </c>
      <c r="D65" s="14">
        <v>0</v>
      </c>
      <c r="E65" s="14">
        <v>0</v>
      </c>
      <c r="F65" s="14">
        <f>SUM(C65:E65)</f>
        <v>0</v>
      </c>
      <c r="H65" s="3" t="e">
        <f>+C65+D65+#REF!</f>
        <v>#REF!</v>
      </c>
      <c r="I65" s="3">
        <f t="shared" si="0"/>
        <v>0</v>
      </c>
    </row>
    <row r="66" spans="1:9" ht="16.5" x14ac:dyDescent="0.3">
      <c r="A66" s="24" t="s">
        <v>281</v>
      </c>
      <c r="B66" s="23" t="s">
        <v>280</v>
      </c>
      <c r="C66" s="22">
        <f>SUM(C67:C81)</f>
        <v>0</v>
      </c>
      <c r="D66" s="22">
        <f>SUM(D67:D81)</f>
        <v>24450</v>
      </c>
      <c r="E66" s="22">
        <f>SUM(E67:E81)</f>
        <v>850140.65999999992</v>
      </c>
      <c r="F66" s="22">
        <f>SUM(F67:F80)</f>
        <v>874590.65999999992</v>
      </c>
      <c r="H66" s="3" t="e">
        <f>+C66+D66+#REF!</f>
        <v>#REF!</v>
      </c>
      <c r="I66" s="3">
        <f t="shared" si="0"/>
        <v>0</v>
      </c>
    </row>
    <row r="67" spans="1:9" x14ac:dyDescent="0.2">
      <c r="A67" s="26" t="s">
        <v>279</v>
      </c>
      <c r="B67" s="19" t="s">
        <v>278</v>
      </c>
      <c r="C67" s="14">
        <v>0</v>
      </c>
      <c r="D67" s="14">
        <v>0</v>
      </c>
      <c r="E67" s="14">
        <v>0</v>
      </c>
      <c r="F67" s="14">
        <f t="shared" ref="F67:F81" si="4">SUM(C67:E67)</f>
        <v>0</v>
      </c>
      <c r="H67" s="3" t="e">
        <f>+C67+D67+#REF!</f>
        <v>#REF!</v>
      </c>
      <c r="I67" s="3">
        <f t="shared" si="0"/>
        <v>0</v>
      </c>
    </row>
    <row r="68" spans="1:9" x14ac:dyDescent="0.2">
      <c r="A68" s="26" t="s">
        <v>277</v>
      </c>
      <c r="B68" s="19" t="s">
        <v>276</v>
      </c>
      <c r="C68" s="14">
        <v>0</v>
      </c>
      <c r="D68" s="14">
        <v>0</v>
      </c>
      <c r="E68" s="14">
        <v>433272.4</v>
      </c>
      <c r="F68" s="14">
        <f t="shared" si="4"/>
        <v>433272.4</v>
      </c>
      <c r="H68" s="3"/>
      <c r="I68" s="3">
        <f t="shared" si="0"/>
        <v>0</v>
      </c>
    </row>
    <row r="69" spans="1:9" x14ac:dyDescent="0.2">
      <c r="A69" s="26" t="s">
        <v>275</v>
      </c>
      <c r="B69" s="19" t="s">
        <v>274</v>
      </c>
      <c r="C69" s="14">
        <v>0</v>
      </c>
      <c r="D69" s="14">
        <v>0</v>
      </c>
      <c r="E69" s="14"/>
      <c r="F69" s="14">
        <f t="shared" si="4"/>
        <v>0</v>
      </c>
      <c r="H69" s="3"/>
      <c r="I69" s="3">
        <f t="shared" si="0"/>
        <v>0</v>
      </c>
    </row>
    <row r="70" spans="1:9" x14ac:dyDescent="0.2">
      <c r="A70" s="26" t="s">
        <v>273</v>
      </c>
      <c r="B70" s="19" t="s">
        <v>272</v>
      </c>
      <c r="C70" s="14">
        <v>0</v>
      </c>
      <c r="D70" s="14">
        <v>0</v>
      </c>
      <c r="E70" s="14">
        <v>33040</v>
      </c>
      <c r="F70" s="14">
        <f t="shared" si="4"/>
        <v>33040</v>
      </c>
      <c r="H70" s="3"/>
      <c r="I70" s="3">
        <f t="shared" si="0"/>
        <v>0</v>
      </c>
    </row>
    <row r="71" spans="1:9" x14ac:dyDescent="0.2">
      <c r="A71" s="26" t="s">
        <v>271</v>
      </c>
      <c r="B71" s="19" t="s">
        <v>270</v>
      </c>
      <c r="C71" s="14">
        <v>0</v>
      </c>
      <c r="D71" s="14">
        <v>0</v>
      </c>
      <c r="E71" s="14">
        <v>0</v>
      </c>
      <c r="F71" s="14">
        <f t="shared" si="4"/>
        <v>0</v>
      </c>
      <c r="H71" s="3"/>
      <c r="I71" s="3">
        <f t="shared" si="0"/>
        <v>0</v>
      </c>
    </row>
    <row r="72" spans="1:9" x14ac:dyDescent="0.2">
      <c r="A72" s="26" t="s">
        <v>269</v>
      </c>
      <c r="B72" s="19" t="s">
        <v>268</v>
      </c>
      <c r="C72" s="14">
        <v>0</v>
      </c>
      <c r="D72" s="14">
        <v>0</v>
      </c>
      <c r="E72" s="14">
        <v>0</v>
      </c>
      <c r="F72" s="14">
        <f t="shared" si="4"/>
        <v>0</v>
      </c>
      <c r="H72" s="3"/>
      <c r="I72" s="3">
        <f t="shared" si="0"/>
        <v>0</v>
      </c>
    </row>
    <row r="73" spans="1:9" x14ac:dyDescent="0.2">
      <c r="A73" s="26" t="s">
        <v>267</v>
      </c>
      <c r="B73" s="19" t="s">
        <v>266</v>
      </c>
      <c r="C73" s="14">
        <v>0</v>
      </c>
      <c r="D73" s="14">
        <v>0</v>
      </c>
      <c r="E73" s="14">
        <v>0</v>
      </c>
      <c r="F73" s="14">
        <f t="shared" si="4"/>
        <v>0</v>
      </c>
      <c r="H73" s="3"/>
      <c r="I73" s="3">
        <f t="shared" si="0"/>
        <v>0</v>
      </c>
    </row>
    <row r="74" spans="1:9" x14ac:dyDescent="0.2">
      <c r="A74" s="26" t="s">
        <v>260</v>
      </c>
      <c r="B74" s="19" t="s">
        <v>265</v>
      </c>
      <c r="C74" s="14">
        <v>0</v>
      </c>
      <c r="D74" s="14">
        <v>0</v>
      </c>
      <c r="E74" s="14">
        <v>0</v>
      </c>
      <c r="F74" s="14">
        <f t="shared" si="4"/>
        <v>0</v>
      </c>
      <c r="H74" s="3"/>
      <c r="I74" s="3">
        <f t="shared" ref="I74:I137" si="5">+C74+D74+E74-F74</f>
        <v>0</v>
      </c>
    </row>
    <row r="75" spans="1:9" x14ac:dyDescent="0.2">
      <c r="A75" s="26" t="s">
        <v>258</v>
      </c>
      <c r="B75" s="19" t="s">
        <v>264</v>
      </c>
      <c r="C75" s="14">
        <v>0</v>
      </c>
      <c r="D75" s="14">
        <v>0</v>
      </c>
      <c r="E75" s="14">
        <v>0</v>
      </c>
      <c r="F75" s="14">
        <f t="shared" si="4"/>
        <v>0</v>
      </c>
      <c r="H75" s="3" t="e">
        <f>+C75+D75+#REF!</f>
        <v>#REF!</v>
      </c>
      <c r="I75" s="3">
        <f t="shared" si="5"/>
        <v>0</v>
      </c>
    </row>
    <row r="76" spans="1:9" x14ac:dyDescent="0.2">
      <c r="A76" s="26" t="s">
        <v>263</v>
      </c>
      <c r="B76" s="19" t="s">
        <v>262</v>
      </c>
      <c r="C76" s="14">
        <v>0</v>
      </c>
      <c r="D76" s="14">
        <v>0</v>
      </c>
      <c r="E76" s="14">
        <v>0</v>
      </c>
      <c r="F76" s="14">
        <f t="shared" si="4"/>
        <v>0</v>
      </c>
      <c r="H76" s="3"/>
      <c r="I76" s="3">
        <f t="shared" si="5"/>
        <v>0</v>
      </c>
    </row>
    <row r="77" spans="1:9" x14ac:dyDescent="0.2">
      <c r="A77" s="26" t="s">
        <v>256</v>
      </c>
      <c r="B77" s="19" t="s">
        <v>261</v>
      </c>
      <c r="C77" s="14">
        <v>0</v>
      </c>
      <c r="D77" s="14">
        <v>24450</v>
      </c>
      <c r="E77" s="14">
        <v>0</v>
      </c>
      <c r="F77" s="14">
        <f t="shared" si="4"/>
        <v>24450</v>
      </c>
      <c r="H77" s="3"/>
      <c r="I77" s="3">
        <f t="shared" si="5"/>
        <v>0</v>
      </c>
    </row>
    <row r="78" spans="1:9" x14ac:dyDescent="0.2">
      <c r="A78" s="26" t="s">
        <v>260</v>
      </c>
      <c r="B78" s="19" t="s">
        <v>259</v>
      </c>
      <c r="C78" s="14">
        <v>0</v>
      </c>
      <c r="D78" s="14">
        <v>0</v>
      </c>
      <c r="E78" s="14">
        <v>32273</v>
      </c>
      <c r="F78" s="14">
        <f t="shared" si="4"/>
        <v>32273</v>
      </c>
      <c r="H78" s="3"/>
      <c r="I78" s="3">
        <f t="shared" si="5"/>
        <v>0</v>
      </c>
    </row>
    <row r="79" spans="1:9" x14ac:dyDescent="0.2">
      <c r="A79" s="26" t="s">
        <v>258</v>
      </c>
      <c r="B79" s="19" t="s">
        <v>257</v>
      </c>
      <c r="C79" s="14">
        <v>0</v>
      </c>
      <c r="D79" s="14">
        <v>0</v>
      </c>
      <c r="E79" s="14">
        <v>161469.06</v>
      </c>
      <c r="F79" s="14">
        <f t="shared" si="4"/>
        <v>161469.06</v>
      </c>
      <c r="H79" s="3"/>
      <c r="I79" s="3">
        <f t="shared" si="5"/>
        <v>0</v>
      </c>
    </row>
    <row r="80" spans="1:9" x14ac:dyDescent="0.2">
      <c r="A80" s="26" t="s">
        <v>256</v>
      </c>
      <c r="B80" s="19" t="s">
        <v>255</v>
      </c>
      <c r="C80" s="14">
        <v>0</v>
      </c>
      <c r="D80" s="14">
        <v>0</v>
      </c>
      <c r="E80" s="14">
        <v>190086.2</v>
      </c>
      <c r="F80" s="14">
        <f t="shared" si="4"/>
        <v>190086.2</v>
      </c>
      <c r="H80" s="3"/>
      <c r="I80" s="3">
        <f t="shared" si="5"/>
        <v>0</v>
      </c>
    </row>
    <row r="81" spans="1:9" x14ac:dyDescent="0.2">
      <c r="A81" s="26" t="s">
        <v>254</v>
      </c>
      <c r="B81" s="19" t="s">
        <v>253</v>
      </c>
      <c r="C81" s="14">
        <v>0</v>
      </c>
      <c r="D81" s="14">
        <v>0</v>
      </c>
      <c r="E81" s="14"/>
      <c r="F81" s="14">
        <f t="shared" si="4"/>
        <v>0</v>
      </c>
      <c r="H81" s="3" t="e">
        <f>+C81+D81+#REF!</f>
        <v>#REF!</v>
      </c>
      <c r="I81" s="3">
        <f t="shared" si="5"/>
        <v>0</v>
      </c>
    </row>
    <row r="82" spans="1:9" ht="16.5" x14ac:dyDescent="0.3">
      <c r="A82" s="24" t="s">
        <v>252</v>
      </c>
      <c r="B82" s="23" t="s">
        <v>251</v>
      </c>
      <c r="C82" s="22">
        <f>SUM(C83:C99)</f>
        <v>5333333.33</v>
      </c>
      <c r="D82" s="22">
        <f>SUM(D83:D99)</f>
        <v>2362874.66</v>
      </c>
      <c r="E82" s="22">
        <f>SUM(E83:E99)</f>
        <v>129923.73999999999</v>
      </c>
      <c r="F82" s="22">
        <f>SUM(F83:F99)</f>
        <v>7826131.7300000004</v>
      </c>
      <c r="H82" s="3" t="e">
        <f>+C82+D82+#REF!</f>
        <v>#REF!</v>
      </c>
      <c r="I82" s="3">
        <f t="shared" si="5"/>
        <v>0</v>
      </c>
    </row>
    <row r="83" spans="1:9" x14ac:dyDescent="0.2">
      <c r="A83" s="26" t="s">
        <v>250</v>
      </c>
      <c r="B83" s="19" t="s">
        <v>249</v>
      </c>
      <c r="C83" s="14">
        <v>0</v>
      </c>
      <c r="D83" s="14">
        <v>4360</v>
      </c>
      <c r="E83" s="14">
        <v>0</v>
      </c>
      <c r="F83" s="14">
        <f t="shared" ref="F83:F99" si="6">SUM(C83:E83)</f>
        <v>4360</v>
      </c>
      <c r="H83" s="3" t="e">
        <f>+C83+D83+#REF!</f>
        <v>#REF!</v>
      </c>
      <c r="I83" s="3">
        <f t="shared" si="5"/>
        <v>0</v>
      </c>
    </row>
    <row r="84" spans="1:9" x14ac:dyDescent="0.2">
      <c r="A84" s="26" t="s">
        <v>248</v>
      </c>
      <c r="B84" s="19" t="s">
        <v>247</v>
      </c>
      <c r="C84" s="14"/>
      <c r="D84" s="14"/>
      <c r="E84" s="14">
        <v>31997.94</v>
      </c>
      <c r="F84" s="14">
        <f t="shared" si="6"/>
        <v>31997.94</v>
      </c>
      <c r="H84" s="3"/>
      <c r="I84" s="3">
        <f t="shared" si="5"/>
        <v>0</v>
      </c>
    </row>
    <row r="85" spans="1:9" x14ac:dyDescent="0.2">
      <c r="A85" s="26" t="s">
        <v>246</v>
      </c>
      <c r="B85" s="19" t="s">
        <v>245</v>
      </c>
      <c r="C85" s="14">
        <v>0</v>
      </c>
      <c r="D85" s="14">
        <v>170200</v>
      </c>
      <c r="E85" s="14">
        <v>0</v>
      </c>
      <c r="F85" s="14">
        <f t="shared" si="6"/>
        <v>170200</v>
      </c>
      <c r="H85" s="3" t="e">
        <f>+C85+D85+#REF!</f>
        <v>#REF!</v>
      </c>
      <c r="I85" s="3">
        <f t="shared" si="5"/>
        <v>0</v>
      </c>
    </row>
    <row r="86" spans="1:9" x14ac:dyDescent="0.2">
      <c r="A86" s="26" t="s">
        <v>244</v>
      </c>
      <c r="B86" s="19" t="s">
        <v>243</v>
      </c>
      <c r="C86" s="14">
        <v>0</v>
      </c>
      <c r="D86" s="14">
        <v>0</v>
      </c>
      <c r="E86" s="14">
        <v>0</v>
      </c>
      <c r="F86" s="14">
        <f t="shared" si="6"/>
        <v>0</v>
      </c>
      <c r="H86" s="3"/>
      <c r="I86" s="3">
        <f t="shared" si="5"/>
        <v>0</v>
      </c>
    </row>
    <row r="87" spans="1:9" x14ac:dyDescent="0.2">
      <c r="A87" s="26" t="s">
        <v>242</v>
      </c>
      <c r="B87" s="19" t="s">
        <v>241</v>
      </c>
      <c r="C87" s="14">
        <v>0</v>
      </c>
      <c r="D87" s="14">
        <v>0</v>
      </c>
      <c r="E87" s="14">
        <v>0</v>
      </c>
      <c r="F87" s="14">
        <f t="shared" si="6"/>
        <v>0</v>
      </c>
      <c r="H87" s="3" t="e">
        <f>+C87+D87+#REF!</f>
        <v>#REF!</v>
      </c>
      <c r="I87" s="3">
        <f t="shared" si="5"/>
        <v>0</v>
      </c>
    </row>
    <row r="88" spans="1:9" x14ac:dyDescent="0.2">
      <c r="A88" s="26" t="s">
        <v>240</v>
      </c>
      <c r="B88" s="19" t="s">
        <v>239</v>
      </c>
      <c r="C88" s="14">
        <v>0</v>
      </c>
      <c r="D88" s="14">
        <v>22150.2</v>
      </c>
      <c r="E88" s="14">
        <v>5675.8</v>
      </c>
      <c r="F88" s="14">
        <f t="shared" si="6"/>
        <v>27826</v>
      </c>
      <c r="H88" s="3"/>
      <c r="I88" s="3">
        <f t="shared" si="5"/>
        <v>0</v>
      </c>
    </row>
    <row r="89" spans="1:9" x14ac:dyDescent="0.2">
      <c r="A89" s="26" t="s">
        <v>238</v>
      </c>
      <c r="B89" s="19" t="s">
        <v>237</v>
      </c>
      <c r="C89" s="14">
        <v>0</v>
      </c>
      <c r="D89" s="14">
        <v>25157.65</v>
      </c>
      <c r="E89" s="14">
        <v>0</v>
      </c>
      <c r="F89" s="14">
        <f t="shared" si="6"/>
        <v>25157.65</v>
      </c>
      <c r="H89" s="3" t="e">
        <f>+C89+D89+#REF!</f>
        <v>#REF!</v>
      </c>
      <c r="I89" s="3">
        <f t="shared" si="5"/>
        <v>0</v>
      </c>
    </row>
    <row r="90" spans="1:9" x14ac:dyDescent="0.2">
      <c r="A90" s="26" t="s">
        <v>236</v>
      </c>
      <c r="B90" s="19" t="s">
        <v>235</v>
      </c>
      <c r="C90" s="14">
        <v>0</v>
      </c>
      <c r="D90" s="14">
        <v>81620.399999999994</v>
      </c>
      <c r="E90" s="14">
        <v>15000</v>
      </c>
      <c r="F90" s="14">
        <f t="shared" si="6"/>
        <v>96620.4</v>
      </c>
      <c r="H90" s="3" t="e">
        <f>+C90+D90+#REF!</f>
        <v>#REF!</v>
      </c>
      <c r="I90" s="3">
        <f t="shared" si="5"/>
        <v>0</v>
      </c>
    </row>
    <row r="91" spans="1:9" x14ac:dyDescent="0.2">
      <c r="A91" s="26" t="s">
        <v>231</v>
      </c>
      <c r="B91" s="19" t="s">
        <v>234</v>
      </c>
      <c r="C91" s="14">
        <v>0</v>
      </c>
      <c r="D91" s="14">
        <v>0</v>
      </c>
      <c r="E91" s="14">
        <v>0</v>
      </c>
      <c r="F91" s="14">
        <f t="shared" si="6"/>
        <v>0</v>
      </c>
      <c r="H91" s="3" t="e">
        <f>+C91+D91+#REF!</f>
        <v>#REF!</v>
      </c>
      <c r="I91" s="3">
        <f t="shared" si="5"/>
        <v>0</v>
      </c>
    </row>
    <row r="92" spans="1:9" x14ac:dyDescent="0.2">
      <c r="A92" s="26" t="s">
        <v>233</v>
      </c>
      <c r="B92" s="19" t="s">
        <v>232</v>
      </c>
      <c r="C92" s="14"/>
      <c r="D92" s="14">
        <v>10000</v>
      </c>
      <c r="E92" s="14">
        <v>0</v>
      </c>
      <c r="F92" s="14">
        <f t="shared" si="6"/>
        <v>10000</v>
      </c>
      <c r="H92" s="3"/>
      <c r="I92" s="3">
        <f t="shared" si="5"/>
        <v>0</v>
      </c>
    </row>
    <row r="93" spans="1:9" x14ac:dyDescent="0.2">
      <c r="A93" s="26" t="s">
        <v>231</v>
      </c>
      <c r="B93" s="19" t="s">
        <v>230</v>
      </c>
      <c r="C93" s="14"/>
      <c r="D93" s="14">
        <v>0</v>
      </c>
      <c r="E93" s="14">
        <v>0</v>
      </c>
      <c r="F93" s="14">
        <f t="shared" si="6"/>
        <v>0</v>
      </c>
      <c r="H93" s="3"/>
      <c r="I93" s="3">
        <f t="shared" si="5"/>
        <v>0</v>
      </c>
    </row>
    <row r="94" spans="1:9" x14ac:dyDescent="0.2">
      <c r="A94" s="26" t="s">
        <v>229</v>
      </c>
      <c r="B94" s="19" t="s">
        <v>228</v>
      </c>
      <c r="C94" s="14">
        <v>0</v>
      </c>
      <c r="D94" s="14">
        <v>0</v>
      </c>
      <c r="E94" s="14">
        <v>0</v>
      </c>
      <c r="F94" s="14">
        <f t="shared" si="6"/>
        <v>0</v>
      </c>
      <c r="H94" s="3" t="e">
        <f>+C99+D94+#REF!</f>
        <v>#REF!</v>
      </c>
      <c r="I94" s="3">
        <f t="shared" si="5"/>
        <v>0</v>
      </c>
    </row>
    <row r="95" spans="1:9" x14ac:dyDescent="0.2">
      <c r="A95" s="26" t="s">
        <v>227</v>
      </c>
      <c r="B95" s="19" t="s">
        <v>226</v>
      </c>
      <c r="C95" s="14">
        <v>0</v>
      </c>
      <c r="D95" s="14">
        <v>192830</v>
      </c>
      <c r="E95" s="14">
        <v>0</v>
      </c>
      <c r="F95" s="14">
        <f t="shared" si="6"/>
        <v>192830</v>
      </c>
      <c r="H95" s="3"/>
      <c r="I95" s="3">
        <f t="shared" si="5"/>
        <v>0</v>
      </c>
    </row>
    <row r="96" spans="1:9" x14ac:dyDescent="0.2">
      <c r="A96" s="26" t="s">
        <v>225</v>
      </c>
      <c r="B96" s="19" t="s">
        <v>224</v>
      </c>
      <c r="C96" s="14">
        <v>0</v>
      </c>
      <c r="D96" s="14">
        <v>0</v>
      </c>
      <c r="E96" s="14">
        <v>0</v>
      </c>
      <c r="F96" s="14">
        <f t="shared" si="6"/>
        <v>0</v>
      </c>
      <c r="H96" s="3"/>
      <c r="I96" s="3">
        <f t="shared" si="5"/>
        <v>0</v>
      </c>
    </row>
    <row r="97" spans="1:9" x14ac:dyDescent="0.2">
      <c r="A97" s="26" t="s">
        <v>223</v>
      </c>
      <c r="B97" s="19" t="s">
        <v>222</v>
      </c>
      <c r="C97" s="14">
        <v>0</v>
      </c>
      <c r="D97" s="14">
        <v>601372.41</v>
      </c>
      <c r="E97" s="14">
        <v>77250</v>
      </c>
      <c r="F97" s="14">
        <f t="shared" si="6"/>
        <v>678622.41</v>
      </c>
      <c r="H97" s="3" t="e">
        <f>+C97+D97+#REF!</f>
        <v>#REF!</v>
      </c>
      <c r="I97" s="3">
        <f t="shared" si="5"/>
        <v>0</v>
      </c>
    </row>
    <row r="98" spans="1:9" x14ac:dyDescent="0.2">
      <c r="A98" s="26" t="s">
        <v>221</v>
      </c>
      <c r="B98" s="19" t="s">
        <v>220</v>
      </c>
      <c r="C98" s="14">
        <v>0</v>
      </c>
      <c r="D98" s="14">
        <v>159300</v>
      </c>
      <c r="E98" s="14">
        <v>0</v>
      </c>
      <c r="F98" s="14">
        <f t="shared" si="6"/>
        <v>159300</v>
      </c>
      <c r="H98" s="3"/>
      <c r="I98" s="3">
        <f t="shared" si="5"/>
        <v>0</v>
      </c>
    </row>
    <row r="99" spans="1:9" x14ac:dyDescent="0.2">
      <c r="A99" s="26" t="s">
        <v>219</v>
      </c>
      <c r="B99" s="19" t="s">
        <v>218</v>
      </c>
      <c r="C99" s="14">
        <v>5333333.33</v>
      </c>
      <c r="D99" s="14">
        <f>199484+896400</f>
        <v>1095884</v>
      </c>
      <c r="E99" s="14">
        <v>0</v>
      </c>
      <c r="F99" s="14">
        <f t="shared" si="6"/>
        <v>6429217.3300000001</v>
      </c>
      <c r="H99" s="3"/>
      <c r="I99" s="3">
        <f t="shared" si="5"/>
        <v>0</v>
      </c>
    </row>
    <row r="100" spans="1:9" ht="16.5" x14ac:dyDescent="0.3">
      <c r="A100" s="24" t="s">
        <v>217</v>
      </c>
      <c r="B100" s="23" t="s">
        <v>216</v>
      </c>
      <c r="C100" s="51">
        <f t="shared" ref="C100:H100" si="7">SUM(C101:C104)</f>
        <v>0</v>
      </c>
      <c r="D100" s="51">
        <f t="shared" si="7"/>
        <v>37835.300000000003</v>
      </c>
      <c r="E100" s="51">
        <f t="shared" si="7"/>
        <v>0</v>
      </c>
      <c r="F100" s="22">
        <f t="shared" si="7"/>
        <v>37835.300000000003</v>
      </c>
      <c r="G100" s="22">
        <f t="shared" si="7"/>
        <v>0</v>
      </c>
      <c r="H100" s="22" t="e">
        <f t="shared" si="7"/>
        <v>#REF!</v>
      </c>
      <c r="I100" s="3">
        <f t="shared" si="5"/>
        <v>0</v>
      </c>
    </row>
    <row r="101" spans="1:9" x14ac:dyDescent="0.2">
      <c r="A101" s="26" t="s">
        <v>215</v>
      </c>
      <c r="B101" s="19" t="s">
        <v>214</v>
      </c>
      <c r="C101" s="14">
        <v>0</v>
      </c>
      <c r="D101" s="14">
        <v>37835.300000000003</v>
      </c>
      <c r="E101" s="14">
        <v>0</v>
      </c>
      <c r="F101" s="14">
        <f>SUM(C101:E101)</f>
        <v>37835.300000000003</v>
      </c>
      <c r="H101" s="3" t="e">
        <f>+C101+D101+#REF!</f>
        <v>#REF!</v>
      </c>
      <c r="I101" s="3">
        <f t="shared" si="5"/>
        <v>0</v>
      </c>
    </row>
    <row r="102" spans="1:9" x14ac:dyDescent="0.2">
      <c r="A102" s="26" t="s">
        <v>213</v>
      </c>
      <c r="B102" s="19" t="s">
        <v>212</v>
      </c>
      <c r="C102" s="14">
        <v>0</v>
      </c>
      <c r="D102" s="14">
        <v>0</v>
      </c>
      <c r="E102" s="14">
        <v>0</v>
      </c>
      <c r="F102" s="14">
        <f>SUM(C102:E102)</f>
        <v>0</v>
      </c>
      <c r="H102" s="3" t="e">
        <f>+C102+D102+#REF!</f>
        <v>#REF!</v>
      </c>
      <c r="I102" s="3">
        <f t="shared" si="5"/>
        <v>0</v>
      </c>
    </row>
    <row r="103" spans="1:9" x14ac:dyDescent="0.2">
      <c r="A103" s="26" t="s">
        <v>211</v>
      </c>
      <c r="B103" s="19" t="s">
        <v>210</v>
      </c>
      <c r="C103" s="14">
        <v>0</v>
      </c>
      <c r="D103" s="14">
        <v>0</v>
      </c>
      <c r="E103" s="14">
        <v>0</v>
      </c>
      <c r="F103" s="14">
        <f>SUM(C103:E103)</f>
        <v>0</v>
      </c>
      <c r="H103" s="3" t="e">
        <f>+C103+D103+#REF!</f>
        <v>#REF!</v>
      </c>
      <c r="I103" s="3">
        <f t="shared" si="5"/>
        <v>0</v>
      </c>
    </row>
    <row r="104" spans="1:9" ht="13.5" thickBot="1" x14ac:dyDescent="0.25">
      <c r="A104" s="50" t="s">
        <v>209</v>
      </c>
      <c r="B104" s="25" t="s">
        <v>208</v>
      </c>
      <c r="C104" s="18">
        <v>0</v>
      </c>
      <c r="D104" s="18">
        <v>0</v>
      </c>
      <c r="E104" s="18">
        <v>0</v>
      </c>
      <c r="F104" s="14">
        <f>SUM(C104:E104)</f>
        <v>0</v>
      </c>
      <c r="H104" s="3"/>
      <c r="I104" s="3">
        <f t="shared" si="5"/>
        <v>0</v>
      </c>
    </row>
    <row r="105" spans="1:9" ht="16.5" thickBot="1" x14ac:dyDescent="0.3">
      <c r="A105" s="38">
        <v>2.2999999999999998</v>
      </c>
      <c r="B105" s="37" t="s">
        <v>207</v>
      </c>
      <c r="C105" s="36">
        <f>C106+C112+C118+C125+C128+C135+C150+C159</f>
        <v>1073750</v>
      </c>
      <c r="D105" s="36">
        <f>D106+D112+D118+D125+D128+D135+D150+D159</f>
        <v>1874388.87</v>
      </c>
      <c r="E105" s="36">
        <f>E106+E112+E118+E125+E128+E135+E150+E159</f>
        <v>3771660.3</v>
      </c>
      <c r="F105" s="36">
        <f>+F106+F112+F118+F125+F128+F135+F150+F159</f>
        <v>6719799.1699999999</v>
      </c>
      <c r="H105" s="3" t="e">
        <f>+C105+D105+#REF!</f>
        <v>#REF!</v>
      </c>
      <c r="I105" s="3">
        <f t="shared" si="5"/>
        <v>0</v>
      </c>
    </row>
    <row r="106" spans="1:9" ht="16.5" x14ac:dyDescent="0.3">
      <c r="A106" s="24" t="s">
        <v>206</v>
      </c>
      <c r="B106" s="23" t="s">
        <v>205</v>
      </c>
      <c r="C106" s="22">
        <f>SUM(C107:C111)</f>
        <v>93750</v>
      </c>
      <c r="D106" s="22">
        <f>SUM(D107:D111)</f>
        <v>957257.65</v>
      </c>
      <c r="E106" s="22">
        <f>SUM(E107:E111)</f>
        <v>938616.74</v>
      </c>
      <c r="F106" s="22">
        <f>SUM(F107:F111)</f>
        <v>1989624.3900000001</v>
      </c>
      <c r="H106" s="3" t="e">
        <f>+C106+D106+#REF!</f>
        <v>#REF!</v>
      </c>
      <c r="I106" s="3">
        <f t="shared" si="5"/>
        <v>0</v>
      </c>
    </row>
    <row r="107" spans="1:9" x14ac:dyDescent="0.2">
      <c r="A107" s="26" t="s">
        <v>204</v>
      </c>
      <c r="B107" s="19" t="s">
        <v>203</v>
      </c>
      <c r="C107" s="14">
        <v>93750</v>
      </c>
      <c r="D107" s="14">
        <v>948787.64</v>
      </c>
      <c r="E107" s="14">
        <v>894445.54</v>
      </c>
      <c r="F107" s="14">
        <f>SUM(C107:E107)</f>
        <v>1936983.1800000002</v>
      </c>
      <c r="H107" s="3" t="e">
        <f>+C107+D107+#REF!</f>
        <v>#REF!</v>
      </c>
      <c r="I107" s="3">
        <f t="shared" si="5"/>
        <v>0</v>
      </c>
    </row>
    <row r="108" spans="1:9" x14ac:dyDescent="0.2">
      <c r="A108" s="26" t="s">
        <v>202</v>
      </c>
      <c r="B108" s="19" t="s">
        <v>201</v>
      </c>
      <c r="C108" s="14">
        <v>0</v>
      </c>
      <c r="D108" s="14">
        <v>0</v>
      </c>
      <c r="E108" s="14">
        <v>0</v>
      </c>
      <c r="F108" s="14">
        <f>SUM(C108:E108)</f>
        <v>0</v>
      </c>
      <c r="H108" s="3" t="e">
        <f>+C108+D108+#REF!</f>
        <v>#REF!</v>
      </c>
      <c r="I108" s="3">
        <f t="shared" si="5"/>
        <v>0</v>
      </c>
    </row>
    <row r="109" spans="1:9" x14ac:dyDescent="0.2">
      <c r="A109" s="26" t="s">
        <v>200</v>
      </c>
      <c r="B109" s="19" t="s">
        <v>199</v>
      </c>
      <c r="C109" s="14">
        <v>0</v>
      </c>
      <c r="D109" s="14">
        <v>0</v>
      </c>
      <c r="E109" s="14">
        <v>0</v>
      </c>
      <c r="F109" s="14">
        <f>SUM(C109:E109)</f>
        <v>0</v>
      </c>
      <c r="H109" s="3"/>
      <c r="I109" s="3">
        <f t="shared" si="5"/>
        <v>0</v>
      </c>
    </row>
    <row r="110" spans="1:9" x14ac:dyDescent="0.2">
      <c r="A110" s="26" t="s">
        <v>198</v>
      </c>
      <c r="B110" s="19" t="s">
        <v>197</v>
      </c>
      <c r="C110" s="14">
        <v>0</v>
      </c>
      <c r="D110" s="14">
        <v>8470.01</v>
      </c>
      <c r="E110" s="14">
        <v>44171.199999999997</v>
      </c>
      <c r="F110" s="14">
        <f>SUM(C110:E110)</f>
        <v>52641.21</v>
      </c>
      <c r="H110" s="3" t="e">
        <f>+C110+D110+#REF!</f>
        <v>#REF!</v>
      </c>
      <c r="I110" s="3">
        <f t="shared" si="5"/>
        <v>0</v>
      </c>
    </row>
    <row r="111" spans="1:9" x14ac:dyDescent="0.2">
      <c r="A111" s="26" t="s">
        <v>196</v>
      </c>
      <c r="B111" s="19" t="s">
        <v>195</v>
      </c>
      <c r="C111" s="14">
        <v>0</v>
      </c>
      <c r="D111" s="14">
        <v>0</v>
      </c>
      <c r="E111" s="14">
        <v>0</v>
      </c>
      <c r="F111" s="14">
        <f>SUM(C111:E111)</f>
        <v>0</v>
      </c>
      <c r="H111" s="3" t="e">
        <f>+C111+D111+#REF!</f>
        <v>#REF!</v>
      </c>
      <c r="I111" s="3">
        <f t="shared" si="5"/>
        <v>0</v>
      </c>
    </row>
    <row r="112" spans="1:9" ht="16.5" x14ac:dyDescent="0.3">
      <c r="A112" s="24" t="s">
        <v>194</v>
      </c>
      <c r="B112" s="23" t="s">
        <v>193</v>
      </c>
      <c r="C112" s="22">
        <f>SUM(C113:C117)</f>
        <v>0</v>
      </c>
      <c r="D112" s="22">
        <f>SUM(D113:D117)</f>
        <v>4888</v>
      </c>
      <c r="E112" s="22">
        <f>SUM(E113:E117)</f>
        <v>123546</v>
      </c>
      <c r="F112" s="22">
        <f>SUM(F113:F117)</f>
        <v>128434</v>
      </c>
      <c r="H112" s="3" t="e">
        <f>+C112+D112+#REF!</f>
        <v>#REF!</v>
      </c>
      <c r="I112" s="3">
        <f t="shared" si="5"/>
        <v>0</v>
      </c>
    </row>
    <row r="113" spans="1:9" x14ac:dyDescent="0.2">
      <c r="A113" s="26" t="s">
        <v>192</v>
      </c>
      <c r="B113" s="19" t="s">
        <v>191</v>
      </c>
      <c r="C113" s="14">
        <v>0</v>
      </c>
      <c r="D113" s="14">
        <v>4840</v>
      </c>
      <c r="E113" s="14">
        <v>0</v>
      </c>
      <c r="F113" s="14">
        <f>SUM(C113:E113)</f>
        <v>4840</v>
      </c>
      <c r="H113" s="3" t="e">
        <f>+C113+D113+#REF!</f>
        <v>#REF!</v>
      </c>
      <c r="I113" s="3">
        <f t="shared" si="5"/>
        <v>0</v>
      </c>
    </row>
    <row r="114" spans="1:9" x14ac:dyDescent="0.2">
      <c r="A114" s="26" t="s">
        <v>190</v>
      </c>
      <c r="B114" s="19" t="s">
        <v>189</v>
      </c>
      <c r="C114" s="14">
        <v>0</v>
      </c>
      <c r="D114" s="14">
        <v>0</v>
      </c>
      <c r="E114" s="14">
        <v>50386</v>
      </c>
      <c r="F114" s="14">
        <f>SUM(C114:E114)</f>
        <v>50386</v>
      </c>
      <c r="H114" s="3" t="e">
        <f>+C114+D114+#REF!</f>
        <v>#REF!</v>
      </c>
      <c r="I114" s="3">
        <f t="shared" si="5"/>
        <v>0</v>
      </c>
    </row>
    <row r="115" spans="1:9" x14ac:dyDescent="0.2">
      <c r="A115" s="26" t="s">
        <v>188</v>
      </c>
      <c r="B115" s="19" t="s">
        <v>187</v>
      </c>
      <c r="C115" s="14">
        <v>0</v>
      </c>
      <c r="D115" s="14">
        <v>48</v>
      </c>
      <c r="E115" s="14">
        <v>73160</v>
      </c>
      <c r="F115" s="14">
        <f>SUM(C115:E115)</f>
        <v>73208</v>
      </c>
      <c r="H115" s="3" t="e">
        <f>+C115+D115+#REF!</f>
        <v>#REF!</v>
      </c>
      <c r="I115" s="3">
        <f t="shared" si="5"/>
        <v>0</v>
      </c>
    </row>
    <row r="116" spans="1:9" x14ac:dyDescent="0.2">
      <c r="A116" s="26" t="s">
        <v>186</v>
      </c>
      <c r="B116" s="19" t="s">
        <v>185</v>
      </c>
      <c r="C116" s="14">
        <v>0</v>
      </c>
      <c r="D116" s="14">
        <v>0</v>
      </c>
      <c r="E116" s="14">
        <v>0</v>
      </c>
      <c r="F116" s="14">
        <f>SUM(C116:E116)</f>
        <v>0</v>
      </c>
      <c r="H116" s="3" t="e">
        <f>+C116+D116+#REF!</f>
        <v>#REF!</v>
      </c>
      <c r="I116" s="3">
        <f t="shared" si="5"/>
        <v>0</v>
      </c>
    </row>
    <row r="117" spans="1:9" x14ac:dyDescent="0.2">
      <c r="A117" s="29"/>
      <c r="B117" s="19"/>
      <c r="C117" s="14">
        <v>0</v>
      </c>
      <c r="D117" s="14">
        <v>0</v>
      </c>
      <c r="E117" s="14">
        <v>0</v>
      </c>
      <c r="F117" s="14">
        <f>SUM(C117:E117)</f>
        <v>0</v>
      </c>
      <c r="H117" s="3" t="e">
        <f>+C117+D117+#REF!</f>
        <v>#REF!</v>
      </c>
      <c r="I117" s="3">
        <f t="shared" si="5"/>
        <v>0</v>
      </c>
    </row>
    <row r="118" spans="1:9" ht="16.5" x14ac:dyDescent="0.3">
      <c r="A118" s="24" t="s">
        <v>184</v>
      </c>
      <c r="B118" s="23" t="s">
        <v>183</v>
      </c>
      <c r="C118" s="22">
        <f>SUM(C119:C124)</f>
        <v>0</v>
      </c>
      <c r="D118" s="22">
        <f>SUM(D119:D124)</f>
        <v>4271.7700000000004</v>
      </c>
      <c r="E118" s="22">
        <f>SUM(E119:E124)</f>
        <v>529304.73</v>
      </c>
      <c r="F118" s="22">
        <f>SUM(F119:F124)</f>
        <v>533576.5</v>
      </c>
      <c r="H118" s="3" t="e">
        <f>+C118+D118+#REF!</f>
        <v>#REF!</v>
      </c>
      <c r="I118" s="3">
        <f t="shared" si="5"/>
        <v>0</v>
      </c>
    </row>
    <row r="119" spans="1:9" x14ac:dyDescent="0.2">
      <c r="A119" s="26" t="s">
        <v>182</v>
      </c>
      <c r="B119" s="19" t="s">
        <v>181</v>
      </c>
      <c r="C119" s="14">
        <v>0</v>
      </c>
      <c r="D119" s="14">
        <v>0</v>
      </c>
      <c r="E119" s="14"/>
      <c r="F119" s="14">
        <f t="shared" ref="F119:F124" si="8">SUM(C119:E119)</f>
        <v>0</v>
      </c>
      <c r="H119" s="3" t="e">
        <f>+C119+D119+#REF!</f>
        <v>#REF!</v>
      </c>
      <c r="I119" s="3">
        <f t="shared" si="5"/>
        <v>0</v>
      </c>
    </row>
    <row r="120" spans="1:9" x14ac:dyDescent="0.2">
      <c r="A120" s="26" t="s">
        <v>180</v>
      </c>
      <c r="B120" s="19" t="s">
        <v>179</v>
      </c>
      <c r="C120" s="14">
        <v>0</v>
      </c>
      <c r="D120" s="14">
        <v>3420.92</v>
      </c>
      <c r="E120" s="14">
        <v>478.73</v>
      </c>
      <c r="F120" s="14">
        <f t="shared" si="8"/>
        <v>3899.65</v>
      </c>
      <c r="H120" s="3" t="e">
        <f>+C120+D120+#REF!</f>
        <v>#REF!</v>
      </c>
      <c r="I120" s="3">
        <f t="shared" si="5"/>
        <v>0</v>
      </c>
    </row>
    <row r="121" spans="1:9" x14ac:dyDescent="0.2">
      <c r="A121" s="26" t="s">
        <v>178</v>
      </c>
      <c r="B121" s="19" t="s">
        <v>177</v>
      </c>
      <c r="C121" s="14">
        <v>0</v>
      </c>
      <c r="D121" s="14">
        <v>0</v>
      </c>
      <c r="E121" s="14">
        <v>116230</v>
      </c>
      <c r="F121" s="14">
        <f t="shared" si="8"/>
        <v>116230</v>
      </c>
      <c r="H121" s="3" t="e">
        <f>+C121+D121+#REF!</f>
        <v>#REF!</v>
      </c>
      <c r="I121" s="3">
        <f t="shared" si="5"/>
        <v>0</v>
      </c>
    </row>
    <row r="122" spans="1:9" x14ac:dyDescent="0.2">
      <c r="A122" s="26" t="s">
        <v>176</v>
      </c>
      <c r="B122" s="19" t="s">
        <v>175</v>
      </c>
      <c r="C122" s="14">
        <v>0</v>
      </c>
      <c r="D122" s="14">
        <v>850.85</v>
      </c>
      <c r="E122" s="14">
        <v>412596</v>
      </c>
      <c r="F122" s="14">
        <f t="shared" si="8"/>
        <v>413446.85</v>
      </c>
      <c r="H122" s="3" t="e">
        <f>+C122+D122+#REF!</f>
        <v>#REF!</v>
      </c>
      <c r="I122" s="3">
        <f t="shared" si="5"/>
        <v>0</v>
      </c>
    </row>
    <row r="123" spans="1:9" x14ac:dyDescent="0.2">
      <c r="A123" s="26" t="s">
        <v>174</v>
      </c>
      <c r="B123" s="19" t="s">
        <v>173</v>
      </c>
      <c r="C123" s="14">
        <v>0</v>
      </c>
      <c r="D123" s="14">
        <v>0</v>
      </c>
      <c r="E123" s="14">
        <v>0</v>
      </c>
      <c r="F123" s="14">
        <f t="shared" si="8"/>
        <v>0</v>
      </c>
      <c r="H123" s="3" t="e">
        <f>+C123+D123+#REF!</f>
        <v>#REF!</v>
      </c>
      <c r="I123" s="3">
        <f t="shared" si="5"/>
        <v>0</v>
      </c>
    </row>
    <row r="124" spans="1:9" x14ac:dyDescent="0.2">
      <c r="A124" s="29"/>
      <c r="B124" s="19"/>
      <c r="C124" s="14">
        <v>0</v>
      </c>
      <c r="D124" s="14">
        <v>0</v>
      </c>
      <c r="E124" s="14">
        <v>0</v>
      </c>
      <c r="F124" s="14">
        <f t="shared" si="8"/>
        <v>0</v>
      </c>
      <c r="H124" s="3" t="e">
        <f>+C124+D124+#REF!</f>
        <v>#REF!</v>
      </c>
      <c r="I124" s="3">
        <f t="shared" si="5"/>
        <v>0</v>
      </c>
    </row>
    <row r="125" spans="1:9" ht="16.5" x14ac:dyDescent="0.3">
      <c r="A125" s="24" t="s">
        <v>172</v>
      </c>
      <c r="B125" s="23" t="s">
        <v>171</v>
      </c>
      <c r="C125" s="22">
        <f>SUM(C126:C127)</f>
        <v>0</v>
      </c>
      <c r="D125" s="22">
        <f>SUM(D126:D127)</f>
        <v>1210</v>
      </c>
      <c r="E125" s="22">
        <f>SUM(E126:E127)</f>
        <v>0</v>
      </c>
      <c r="F125" s="22">
        <f>SUM(F126)</f>
        <v>1210</v>
      </c>
      <c r="H125" s="3" t="e">
        <f>+C125+D125+#REF!</f>
        <v>#REF!</v>
      </c>
      <c r="I125" s="3">
        <f t="shared" si="5"/>
        <v>0</v>
      </c>
    </row>
    <row r="126" spans="1:9" x14ac:dyDescent="0.2">
      <c r="A126" s="26" t="s">
        <v>170</v>
      </c>
      <c r="B126" s="19" t="s">
        <v>169</v>
      </c>
      <c r="C126" s="14">
        <v>0</v>
      </c>
      <c r="D126" s="14">
        <v>1210</v>
      </c>
      <c r="E126" s="14">
        <v>0</v>
      </c>
      <c r="F126" s="14">
        <f>SUM(C126:E126)</f>
        <v>1210</v>
      </c>
      <c r="H126" s="3" t="e">
        <f>+C126+D126+#REF!</f>
        <v>#REF!</v>
      </c>
      <c r="I126" s="3">
        <f t="shared" si="5"/>
        <v>0</v>
      </c>
    </row>
    <row r="127" spans="1:9" x14ac:dyDescent="0.2">
      <c r="A127" s="26"/>
      <c r="B127" s="19"/>
      <c r="C127" s="14"/>
      <c r="D127" s="14"/>
      <c r="E127" s="14"/>
      <c r="F127" s="14">
        <f>SUM(C127:E127)</f>
        <v>0</v>
      </c>
      <c r="H127" s="3" t="e">
        <f>+C127+D127+#REF!</f>
        <v>#REF!</v>
      </c>
      <c r="I127" s="3">
        <f t="shared" si="5"/>
        <v>0</v>
      </c>
    </row>
    <row r="128" spans="1:9" ht="16.5" x14ac:dyDescent="0.3">
      <c r="A128" s="24" t="s">
        <v>168</v>
      </c>
      <c r="B128" s="23" t="s">
        <v>167</v>
      </c>
      <c r="C128" s="22">
        <f>SUM(C129:C133)</f>
        <v>0</v>
      </c>
      <c r="D128" s="22">
        <f>SUM(D129:D133)</f>
        <v>14376.35</v>
      </c>
      <c r="E128" s="22">
        <f>SUM(E129:E133)</f>
        <v>11164.9</v>
      </c>
      <c r="F128" s="22">
        <f>SUM(F129:F133)</f>
        <v>25541.25</v>
      </c>
      <c r="H128" s="3" t="e">
        <f>+C128+D128+#REF!</f>
        <v>#REF!</v>
      </c>
      <c r="I128" s="3">
        <f t="shared" si="5"/>
        <v>0</v>
      </c>
    </row>
    <row r="129" spans="1:9" x14ac:dyDescent="0.2">
      <c r="A129" s="26" t="s">
        <v>166</v>
      </c>
      <c r="B129" s="19" t="s">
        <v>165</v>
      </c>
      <c r="C129" s="14">
        <v>0</v>
      </c>
      <c r="D129" s="14">
        <v>0</v>
      </c>
      <c r="E129" s="14">
        <v>0</v>
      </c>
      <c r="F129" s="14">
        <f t="shared" ref="F129:F134" si="9">SUM(C129:E129)</f>
        <v>0</v>
      </c>
      <c r="H129" s="3" t="e">
        <f>+C129+D129+#REF!</f>
        <v>#REF!</v>
      </c>
      <c r="I129" s="3">
        <f t="shared" si="5"/>
        <v>0</v>
      </c>
    </row>
    <row r="130" spans="1:9" x14ac:dyDescent="0.2">
      <c r="A130" s="26" t="s">
        <v>164</v>
      </c>
      <c r="B130" s="19" t="s">
        <v>163</v>
      </c>
      <c r="C130" s="14">
        <v>0</v>
      </c>
      <c r="D130" s="14">
        <v>0</v>
      </c>
      <c r="E130" s="14">
        <v>0</v>
      </c>
      <c r="F130" s="14">
        <f t="shared" si="9"/>
        <v>0</v>
      </c>
      <c r="H130" s="3" t="e">
        <f>+C130+D130+#REF!</f>
        <v>#REF!</v>
      </c>
      <c r="I130" s="3">
        <f t="shared" si="5"/>
        <v>0</v>
      </c>
    </row>
    <row r="131" spans="1:9" x14ac:dyDescent="0.2">
      <c r="A131" s="26" t="s">
        <v>162</v>
      </c>
      <c r="B131" s="19" t="s">
        <v>161</v>
      </c>
      <c r="C131" s="14">
        <v>0</v>
      </c>
      <c r="D131" s="14">
        <v>0</v>
      </c>
      <c r="E131" s="14">
        <v>0</v>
      </c>
      <c r="F131" s="14">
        <f t="shared" si="9"/>
        <v>0</v>
      </c>
      <c r="H131" s="3" t="e">
        <f>+C131+D131+#REF!</f>
        <v>#REF!</v>
      </c>
      <c r="I131" s="3">
        <f t="shared" si="5"/>
        <v>0</v>
      </c>
    </row>
    <row r="132" spans="1:9" x14ac:dyDescent="0.2">
      <c r="A132" s="26" t="s">
        <v>160</v>
      </c>
      <c r="B132" s="19" t="s">
        <v>159</v>
      </c>
      <c r="C132" s="14">
        <v>0</v>
      </c>
      <c r="D132" s="14">
        <v>0</v>
      </c>
      <c r="E132" s="14">
        <v>0</v>
      </c>
      <c r="F132" s="14">
        <f t="shared" si="9"/>
        <v>0</v>
      </c>
      <c r="H132" s="3" t="e">
        <f>+C132+D132+#REF!</f>
        <v>#REF!</v>
      </c>
      <c r="I132" s="3">
        <f t="shared" si="5"/>
        <v>0</v>
      </c>
    </row>
    <row r="133" spans="1:9" x14ac:dyDescent="0.2">
      <c r="A133" s="26" t="s">
        <v>158</v>
      </c>
      <c r="B133" s="19" t="s">
        <v>157</v>
      </c>
      <c r="C133" s="14">
        <v>0</v>
      </c>
      <c r="D133" s="14">
        <v>14376.35</v>
      </c>
      <c r="E133" s="14">
        <v>11164.9</v>
      </c>
      <c r="F133" s="14">
        <f t="shared" si="9"/>
        <v>25541.25</v>
      </c>
      <c r="H133" s="3" t="e">
        <f>+C133+D133+#REF!</f>
        <v>#REF!</v>
      </c>
      <c r="I133" s="3">
        <f t="shared" si="5"/>
        <v>0</v>
      </c>
    </row>
    <row r="134" spans="1:9" x14ac:dyDescent="0.2">
      <c r="A134" s="29"/>
      <c r="B134" s="19"/>
      <c r="C134" s="14">
        <v>0</v>
      </c>
      <c r="D134" s="14">
        <v>0</v>
      </c>
      <c r="E134" s="14">
        <v>0</v>
      </c>
      <c r="F134" s="14">
        <f t="shared" si="9"/>
        <v>0</v>
      </c>
      <c r="H134" s="3" t="e">
        <f>+C134+D134+#REF!</f>
        <v>#REF!</v>
      </c>
      <c r="I134" s="3">
        <f t="shared" si="5"/>
        <v>0</v>
      </c>
    </row>
    <row r="135" spans="1:9" ht="16.5" x14ac:dyDescent="0.3">
      <c r="A135" s="24" t="s">
        <v>156</v>
      </c>
      <c r="B135" s="23" t="s">
        <v>155</v>
      </c>
      <c r="C135" s="22">
        <f>SUM(C136:C148)</f>
        <v>0</v>
      </c>
      <c r="D135" s="22">
        <f>SUM(D136:D148)</f>
        <v>16614.189999999999</v>
      </c>
      <c r="E135" s="22">
        <f>SUM(E136:E148)</f>
        <v>40474</v>
      </c>
      <c r="F135" s="22">
        <f>SUM(F136:F149)</f>
        <v>57088.19</v>
      </c>
      <c r="H135" s="3" t="e">
        <f>+C135+D135+#REF!</f>
        <v>#REF!</v>
      </c>
      <c r="I135" s="3">
        <f t="shared" si="5"/>
        <v>0</v>
      </c>
    </row>
    <row r="136" spans="1:9" x14ac:dyDescent="0.2">
      <c r="A136" s="26" t="s">
        <v>154</v>
      </c>
      <c r="B136" s="19" t="s">
        <v>153</v>
      </c>
      <c r="C136" s="14">
        <v>0</v>
      </c>
      <c r="D136" s="14">
        <v>0</v>
      </c>
      <c r="E136" s="14">
        <v>0</v>
      </c>
      <c r="F136" s="14">
        <f t="shared" ref="F136:F149" si="10">SUM(C136:E136)</f>
        <v>0</v>
      </c>
      <c r="H136" s="3" t="e">
        <f>+C136+D136+#REF!</f>
        <v>#REF!</v>
      </c>
      <c r="I136" s="3">
        <f t="shared" si="5"/>
        <v>0</v>
      </c>
    </row>
    <row r="137" spans="1:9" x14ac:dyDescent="0.2">
      <c r="A137" s="26" t="s">
        <v>152</v>
      </c>
      <c r="B137" s="19" t="s">
        <v>151</v>
      </c>
      <c r="C137" s="14">
        <v>0</v>
      </c>
      <c r="D137" s="14">
        <v>0</v>
      </c>
      <c r="E137" s="14"/>
      <c r="F137" s="14">
        <f t="shared" si="10"/>
        <v>0</v>
      </c>
      <c r="H137" s="3" t="e">
        <f>+C137+D137+#REF!</f>
        <v>#REF!</v>
      </c>
      <c r="I137" s="3">
        <f t="shared" si="5"/>
        <v>0</v>
      </c>
    </row>
    <row r="138" spans="1:9" x14ac:dyDescent="0.2">
      <c r="A138" s="26" t="s">
        <v>150</v>
      </c>
      <c r="B138" s="19" t="s">
        <v>149</v>
      </c>
      <c r="C138" s="14">
        <v>0</v>
      </c>
      <c r="D138" s="14">
        <v>0</v>
      </c>
      <c r="E138" s="14"/>
      <c r="F138" s="14">
        <f t="shared" si="10"/>
        <v>0</v>
      </c>
      <c r="H138" s="3" t="e">
        <f>+C138+D138+#REF!</f>
        <v>#REF!</v>
      </c>
      <c r="I138" s="3">
        <f t="shared" ref="I138:I201" si="11">+C138+D138+E138-F138</f>
        <v>0</v>
      </c>
    </row>
    <row r="139" spans="1:9" x14ac:dyDescent="0.2">
      <c r="A139" s="26" t="s">
        <v>148</v>
      </c>
      <c r="B139" s="19" t="s">
        <v>147</v>
      </c>
      <c r="C139" s="14">
        <v>0</v>
      </c>
      <c r="D139" s="14">
        <v>0</v>
      </c>
      <c r="E139" s="14">
        <v>0</v>
      </c>
      <c r="F139" s="14">
        <f t="shared" si="10"/>
        <v>0</v>
      </c>
      <c r="H139" s="3" t="e">
        <f>+C139+D139+#REF!</f>
        <v>#REF!</v>
      </c>
      <c r="I139" s="3">
        <f t="shared" si="11"/>
        <v>0</v>
      </c>
    </row>
    <row r="140" spans="1:9" x14ac:dyDescent="0.2">
      <c r="A140" s="26" t="s">
        <v>146</v>
      </c>
      <c r="B140" s="19" t="s">
        <v>145</v>
      </c>
      <c r="C140" s="14">
        <v>0</v>
      </c>
      <c r="D140" s="14">
        <v>0</v>
      </c>
      <c r="E140" s="14"/>
      <c r="F140" s="14">
        <f t="shared" si="10"/>
        <v>0</v>
      </c>
      <c r="H140" s="3" t="e">
        <f>+C140+D140+#REF!</f>
        <v>#REF!</v>
      </c>
      <c r="I140" s="3">
        <f t="shared" si="11"/>
        <v>0</v>
      </c>
    </row>
    <row r="141" spans="1:9" x14ac:dyDescent="0.2">
      <c r="A141" s="26" t="s">
        <v>144</v>
      </c>
      <c r="B141" s="19" t="s">
        <v>143</v>
      </c>
      <c r="C141" s="14">
        <v>0</v>
      </c>
      <c r="D141" s="14">
        <v>0</v>
      </c>
      <c r="E141" s="14"/>
      <c r="F141" s="14">
        <f t="shared" si="10"/>
        <v>0</v>
      </c>
      <c r="H141" s="3" t="e">
        <f>+C141+D141+#REF!</f>
        <v>#REF!</v>
      </c>
      <c r="I141" s="3">
        <f t="shared" si="11"/>
        <v>0</v>
      </c>
    </row>
    <row r="142" spans="1:9" x14ac:dyDescent="0.2">
      <c r="A142" s="26" t="s">
        <v>142</v>
      </c>
      <c r="B142" s="19" t="s">
        <v>141</v>
      </c>
      <c r="C142" s="14">
        <v>0</v>
      </c>
      <c r="D142" s="14">
        <v>0</v>
      </c>
      <c r="E142" s="14"/>
      <c r="F142" s="14">
        <f t="shared" si="10"/>
        <v>0</v>
      </c>
      <c r="H142" s="3" t="e">
        <f>+C142+D142+#REF!</f>
        <v>#REF!</v>
      </c>
      <c r="I142" s="3">
        <f t="shared" si="11"/>
        <v>0</v>
      </c>
    </row>
    <row r="143" spans="1:9" x14ac:dyDescent="0.2">
      <c r="A143" s="26" t="s">
        <v>140</v>
      </c>
      <c r="B143" s="19" t="s">
        <v>139</v>
      </c>
      <c r="C143" s="14">
        <v>0</v>
      </c>
      <c r="D143" s="14">
        <v>0</v>
      </c>
      <c r="E143" s="14">
        <v>35400</v>
      </c>
      <c r="F143" s="14">
        <f t="shared" si="10"/>
        <v>35400</v>
      </c>
      <c r="H143" s="3"/>
      <c r="I143" s="3">
        <f t="shared" si="11"/>
        <v>0</v>
      </c>
    </row>
    <row r="144" spans="1:9" x14ac:dyDescent="0.2">
      <c r="A144" s="26" t="s">
        <v>138</v>
      </c>
      <c r="B144" s="19" t="s">
        <v>137</v>
      </c>
      <c r="C144" s="14">
        <v>0</v>
      </c>
      <c r="D144" s="14">
        <v>0</v>
      </c>
      <c r="E144" s="14">
        <v>0</v>
      </c>
      <c r="F144" s="14">
        <f t="shared" si="10"/>
        <v>0</v>
      </c>
      <c r="H144" s="3"/>
      <c r="I144" s="3">
        <f t="shared" si="11"/>
        <v>0</v>
      </c>
    </row>
    <row r="145" spans="1:9" x14ac:dyDescent="0.2">
      <c r="A145" s="26" t="s">
        <v>136</v>
      </c>
      <c r="B145" s="19" t="s">
        <v>135</v>
      </c>
      <c r="C145" s="14">
        <v>0</v>
      </c>
      <c r="D145" s="14">
        <v>16614.189999999999</v>
      </c>
      <c r="E145" s="14">
        <v>5074</v>
      </c>
      <c r="F145" s="14">
        <f t="shared" si="10"/>
        <v>21688.19</v>
      </c>
      <c r="H145" s="3" t="e">
        <f>+C145+D145+#REF!</f>
        <v>#REF!</v>
      </c>
      <c r="I145" s="3">
        <f t="shared" si="11"/>
        <v>0</v>
      </c>
    </row>
    <row r="146" spans="1:9" x14ac:dyDescent="0.2">
      <c r="A146" s="26" t="s">
        <v>134</v>
      </c>
      <c r="B146" s="19" t="s">
        <v>133</v>
      </c>
      <c r="C146" s="14">
        <v>0</v>
      </c>
      <c r="D146" s="14">
        <v>0</v>
      </c>
      <c r="E146" s="14"/>
      <c r="F146" s="14">
        <f t="shared" si="10"/>
        <v>0</v>
      </c>
      <c r="H146" s="3" t="e">
        <f>+C146+D146+#REF!</f>
        <v>#REF!</v>
      </c>
      <c r="I146" s="3">
        <f t="shared" si="11"/>
        <v>0</v>
      </c>
    </row>
    <row r="147" spans="1:9" x14ac:dyDescent="0.2">
      <c r="A147" s="26" t="s">
        <v>132</v>
      </c>
      <c r="B147" s="19" t="s">
        <v>131</v>
      </c>
      <c r="C147" s="14">
        <v>0</v>
      </c>
      <c r="D147" s="14">
        <v>0</v>
      </c>
      <c r="E147" s="14"/>
      <c r="F147" s="14">
        <f t="shared" si="10"/>
        <v>0</v>
      </c>
      <c r="H147" s="3" t="e">
        <f>+C147+D147+#REF!</f>
        <v>#REF!</v>
      </c>
      <c r="I147" s="3">
        <f t="shared" si="11"/>
        <v>0</v>
      </c>
    </row>
    <row r="148" spans="1:9" x14ac:dyDescent="0.2">
      <c r="A148" s="26" t="s">
        <v>130</v>
      </c>
      <c r="B148" s="19" t="s">
        <v>129</v>
      </c>
      <c r="C148" s="14">
        <v>0</v>
      </c>
      <c r="D148" s="14">
        <v>0</v>
      </c>
      <c r="E148" s="14"/>
      <c r="F148" s="14">
        <f t="shared" si="10"/>
        <v>0</v>
      </c>
      <c r="H148" s="3" t="e">
        <f>+C148+D148+#REF!</f>
        <v>#REF!</v>
      </c>
      <c r="I148" s="3">
        <f t="shared" si="11"/>
        <v>0</v>
      </c>
    </row>
    <row r="149" spans="1:9" x14ac:dyDescent="0.2">
      <c r="A149" s="29"/>
      <c r="B149" s="19"/>
      <c r="C149" s="14"/>
      <c r="D149" s="14"/>
      <c r="E149" s="14"/>
      <c r="F149" s="14">
        <f t="shared" si="10"/>
        <v>0</v>
      </c>
      <c r="H149" s="3" t="e">
        <f>+C149+D149+#REF!</f>
        <v>#REF!</v>
      </c>
      <c r="I149" s="3">
        <f t="shared" si="11"/>
        <v>0</v>
      </c>
    </row>
    <row r="150" spans="1:9" ht="16.5" x14ac:dyDescent="0.3">
      <c r="A150" s="24" t="s">
        <v>128</v>
      </c>
      <c r="B150" s="23" t="s">
        <v>127</v>
      </c>
      <c r="C150" s="22">
        <f>SUM(C151:C158)</f>
        <v>980000</v>
      </c>
      <c r="D150" s="22">
        <f>SUM(D151:D158)</f>
        <v>738749.54</v>
      </c>
      <c r="E150" s="22">
        <f>SUM(E151:E158)</f>
        <v>297572.77</v>
      </c>
      <c r="F150" s="22">
        <f>SUM(F151:F158)</f>
        <v>2016322.31</v>
      </c>
      <c r="H150" s="3" t="e">
        <f>+C150+D150+#REF!</f>
        <v>#REF!</v>
      </c>
      <c r="I150" s="3">
        <f t="shared" si="11"/>
        <v>0</v>
      </c>
    </row>
    <row r="151" spans="1:9" x14ac:dyDescent="0.2">
      <c r="A151" s="26" t="s">
        <v>126</v>
      </c>
      <c r="B151" s="19" t="s">
        <v>125</v>
      </c>
      <c r="C151" s="14">
        <v>0</v>
      </c>
      <c r="D151" s="14">
        <v>80991.179999999993</v>
      </c>
      <c r="E151" s="14">
        <v>8870</v>
      </c>
      <c r="F151" s="14">
        <f t="shared" ref="F151:F158" si="12">SUM(C151:E151)</f>
        <v>89861.18</v>
      </c>
      <c r="H151" s="3" t="e">
        <f>+C151+D151+#REF!</f>
        <v>#REF!</v>
      </c>
      <c r="I151" s="3">
        <f t="shared" si="11"/>
        <v>0</v>
      </c>
    </row>
    <row r="152" spans="1:9" x14ac:dyDescent="0.2">
      <c r="A152" s="26" t="s">
        <v>124</v>
      </c>
      <c r="B152" s="19" t="s">
        <v>123</v>
      </c>
      <c r="C152" s="14">
        <v>980000</v>
      </c>
      <c r="D152" s="14">
        <v>650232.06000000006</v>
      </c>
      <c r="E152" s="14">
        <v>184129.72</v>
      </c>
      <c r="F152" s="14">
        <f t="shared" si="12"/>
        <v>1814361.78</v>
      </c>
      <c r="H152" s="3" t="e">
        <f>+C152+D152+#REF!</f>
        <v>#REF!</v>
      </c>
      <c r="I152" s="3">
        <f t="shared" si="11"/>
        <v>0</v>
      </c>
    </row>
    <row r="153" spans="1:9" x14ac:dyDescent="0.2">
      <c r="A153" s="26" t="s">
        <v>122</v>
      </c>
      <c r="B153" s="19" t="s">
        <v>121</v>
      </c>
      <c r="C153" s="14">
        <v>0</v>
      </c>
      <c r="D153" s="14">
        <v>6696.3</v>
      </c>
      <c r="E153" s="14"/>
      <c r="F153" s="14">
        <f t="shared" si="12"/>
        <v>6696.3</v>
      </c>
      <c r="H153" s="3"/>
      <c r="I153" s="3">
        <f t="shared" si="11"/>
        <v>0</v>
      </c>
    </row>
    <row r="154" spans="1:9" x14ac:dyDescent="0.2">
      <c r="A154" s="26" t="s">
        <v>120</v>
      </c>
      <c r="B154" s="19" t="s">
        <v>119</v>
      </c>
      <c r="C154" s="14">
        <v>0</v>
      </c>
      <c r="D154" s="14">
        <v>0</v>
      </c>
      <c r="E154" s="14">
        <v>89.95</v>
      </c>
      <c r="F154" s="14">
        <f t="shared" si="12"/>
        <v>89.95</v>
      </c>
      <c r="H154" s="3" t="e">
        <f>+C154+D154+#REF!</f>
        <v>#REF!</v>
      </c>
      <c r="I154" s="3">
        <f t="shared" si="11"/>
        <v>0</v>
      </c>
    </row>
    <row r="155" spans="1:9" x14ac:dyDescent="0.2">
      <c r="A155" s="26" t="s">
        <v>118</v>
      </c>
      <c r="B155" s="19" t="s">
        <v>117</v>
      </c>
      <c r="C155" s="14">
        <v>0</v>
      </c>
      <c r="D155" s="14">
        <v>830</v>
      </c>
      <c r="E155" s="14"/>
      <c r="F155" s="14">
        <f t="shared" si="12"/>
        <v>830</v>
      </c>
      <c r="H155" s="3" t="e">
        <f>+C155+D155+#REF!</f>
        <v>#REF!</v>
      </c>
      <c r="I155" s="3">
        <f t="shared" si="11"/>
        <v>0</v>
      </c>
    </row>
    <row r="156" spans="1:9" x14ac:dyDescent="0.2">
      <c r="A156" s="26" t="s">
        <v>116</v>
      </c>
      <c r="B156" s="19" t="s">
        <v>115</v>
      </c>
      <c r="C156" s="14">
        <v>0</v>
      </c>
      <c r="D156" s="14">
        <v>0</v>
      </c>
      <c r="E156" s="14"/>
      <c r="F156" s="14">
        <f t="shared" si="12"/>
        <v>0</v>
      </c>
      <c r="H156" s="3" t="e">
        <f>+C156+D156+#REF!</f>
        <v>#REF!</v>
      </c>
      <c r="I156" s="3">
        <f t="shared" si="11"/>
        <v>0</v>
      </c>
    </row>
    <row r="157" spans="1:9" x14ac:dyDescent="0.2">
      <c r="A157" s="26" t="s">
        <v>114</v>
      </c>
      <c r="B157" s="19" t="s">
        <v>113</v>
      </c>
      <c r="C157" s="14">
        <v>0</v>
      </c>
      <c r="D157" s="14">
        <v>0</v>
      </c>
      <c r="E157" s="14"/>
      <c r="F157" s="14">
        <f t="shared" si="12"/>
        <v>0</v>
      </c>
      <c r="H157" s="3" t="e">
        <f>+C157+D157+#REF!</f>
        <v>#REF!</v>
      </c>
      <c r="I157" s="3">
        <f t="shared" si="11"/>
        <v>0</v>
      </c>
    </row>
    <row r="158" spans="1:9" x14ac:dyDescent="0.2">
      <c r="A158" s="26" t="s">
        <v>112</v>
      </c>
      <c r="B158" s="19" t="s">
        <v>111</v>
      </c>
      <c r="C158" s="14">
        <v>0</v>
      </c>
      <c r="D158" s="14">
        <v>0</v>
      </c>
      <c r="E158" s="14">
        <v>104483.1</v>
      </c>
      <c r="F158" s="14">
        <f t="shared" si="12"/>
        <v>104483.1</v>
      </c>
      <c r="H158" s="3" t="e">
        <f>+C158+D158+#REF!</f>
        <v>#REF!</v>
      </c>
      <c r="I158" s="3">
        <f t="shared" si="11"/>
        <v>0</v>
      </c>
    </row>
    <row r="159" spans="1:9" ht="16.5" x14ac:dyDescent="0.3">
      <c r="A159" s="24" t="s">
        <v>110</v>
      </c>
      <c r="B159" s="23" t="s">
        <v>109</v>
      </c>
      <c r="C159" s="22">
        <f>SUM(C160:C167)</f>
        <v>0</v>
      </c>
      <c r="D159" s="22">
        <f>SUM(D160:D167)</f>
        <v>137021.37</v>
      </c>
      <c r="E159" s="22">
        <f>SUM(E160:E167)</f>
        <v>1830981.16</v>
      </c>
      <c r="F159" s="22">
        <f>SUM(F160:F167)</f>
        <v>1968002.5299999998</v>
      </c>
      <c r="H159" s="3" t="e">
        <f>+C159+D159+#REF!</f>
        <v>#REF!</v>
      </c>
      <c r="I159" s="3">
        <f t="shared" si="11"/>
        <v>0</v>
      </c>
    </row>
    <row r="160" spans="1:9" x14ac:dyDescent="0.2">
      <c r="A160" s="26" t="s">
        <v>108</v>
      </c>
      <c r="B160" s="19" t="s">
        <v>107</v>
      </c>
      <c r="C160" s="14">
        <v>0</v>
      </c>
      <c r="D160" s="14">
        <v>0</v>
      </c>
      <c r="E160" s="14">
        <v>285518.90000000002</v>
      </c>
      <c r="F160" s="14">
        <f t="shared" ref="F160:F168" si="13">SUM(C160:E160)</f>
        <v>285518.90000000002</v>
      </c>
      <c r="H160" s="3" t="e">
        <f>+C160+D160+#REF!</f>
        <v>#REF!</v>
      </c>
      <c r="I160" s="3">
        <f t="shared" si="11"/>
        <v>0</v>
      </c>
    </row>
    <row r="161" spans="1:9" x14ac:dyDescent="0.2">
      <c r="A161" s="26" t="s">
        <v>106</v>
      </c>
      <c r="B161" s="19" t="s">
        <v>105</v>
      </c>
      <c r="C161" s="14">
        <v>0</v>
      </c>
      <c r="D161" s="14">
        <v>0</v>
      </c>
      <c r="E161" s="14">
        <v>399210.3</v>
      </c>
      <c r="F161" s="14">
        <f t="shared" si="13"/>
        <v>399210.3</v>
      </c>
      <c r="H161" s="3" t="e">
        <f>+C161+D161+#REF!</f>
        <v>#REF!</v>
      </c>
      <c r="I161" s="3">
        <f t="shared" si="11"/>
        <v>0</v>
      </c>
    </row>
    <row r="162" spans="1:9" x14ac:dyDescent="0.2">
      <c r="A162" s="26" t="s">
        <v>104</v>
      </c>
      <c r="B162" s="19" t="s">
        <v>103</v>
      </c>
      <c r="C162" s="14">
        <v>0</v>
      </c>
      <c r="D162" s="14">
        <v>0</v>
      </c>
      <c r="E162" s="14"/>
      <c r="F162" s="14">
        <f t="shared" si="13"/>
        <v>0</v>
      </c>
      <c r="H162" s="3" t="e">
        <f>+C162+D162+#REF!</f>
        <v>#REF!</v>
      </c>
      <c r="I162" s="3">
        <f t="shared" si="11"/>
        <v>0</v>
      </c>
    </row>
    <row r="163" spans="1:9" x14ac:dyDescent="0.2">
      <c r="A163" s="26" t="s">
        <v>102</v>
      </c>
      <c r="B163" s="19" t="s">
        <v>101</v>
      </c>
      <c r="C163" s="14">
        <v>0</v>
      </c>
      <c r="D163" s="14">
        <v>0</v>
      </c>
      <c r="E163" s="14"/>
      <c r="F163" s="14">
        <f t="shared" si="13"/>
        <v>0</v>
      </c>
      <c r="H163" s="3" t="e">
        <f>+C163+D163+#REF!</f>
        <v>#REF!</v>
      </c>
      <c r="I163" s="3">
        <f t="shared" si="11"/>
        <v>0</v>
      </c>
    </row>
    <row r="164" spans="1:9" x14ac:dyDescent="0.2">
      <c r="A164" s="26" t="s">
        <v>100</v>
      </c>
      <c r="B164" s="19" t="s">
        <v>99</v>
      </c>
      <c r="C164" s="14">
        <v>0</v>
      </c>
      <c r="D164" s="14">
        <v>230</v>
      </c>
      <c r="E164" s="14">
        <v>38969</v>
      </c>
      <c r="F164" s="14">
        <f t="shared" si="13"/>
        <v>39199</v>
      </c>
      <c r="H164" s="3" t="e">
        <f>+C164+D164+#REF!</f>
        <v>#REF!</v>
      </c>
      <c r="I164" s="3">
        <f t="shared" si="11"/>
        <v>0</v>
      </c>
    </row>
    <row r="165" spans="1:9" x14ac:dyDescent="0.2">
      <c r="A165" s="26" t="s">
        <v>98</v>
      </c>
      <c r="B165" s="19" t="s">
        <v>97</v>
      </c>
      <c r="C165" s="14">
        <v>0</v>
      </c>
      <c r="D165" s="14">
        <v>5444.1</v>
      </c>
      <c r="E165" s="14">
        <v>1004807.62</v>
      </c>
      <c r="F165" s="14">
        <f t="shared" si="13"/>
        <v>1010251.72</v>
      </c>
      <c r="H165" s="3" t="e">
        <f>+C165+D165+#REF!</f>
        <v>#REF!</v>
      </c>
      <c r="I165" s="3">
        <f t="shared" si="11"/>
        <v>0</v>
      </c>
    </row>
    <row r="166" spans="1:9" ht="13.5" thickBot="1" x14ac:dyDescent="0.25">
      <c r="A166" s="26" t="s">
        <v>96</v>
      </c>
      <c r="B166" s="19" t="s">
        <v>95</v>
      </c>
      <c r="C166" s="18">
        <v>0</v>
      </c>
      <c r="D166" s="18">
        <v>235</v>
      </c>
      <c r="E166" s="18">
        <v>61714</v>
      </c>
      <c r="F166" s="14">
        <f t="shared" si="13"/>
        <v>61949</v>
      </c>
      <c r="H166" s="3" t="e">
        <f>+C166+D166+#REF!</f>
        <v>#REF!</v>
      </c>
      <c r="I166" s="3">
        <f t="shared" si="11"/>
        <v>0</v>
      </c>
    </row>
    <row r="167" spans="1:9" x14ac:dyDescent="0.2">
      <c r="A167" s="26" t="s">
        <v>94</v>
      </c>
      <c r="B167" s="49" t="s">
        <v>93</v>
      </c>
      <c r="C167" s="48">
        <v>0</v>
      </c>
      <c r="D167" s="18">
        <v>131112.26999999999</v>
      </c>
      <c r="E167" s="18">
        <v>40761.339999999997</v>
      </c>
      <c r="F167" s="14">
        <f t="shared" si="13"/>
        <v>171873.61</v>
      </c>
      <c r="H167" s="3" t="e">
        <f>+C167+#REF!+#REF!</f>
        <v>#REF!</v>
      </c>
      <c r="I167" s="3">
        <f t="shared" si="11"/>
        <v>0</v>
      </c>
    </row>
    <row r="168" spans="1:9" ht="13.5" thickBot="1" x14ac:dyDescent="0.25">
      <c r="A168" s="47" t="s">
        <v>92</v>
      </c>
      <c r="B168" s="46" t="s">
        <v>91</v>
      </c>
      <c r="C168" s="45"/>
      <c r="D168" s="45"/>
      <c r="E168" s="45"/>
      <c r="F168" s="14">
        <f t="shared" si="13"/>
        <v>0</v>
      </c>
      <c r="H168" s="3"/>
      <c r="I168" s="3">
        <f t="shared" si="11"/>
        <v>0</v>
      </c>
    </row>
    <row r="169" spans="1:9" ht="16.5" thickBot="1" x14ac:dyDescent="0.3">
      <c r="A169" s="38">
        <v>2.4</v>
      </c>
      <c r="B169" s="37" t="s">
        <v>90</v>
      </c>
      <c r="C169" s="44">
        <f>+C170+C177</f>
        <v>0</v>
      </c>
      <c r="D169" s="44">
        <f>+D170+D177</f>
        <v>35000</v>
      </c>
      <c r="E169" s="44">
        <f>+E170+E177</f>
        <v>6107643.5199999996</v>
      </c>
      <c r="F169" s="36">
        <f>+F170+F177</f>
        <v>6142643.5199999996</v>
      </c>
      <c r="H169" s="3" t="e">
        <f>+C169+D169+#REF!</f>
        <v>#REF!</v>
      </c>
      <c r="I169" s="3">
        <f t="shared" si="11"/>
        <v>0</v>
      </c>
    </row>
    <row r="170" spans="1:9" ht="16.5" x14ac:dyDescent="0.3">
      <c r="A170" s="24" t="s">
        <v>89</v>
      </c>
      <c r="B170" s="23" t="s">
        <v>88</v>
      </c>
      <c r="C170" s="22">
        <f>SUM(C171:C176)</f>
        <v>0</v>
      </c>
      <c r="D170" s="22">
        <f>SUM(D171:D176)</f>
        <v>0</v>
      </c>
      <c r="E170" s="22">
        <f>SUM(E171:E176)</f>
        <v>0</v>
      </c>
      <c r="F170" s="22">
        <f>SUM(F171:F176)</f>
        <v>0</v>
      </c>
      <c r="H170" s="3" t="e">
        <f>+C170+D170+#REF!</f>
        <v>#REF!</v>
      </c>
      <c r="I170" s="3">
        <f t="shared" si="11"/>
        <v>0</v>
      </c>
    </row>
    <row r="171" spans="1:9" s="39" customFormat="1" ht="16.5" x14ac:dyDescent="0.3">
      <c r="A171" s="43" t="s">
        <v>87</v>
      </c>
      <c r="B171" s="42" t="s">
        <v>86</v>
      </c>
      <c r="C171" s="41">
        <v>0</v>
      </c>
      <c r="D171" s="41">
        <v>0</v>
      </c>
      <c r="E171" s="41"/>
      <c r="F171" s="14">
        <f t="shared" ref="F171:F176" si="14">SUM(C171:E171)</f>
        <v>0</v>
      </c>
      <c r="H171" s="40"/>
      <c r="I171" s="3">
        <f t="shared" si="11"/>
        <v>0</v>
      </c>
    </row>
    <row r="172" spans="1:9" x14ac:dyDescent="0.2">
      <c r="A172" s="26" t="s">
        <v>85</v>
      </c>
      <c r="B172" s="19" t="s">
        <v>84</v>
      </c>
      <c r="C172" s="14">
        <v>0</v>
      </c>
      <c r="D172" s="14">
        <v>0</v>
      </c>
      <c r="E172" s="14"/>
      <c r="F172" s="14">
        <f t="shared" si="14"/>
        <v>0</v>
      </c>
      <c r="H172" s="3"/>
      <c r="I172" s="3">
        <f t="shared" si="11"/>
        <v>0</v>
      </c>
    </row>
    <row r="173" spans="1:9" x14ac:dyDescent="0.2">
      <c r="A173" s="26" t="s">
        <v>83</v>
      </c>
      <c r="B173" s="19" t="s">
        <v>82</v>
      </c>
      <c r="C173" s="14">
        <v>0</v>
      </c>
      <c r="D173" s="14">
        <v>0</v>
      </c>
      <c r="E173" s="14"/>
      <c r="F173" s="14">
        <f t="shared" si="14"/>
        <v>0</v>
      </c>
      <c r="H173" s="3"/>
      <c r="I173" s="3">
        <f t="shared" si="11"/>
        <v>0</v>
      </c>
    </row>
    <row r="174" spans="1:9" x14ac:dyDescent="0.2">
      <c r="A174" s="26" t="s">
        <v>81</v>
      </c>
      <c r="B174" s="19" t="s">
        <v>80</v>
      </c>
      <c r="C174" s="14">
        <v>0</v>
      </c>
      <c r="D174" s="14">
        <v>0</v>
      </c>
      <c r="E174" s="14"/>
      <c r="F174" s="14">
        <f t="shared" si="14"/>
        <v>0</v>
      </c>
      <c r="H174" s="3"/>
      <c r="I174" s="3">
        <f t="shared" si="11"/>
        <v>0</v>
      </c>
    </row>
    <row r="175" spans="1:9" x14ac:dyDescent="0.2">
      <c r="A175" s="26" t="s">
        <v>79</v>
      </c>
      <c r="B175" s="19" t="s">
        <v>78</v>
      </c>
      <c r="C175" s="14">
        <v>0</v>
      </c>
      <c r="D175" s="14">
        <v>0</v>
      </c>
      <c r="E175" s="14"/>
      <c r="F175" s="14">
        <f t="shared" si="14"/>
        <v>0</v>
      </c>
      <c r="H175" s="3" t="e">
        <f>+C175+D175+#REF!</f>
        <v>#REF!</v>
      </c>
      <c r="I175" s="3">
        <f t="shared" si="11"/>
        <v>0</v>
      </c>
    </row>
    <row r="176" spans="1:9" x14ac:dyDescent="0.2">
      <c r="A176" s="26" t="s">
        <v>77</v>
      </c>
      <c r="B176" s="19" t="s">
        <v>76</v>
      </c>
      <c r="C176" s="14">
        <v>0</v>
      </c>
      <c r="D176" s="14">
        <v>0</v>
      </c>
      <c r="E176" s="14"/>
      <c r="F176" s="14">
        <f t="shared" si="14"/>
        <v>0</v>
      </c>
      <c r="H176" s="3"/>
      <c r="I176" s="3">
        <f t="shared" si="11"/>
        <v>0</v>
      </c>
    </row>
    <row r="177" spans="1:9" ht="16.5" x14ac:dyDescent="0.3">
      <c r="A177" s="24" t="s">
        <v>75</v>
      </c>
      <c r="B177" s="23" t="s">
        <v>74</v>
      </c>
      <c r="C177" s="22">
        <f>SUM(C178:C180)</f>
        <v>0</v>
      </c>
      <c r="D177" s="22">
        <f>SUM(D178:D180)</f>
        <v>35000</v>
      </c>
      <c r="E177" s="22">
        <f>SUM(E178:E180)</f>
        <v>6107643.5199999996</v>
      </c>
      <c r="F177" s="22">
        <f>SUM(F178:F180)</f>
        <v>6142643.5199999996</v>
      </c>
      <c r="H177" s="3" t="e">
        <f>+C177+D177+#REF!</f>
        <v>#REF!</v>
      </c>
      <c r="I177" s="3">
        <f t="shared" si="11"/>
        <v>0</v>
      </c>
    </row>
    <row r="178" spans="1:9" x14ac:dyDescent="0.2">
      <c r="A178" s="26" t="s">
        <v>73</v>
      </c>
      <c r="B178" s="19" t="s">
        <v>72</v>
      </c>
      <c r="C178" s="14">
        <v>0</v>
      </c>
      <c r="D178" s="14">
        <v>0</v>
      </c>
      <c r="E178" s="14">
        <v>6107643.5199999996</v>
      </c>
      <c r="F178" s="14">
        <f>SUM(C178:E178)</f>
        <v>6107643.5199999996</v>
      </c>
      <c r="H178" s="3" t="e">
        <f>+C178+D178+#REF!</f>
        <v>#REF!</v>
      </c>
      <c r="I178" s="3">
        <f t="shared" si="11"/>
        <v>0</v>
      </c>
    </row>
    <row r="179" spans="1:9" x14ac:dyDescent="0.2">
      <c r="A179" s="26" t="s">
        <v>71</v>
      </c>
      <c r="B179" s="19" t="s">
        <v>70</v>
      </c>
      <c r="C179" s="14">
        <v>0</v>
      </c>
      <c r="D179" s="14">
        <v>0</v>
      </c>
      <c r="E179" s="14">
        <v>0</v>
      </c>
      <c r="F179" s="14">
        <f>SUM(C179:E179)</f>
        <v>0</v>
      </c>
      <c r="H179" s="3" t="e">
        <f>+C179+D179+#REF!</f>
        <v>#REF!</v>
      </c>
      <c r="I179" s="3">
        <f t="shared" si="11"/>
        <v>0</v>
      </c>
    </row>
    <row r="180" spans="1:9" ht="13.5" thickBot="1" x14ac:dyDescent="0.25">
      <c r="A180" s="29" t="s">
        <v>69</v>
      </c>
      <c r="B180" s="19" t="s">
        <v>68</v>
      </c>
      <c r="C180" s="14">
        <v>0</v>
      </c>
      <c r="D180" s="41">
        <v>35000</v>
      </c>
      <c r="E180" s="14">
        <v>0</v>
      </c>
      <c r="F180" s="14">
        <f>SUM(C180:E180)</f>
        <v>35000</v>
      </c>
      <c r="H180" s="3" t="e">
        <f>+C180+D180+#REF!</f>
        <v>#REF!</v>
      </c>
      <c r="I180" s="3">
        <f t="shared" si="11"/>
        <v>0</v>
      </c>
    </row>
    <row r="181" spans="1:9" ht="16.5" thickBot="1" x14ac:dyDescent="0.3">
      <c r="A181" s="38">
        <v>2.6</v>
      </c>
      <c r="B181" s="37" t="s">
        <v>67</v>
      </c>
      <c r="C181" s="36">
        <f>+C182+C190+C195+C198+C205+C208+C222</f>
        <v>0</v>
      </c>
      <c r="D181" s="36">
        <f>+D182+D190+D195+D198+D205+D208+D222</f>
        <v>0</v>
      </c>
      <c r="E181" s="36">
        <f>+E182+E190+E195+E198+E205+E208+E222</f>
        <v>7995205.4500000002</v>
      </c>
      <c r="F181" s="36">
        <f>+F182+F190+F195+F198+F205+F208+F222</f>
        <v>7995205.4500000002</v>
      </c>
      <c r="H181" s="3" t="e">
        <f>+C181+D181+#REF!</f>
        <v>#REF!</v>
      </c>
      <c r="I181" s="3">
        <f t="shared" si="11"/>
        <v>0</v>
      </c>
    </row>
    <row r="182" spans="1:9" ht="16.5" x14ac:dyDescent="0.3">
      <c r="A182" s="35" t="s">
        <v>66</v>
      </c>
      <c r="B182" s="34" t="s">
        <v>65</v>
      </c>
      <c r="C182" s="21">
        <f>SUM(C183:C189)</f>
        <v>0</v>
      </c>
      <c r="D182" s="21">
        <f>SUM(D183:D189)</f>
        <v>0</v>
      </c>
      <c r="E182" s="21">
        <f>SUM(E183:E189)</f>
        <v>4044513.7600000002</v>
      </c>
      <c r="F182" s="21">
        <f>SUM(F183:F189)</f>
        <v>4044513.7600000002</v>
      </c>
      <c r="H182" s="3" t="e">
        <f>+C182+D182+#REF!</f>
        <v>#REF!</v>
      </c>
      <c r="I182" s="3">
        <f t="shared" si="11"/>
        <v>0</v>
      </c>
    </row>
    <row r="183" spans="1:9" x14ac:dyDescent="0.2">
      <c r="A183" s="26" t="s">
        <v>64</v>
      </c>
      <c r="B183" s="19" t="s">
        <v>63</v>
      </c>
      <c r="C183" s="14">
        <v>0</v>
      </c>
      <c r="D183" s="14">
        <v>0</v>
      </c>
      <c r="E183" s="14">
        <v>2349321.04</v>
      </c>
      <c r="F183" s="14">
        <f t="shared" ref="F183:F189" si="15">SUM(C183:E183)</f>
        <v>2349321.04</v>
      </c>
      <c r="H183" s="3" t="e">
        <f>+C183+D183+#REF!</f>
        <v>#REF!</v>
      </c>
      <c r="I183" s="3">
        <f t="shared" si="11"/>
        <v>0</v>
      </c>
    </row>
    <row r="184" spans="1:9" x14ac:dyDescent="0.2">
      <c r="A184" s="26" t="s">
        <v>62</v>
      </c>
      <c r="B184" s="19" t="s">
        <v>61</v>
      </c>
      <c r="C184" s="14">
        <v>0</v>
      </c>
      <c r="D184" s="14">
        <v>0</v>
      </c>
      <c r="E184" s="14"/>
      <c r="F184" s="14">
        <f t="shared" si="15"/>
        <v>0</v>
      </c>
      <c r="H184" s="3" t="e">
        <f>+C184+D184+#REF!</f>
        <v>#REF!</v>
      </c>
      <c r="I184" s="3">
        <f t="shared" si="11"/>
        <v>0</v>
      </c>
    </row>
    <row r="185" spans="1:9" x14ac:dyDescent="0.2">
      <c r="A185" s="26" t="s">
        <v>60</v>
      </c>
      <c r="B185" s="19" t="s">
        <v>59</v>
      </c>
      <c r="C185" s="14">
        <v>0</v>
      </c>
      <c r="D185" s="14">
        <v>0</v>
      </c>
      <c r="E185" s="14">
        <v>1450810</v>
      </c>
      <c r="F185" s="14">
        <f t="shared" si="15"/>
        <v>1450810</v>
      </c>
      <c r="H185" s="3" t="e">
        <f>+C185+D185+#REF!</f>
        <v>#REF!</v>
      </c>
      <c r="I185" s="3">
        <f t="shared" si="11"/>
        <v>0</v>
      </c>
    </row>
    <row r="186" spans="1:9" x14ac:dyDescent="0.2">
      <c r="A186" s="26" t="s">
        <v>58</v>
      </c>
      <c r="B186" s="19" t="s">
        <v>33</v>
      </c>
      <c r="C186" s="14">
        <v>0</v>
      </c>
      <c r="D186" s="14">
        <v>0</v>
      </c>
      <c r="E186" s="14">
        <v>133363.6</v>
      </c>
      <c r="F186" s="14">
        <f t="shared" si="15"/>
        <v>133363.6</v>
      </c>
      <c r="H186" s="3" t="e">
        <f>+C186+D186+#REF!</f>
        <v>#REF!</v>
      </c>
      <c r="I186" s="3">
        <f t="shared" si="11"/>
        <v>0</v>
      </c>
    </row>
    <row r="187" spans="1:9" x14ac:dyDescent="0.2">
      <c r="A187" s="26" t="s">
        <v>57</v>
      </c>
      <c r="B187" s="19" t="s">
        <v>56</v>
      </c>
      <c r="C187" s="14">
        <v>0</v>
      </c>
      <c r="D187" s="14">
        <v>0</v>
      </c>
      <c r="E187" s="14">
        <v>0</v>
      </c>
      <c r="F187" s="14">
        <f t="shared" si="15"/>
        <v>0</v>
      </c>
      <c r="H187" s="3" t="e">
        <f>+C187+D187+#REF!</f>
        <v>#REF!</v>
      </c>
      <c r="I187" s="3">
        <f t="shared" si="11"/>
        <v>0</v>
      </c>
    </row>
    <row r="188" spans="1:9" x14ac:dyDescent="0.2">
      <c r="A188" s="26" t="s">
        <v>55</v>
      </c>
      <c r="B188" s="19" t="s">
        <v>54</v>
      </c>
      <c r="C188" s="14">
        <v>0</v>
      </c>
      <c r="D188" s="14">
        <v>0</v>
      </c>
      <c r="E188" s="14">
        <v>111019.12</v>
      </c>
      <c r="F188" s="14">
        <f t="shared" si="15"/>
        <v>111019.12</v>
      </c>
      <c r="H188" s="3" t="e">
        <f>+C188+D188+#REF!</f>
        <v>#REF!</v>
      </c>
      <c r="I188" s="3">
        <f t="shared" si="11"/>
        <v>0</v>
      </c>
    </row>
    <row r="189" spans="1:9" ht="13.5" thickBot="1" x14ac:dyDescent="0.25">
      <c r="A189" s="26" t="s">
        <v>53</v>
      </c>
      <c r="B189" s="19" t="s">
        <v>52</v>
      </c>
      <c r="C189" s="14"/>
      <c r="D189" s="14"/>
      <c r="E189" s="14">
        <v>0</v>
      </c>
      <c r="F189" s="14">
        <f t="shared" si="15"/>
        <v>0</v>
      </c>
      <c r="H189" s="3"/>
      <c r="I189" s="3">
        <f t="shared" si="11"/>
        <v>0</v>
      </c>
    </row>
    <row r="190" spans="1:9" ht="16.5" x14ac:dyDescent="0.3">
      <c r="A190" s="24" t="s">
        <v>51</v>
      </c>
      <c r="B190" s="23" t="s">
        <v>50</v>
      </c>
      <c r="C190" s="22">
        <f>SUM(C191:C194)</f>
        <v>0</v>
      </c>
      <c r="D190" s="22">
        <f>SUM(D191:D194)</f>
        <v>0</v>
      </c>
      <c r="E190" s="22">
        <f>SUM(E191:E194)</f>
        <v>461101.99</v>
      </c>
      <c r="F190" s="21">
        <f>SUM(F191:F194)</f>
        <v>461101.99</v>
      </c>
      <c r="H190" s="3" t="e">
        <f>+C190+D190+#REF!</f>
        <v>#REF!</v>
      </c>
      <c r="I190" s="3">
        <f t="shared" si="11"/>
        <v>0</v>
      </c>
    </row>
    <row r="191" spans="1:9" x14ac:dyDescent="0.2">
      <c r="A191" s="26" t="s">
        <v>49</v>
      </c>
      <c r="B191" s="19" t="s">
        <v>48</v>
      </c>
      <c r="C191" s="14">
        <v>0</v>
      </c>
      <c r="D191" s="14">
        <v>0</v>
      </c>
      <c r="E191" s="14">
        <v>0</v>
      </c>
      <c r="F191" s="14">
        <f>SUM(C191:E191)</f>
        <v>0</v>
      </c>
      <c r="H191" s="3" t="e">
        <f>+C191+D191+#REF!</f>
        <v>#REF!</v>
      </c>
      <c r="I191" s="3">
        <f t="shared" si="11"/>
        <v>0</v>
      </c>
    </row>
    <row r="192" spans="1:9" x14ac:dyDescent="0.2">
      <c r="A192" s="26" t="s">
        <v>47</v>
      </c>
      <c r="B192" s="19" t="s">
        <v>46</v>
      </c>
      <c r="C192" s="14">
        <v>0</v>
      </c>
      <c r="D192" s="14">
        <v>0</v>
      </c>
      <c r="E192" s="14">
        <v>440376</v>
      </c>
      <c r="F192" s="14">
        <f>SUM(C192:E192)</f>
        <v>440376</v>
      </c>
      <c r="H192" s="3" t="e">
        <f>+C192+D192+#REF!</f>
        <v>#REF!</v>
      </c>
      <c r="I192" s="3">
        <f t="shared" si="11"/>
        <v>0</v>
      </c>
    </row>
    <row r="193" spans="1:10" x14ac:dyDescent="0.2">
      <c r="A193" s="26" t="s">
        <v>45</v>
      </c>
      <c r="B193" s="33" t="s">
        <v>44</v>
      </c>
      <c r="C193" s="14">
        <v>0</v>
      </c>
      <c r="D193" s="14">
        <v>0</v>
      </c>
      <c r="E193" s="14">
        <v>0</v>
      </c>
      <c r="F193" s="14">
        <f>SUM(C193:E193)</f>
        <v>0</v>
      </c>
      <c r="H193" s="3" t="e">
        <f>+C193+D193+#REF!</f>
        <v>#REF!</v>
      </c>
      <c r="I193" s="3">
        <f t="shared" si="11"/>
        <v>0</v>
      </c>
    </row>
    <row r="194" spans="1:10" x14ac:dyDescent="0.2">
      <c r="A194" s="26" t="s">
        <v>43</v>
      </c>
      <c r="B194" s="19" t="s">
        <v>42</v>
      </c>
      <c r="C194" s="14">
        <v>0</v>
      </c>
      <c r="D194" s="14">
        <v>0</v>
      </c>
      <c r="E194" s="14">
        <v>20725.990000000002</v>
      </c>
      <c r="F194" s="14">
        <f>SUM(C194:E194)</f>
        <v>20725.990000000002</v>
      </c>
      <c r="H194" s="3" t="e">
        <f>+C194+D194+#REF!</f>
        <v>#REF!</v>
      </c>
      <c r="I194" s="3">
        <f t="shared" si="11"/>
        <v>0</v>
      </c>
    </row>
    <row r="195" spans="1:10" ht="16.5" x14ac:dyDescent="0.3">
      <c r="A195" s="24" t="s">
        <v>41</v>
      </c>
      <c r="B195" s="23" t="s">
        <v>40</v>
      </c>
      <c r="C195" s="22">
        <f>SUM(C196:C197)</f>
        <v>0</v>
      </c>
      <c r="D195" s="22">
        <f>SUM(D196:D197)</f>
        <v>0</v>
      </c>
      <c r="E195" s="22">
        <f>SUM(E196:E197)</f>
        <v>0</v>
      </c>
      <c r="F195" s="22">
        <f>SUM(F196:F197)</f>
        <v>0</v>
      </c>
      <c r="H195" s="3" t="e">
        <f>+C195+D195+#REF!</f>
        <v>#REF!</v>
      </c>
      <c r="I195" s="3">
        <f t="shared" si="11"/>
        <v>0</v>
      </c>
    </row>
    <row r="196" spans="1:10" x14ac:dyDescent="0.2">
      <c r="A196" s="26" t="s">
        <v>19</v>
      </c>
      <c r="B196" s="19" t="s">
        <v>18</v>
      </c>
      <c r="C196" s="14">
        <v>0</v>
      </c>
      <c r="D196" s="14">
        <v>0</v>
      </c>
      <c r="E196" s="14">
        <v>0</v>
      </c>
      <c r="F196" s="14"/>
      <c r="H196" s="3" t="e">
        <f>+C196+D196+#REF!</f>
        <v>#REF!</v>
      </c>
      <c r="I196" s="3">
        <f t="shared" si="11"/>
        <v>0</v>
      </c>
    </row>
    <row r="197" spans="1:10" ht="13.5" thickBot="1" x14ac:dyDescent="0.25">
      <c r="A197" s="26" t="s">
        <v>39</v>
      </c>
      <c r="B197" s="19" t="s">
        <v>38</v>
      </c>
      <c r="C197" s="14">
        <v>0</v>
      </c>
      <c r="D197" s="14">
        <v>0</v>
      </c>
      <c r="E197" s="14">
        <v>0</v>
      </c>
      <c r="F197" s="14">
        <f>SUM(C197:D197)</f>
        <v>0</v>
      </c>
      <c r="H197" s="3" t="e">
        <f>+C197+D197+#REF!</f>
        <v>#REF!</v>
      </c>
      <c r="I197" s="3">
        <f t="shared" si="11"/>
        <v>0</v>
      </c>
    </row>
    <row r="198" spans="1:10" ht="16.5" x14ac:dyDescent="0.3">
      <c r="A198" s="24" t="s">
        <v>17</v>
      </c>
      <c r="B198" s="23" t="s">
        <v>37</v>
      </c>
      <c r="C198" s="22">
        <f>SUM(C199:C204)</f>
        <v>0</v>
      </c>
      <c r="D198" s="22">
        <f>SUM(D199:D204)</f>
        <v>0</v>
      </c>
      <c r="E198" s="22">
        <f>SUM(E199:E204)</f>
        <v>362076</v>
      </c>
      <c r="F198" s="21">
        <f>SUM(F199:F203)</f>
        <v>362076</v>
      </c>
      <c r="H198" s="3" t="e">
        <f>+C198+D198+#REF!</f>
        <v>#REF!</v>
      </c>
      <c r="I198" s="3">
        <f t="shared" si="11"/>
        <v>0</v>
      </c>
      <c r="J198" s="32"/>
    </row>
    <row r="199" spans="1:10" x14ac:dyDescent="0.2">
      <c r="A199" s="26" t="s">
        <v>36</v>
      </c>
      <c r="B199" s="19" t="s">
        <v>35</v>
      </c>
      <c r="C199" s="14">
        <v>0</v>
      </c>
      <c r="D199" s="14">
        <v>0</v>
      </c>
      <c r="E199" s="14"/>
      <c r="F199" s="14">
        <f t="shared" ref="F199:F204" si="16">SUM(C199:E199)</f>
        <v>0</v>
      </c>
      <c r="H199" s="3" t="e">
        <f>+C199+D199+#REF!</f>
        <v>#REF!</v>
      </c>
      <c r="I199" s="3">
        <f t="shared" si="11"/>
        <v>0</v>
      </c>
    </row>
    <row r="200" spans="1:10" x14ac:dyDescent="0.2">
      <c r="A200" s="26" t="s">
        <v>34</v>
      </c>
      <c r="B200" s="19" t="s">
        <v>33</v>
      </c>
      <c r="C200" s="14">
        <v>0</v>
      </c>
      <c r="D200" s="14">
        <v>0</v>
      </c>
      <c r="E200" s="14">
        <v>69200</v>
      </c>
      <c r="F200" s="14">
        <f t="shared" si="16"/>
        <v>69200</v>
      </c>
      <c r="H200" s="3"/>
      <c r="I200" s="3">
        <f t="shared" si="11"/>
        <v>0</v>
      </c>
    </row>
    <row r="201" spans="1:10" x14ac:dyDescent="0.2">
      <c r="A201" s="26" t="s">
        <v>32</v>
      </c>
      <c r="B201" s="19" t="s">
        <v>31</v>
      </c>
      <c r="C201" s="14">
        <v>0</v>
      </c>
      <c r="D201" s="14">
        <v>0</v>
      </c>
      <c r="E201" s="14">
        <v>6608</v>
      </c>
      <c r="F201" s="14">
        <f t="shared" si="16"/>
        <v>6608</v>
      </c>
      <c r="H201" s="3" t="e">
        <f>+C201+D201+#REF!</f>
        <v>#REF!</v>
      </c>
      <c r="I201" s="3">
        <f t="shared" si="11"/>
        <v>0</v>
      </c>
    </row>
    <row r="202" spans="1:10" x14ac:dyDescent="0.2">
      <c r="A202" s="26" t="s">
        <v>30</v>
      </c>
      <c r="B202" s="19" t="s">
        <v>29</v>
      </c>
      <c r="C202" s="14">
        <v>0</v>
      </c>
      <c r="D202" s="14">
        <v>0</v>
      </c>
      <c r="E202" s="14">
        <v>103368</v>
      </c>
      <c r="F202" s="14">
        <f t="shared" si="16"/>
        <v>103368</v>
      </c>
      <c r="H202" s="3" t="e">
        <f>+C202+D202+#REF!</f>
        <v>#REF!</v>
      </c>
      <c r="I202" s="3">
        <f t="shared" ref="I202:I225" si="17">+C202+D202+E202-F202</f>
        <v>0</v>
      </c>
    </row>
    <row r="203" spans="1:10" x14ac:dyDescent="0.2">
      <c r="A203" s="26" t="s">
        <v>28</v>
      </c>
      <c r="B203" s="19" t="s">
        <v>27</v>
      </c>
      <c r="C203" s="14">
        <v>0</v>
      </c>
      <c r="D203" s="14">
        <v>0</v>
      </c>
      <c r="E203" s="14">
        <v>182900</v>
      </c>
      <c r="F203" s="14">
        <f t="shared" si="16"/>
        <v>182900</v>
      </c>
      <c r="H203" s="3" t="e">
        <f>+C203+D203+#REF!</f>
        <v>#REF!</v>
      </c>
      <c r="I203" s="3">
        <f t="shared" si="17"/>
        <v>0</v>
      </c>
    </row>
    <row r="204" spans="1:10" x14ac:dyDescent="0.2">
      <c r="A204" s="26" t="s">
        <v>15</v>
      </c>
      <c r="B204" s="19" t="s">
        <v>26</v>
      </c>
      <c r="C204" s="14">
        <v>0</v>
      </c>
      <c r="D204" s="14">
        <v>0</v>
      </c>
      <c r="E204" s="14"/>
      <c r="F204" s="14">
        <f t="shared" si="16"/>
        <v>0</v>
      </c>
      <c r="H204" s="3" t="e">
        <f>+C204+D204+#REF!</f>
        <v>#REF!</v>
      </c>
      <c r="I204" s="3">
        <f t="shared" si="17"/>
        <v>0</v>
      </c>
    </row>
    <row r="205" spans="1:10" ht="16.5" x14ac:dyDescent="0.3">
      <c r="A205" s="24" t="s">
        <v>25</v>
      </c>
      <c r="B205" s="23" t="s">
        <v>4</v>
      </c>
      <c r="C205" s="22">
        <f>SUM(C206:C207)</f>
        <v>0</v>
      </c>
      <c r="D205" s="22">
        <f>SUM(D206:D207)</f>
        <v>0</v>
      </c>
      <c r="E205" s="22">
        <f>SUM(E206:E207)</f>
        <v>0</v>
      </c>
      <c r="F205" s="22">
        <f>SUM(F206:F207)</f>
        <v>0</v>
      </c>
      <c r="H205" s="3"/>
      <c r="I205" s="3">
        <f t="shared" si="17"/>
        <v>0</v>
      </c>
    </row>
    <row r="206" spans="1:10" x14ac:dyDescent="0.2">
      <c r="A206" s="26" t="s">
        <v>24</v>
      </c>
      <c r="B206" s="19" t="s">
        <v>23</v>
      </c>
      <c r="C206" s="14"/>
      <c r="D206" s="14">
        <v>0</v>
      </c>
      <c r="E206" s="14"/>
      <c r="F206" s="14">
        <f>SUM(C206:E206)</f>
        <v>0</v>
      </c>
      <c r="H206" s="3"/>
      <c r="I206" s="3">
        <f t="shared" si="17"/>
        <v>0</v>
      </c>
    </row>
    <row r="207" spans="1:10" x14ac:dyDescent="0.2">
      <c r="A207" s="26" t="s">
        <v>22</v>
      </c>
      <c r="B207" s="19" t="s">
        <v>21</v>
      </c>
      <c r="C207" s="14">
        <v>0</v>
      </c>
      <c r="D207" s="14">
        <v>0</v>
      </c>
      <c r="E207" s="14"/>
      <c r="F207" s="14">
        <f>SUM(C207:D207)</f>
        <v>0</v>
      </c>
      <c r="H207" s="3"/>
      <c r="I207" s="3">
        <f t="shared" si="17"/>
        <v>0</v>
      </c>
    </row>
    <row r="208" spans="1:10" ht="16.5" x14ac:dyDescent="0.3">
      <c r="A208" s="24" t="s">
        <v>13</v>
      </c>
      <c r="B208" s="23" t="s">
        <v>12</v>
      </c>
      <c r="C208" s="22">
        <f>SUM(C209:C221)</f>
        <v>0</v>
      </c>
      <c r="D208" s="22">
        <f>SUM(D209:D221)</f>
        <v>0</v>
      </c>
      <c r="E208" s="22">
        <f>SUM(E209:E221)</f>
        <v>0</v>
      </c>
      <c r="F208" s="22">
        <f>+F209+F210+F221</f>
        <v>0</v>
      </c>
      <c r="H208" s="3" t="e">
        <f>+C208+D208+#REF!</f>
        <v>#REF!</v>
      </c>
      <c r="I208" s="3">
        <f t="shared" si="17"/>
        <v>0</v>
      </c>
    </row>
    <row r="209" spans="1:9" x14ac:dyDescent="0.2">
      <c r="A209" s="26" t="s">
        <v>11</v>
      </c>
      <c r="B209" s="19" t="s">
        <v>10</v>
      </c>
      <c r="C209" s="14"/>
      <c r="D209" s="14"/>
      <c r="E209" s="14"/>
      <c r="F209" s="14"/>
      <c r="H209" s="3" t="e">
        <f>+C209+D209+#REF!</f>
        <v>#REF!</v>
      </c>
      <c r="I209" s="3">
        <f t="shared" si="17"/>
        <v>0</v>
      </c>
    </row>
    <row r="210" spans="1:9" x14ac:dyDescent="0.2">
      <c r="A210" s="26" t="s">
        <v>20</v>
      </c>
      <c r="B210" s="19" t="s">
        <v>8</v>
      </c>
      <c r="C210" s="14"/>
      <c r="D210" s="14"/>
      <c r="E210" s="14"/>
      <c r="F210" s="14"/>
      <c r="H210" s="3" t="e">
        <f>+C210+D210+#REF!</f>
        <v>#REF!</v>
      </c>
      <c r="I210" s="3">
        <f t="shared" si="17"/>
        <v>0</v>
      </c>
    </row>
    <row r="211" spans="1:9" ht="16.5" hidden="1" x14ac:dyDescent="0.3">
      <c r="A211" s="31"/>
      <c r="B211" s="30" t="s">
        <v>1</v>
      </c>
      <c r="C211" s="14"/>
      <c r="D211" s="14"/>
      <c r="E211" s="14"/>
      <c r="F211" s="14" t="e">
        <f>+C211+D211+#REF!</f>
        <v>#REF!</v>
      </c>
      <c r="H211" s="3" t="e">
        <f>+C211+D211+#REF!</f>
        <v>#REF!</v>
      </c>
      <c r="I211" s="3" t="e">
        <f t="shared" si="17"/>
        <v>#REF!</v>
      </c>
    </row>
    <row r="212" spans="1:9" hidden="1" x14ac:dyDescent="0.2">
      <c r="A212" s="26" t="s">
        <v>19</v>
      </c>
      <c r="B212" s="19" t="s">
        <v>18</v>
      </c>
      <c r="C212" s="14"/>
      <c r="D212" s="14"/>
      <c r="E212" s="14"/>
      <c r="F212" s="14" t="e">
        <f>+C212+D212+#REF!</f>
        <v>#REF!</v>
      </c>
      <c r="H212" s="3" t="e">
        <f>+C212+D212+#REF!</f>
        <v>#REF!</v>
      </c>
      <c r="I212" s="3" t="e">
        <f t="shared" si="17"/>
        <v>#REF!</v>
      </c>
    </row>
    <row r="213" spans="1:9" hidden="1" x14ac:dyDescent="0.2">
      <c r="A213" s="26"/>
      <c r="B213" s="19"/>
      <c r="C213" s="14"/>
      <c r="D213" s="14"/>
      <c r="E213" s="14"/>
      <c r="F213" s="14" t="e">
        <f>+C213+D213+#REF!</f>
        <v>#REF!</v>
      </c>
      <c r="H213" s="3" t="e">
        <f>+C213+D213+#REF!</f>
        <v>#REF!</v>
      </c>
      <c r="I213" s="3" t="e">
        <f t="shared" si="17"/>
        <v>#REF!</v>
      </c>
    </row>
    <row r="214" spans="1:9" ht="16.5" hidden="1" x14ac:dyDescent="0.3">
      <c r="A214" s="28" t="s">
        <v>17</v>
      </c>
      <c r="B214" s="27" t="s">
        <v>16</v>
      </c>
      <c r="C214" s="14"/>
      <c r="D214" s="14"/>
      <c r="E214" s="14"/>
      <c r="F214" s="14" t="e">
        <f>+C214+D214+#REF!</f>
        <v>#REF!</v>
      </c>
      <c r="H214" s="3" t="e">
        <f>+C214+D214+#REF!</f>
        <v>#REF!</v>
      </c>
      <c r="I214" s="3" t="e">
        <f t="shared" si="17"/>
        <v>#REF!</v>
      </c>
    </row>
    <row r="215" spans="1:9" hidden="1" x14ac:dyDescent="0.2">
      <c r="A215" s="26" t="s">
        <v>15</v>
      </c>
      <c r="B215" s="19" t="s">
        <v>14</v>
      </c>
      <c r="C215" s="14"/>
      <c r="D215" s="14"/>
      <c r="E215" s="14"/>
      <c r="F215" s="14" t="e">
        <f>+C215+D215+#REF!</f>
        <v>#REF!</v>
      </c>
      <c r="H215" s="3" t="e">
        <f>+C215+D215+#REF!</f>
        <v>#REF!</v>
      </c>
      <c r="I215" s="3" t="e">
        <f t="shared" si="17"/>
        <v>#REF!</v>
      </c>
    </row>
    <row r="216" spans="1:9" hidden="1" x14ac:dyDescent="0.2">
      <c r="A216" s="29"/>
      <c r="B216" s="19"/>
      <c r="C216" s="14"/>
      <c r="D216" s="14"/>
      <c r="E216" s="14"/>
      <c r="F216" s="14" t="e">
        <f>+C216+D216+#REF!</f>
        <v>#REF!</v>
      </c>
      <c r="H216" s="3" t="e">
        <f>+C216+D216+#REF!</f>
        <v>#REF!</v>
      </c>
      <c r="I216" s="3" t="e">
        <f t="shared" si="17"/>
        <v>#REF!</v>
      </c>
    </row>
    <row r="217" spans="1:9" ht="16.5" hidden="1" x14ac:dyDescent="0.3">
      <c r="A217" s="28" t="s">
        <v>13</v>
      </c>
      <c r="B217" s="27" t="s">
        <v>12</v>
      </c>
      <c r="C217" s="14"/>
      <c r="D217" s="14"/>
      <c r="E217" s="14"/>
      <c r="F217" s="14" t="e">
        <f>+C217+D217+#REF!</f>
        <v>#REF!</v>
      </c>
      <c r="H217" s="3" t="e">
        <f>+C217+D217+#REF!</f>
        <v>#REF!</v>
      </c>
      <c r="I217" s="3" t="e">
        <f t="shared" si="17"/>
        <v>#REF!</v>
      </c>
    </row>
    <row r="218" spans="1:9" hidden="1" x14ac:dyDescent="0.2">
      <c r="A218" s="26" t="s">
        <v>11</v>
      </c>
      <c r="B218" s="19" t="s">
        <v>10</v>
      </c>
      <c r="C218" s="14"/>
      <c r="D218" s="14"/>
      <c r="E218" s="14"/>
      <c r="F218" s="14" t="e">
        <f>+C218+D218+#REF!</f>
        <v>#REF!</v>
      </c>
      <c r="H218" s="3" t="e">
        <f>+C218+D218+#REF!</f>
        <v>#REF!</v>
      </c>
      <c r="I218" s="3" t="e">
        <f t="shared" si="17"/>
        <v>#REF!</v>
      </c>
    </row>
    <row r="219" spans="1:9" hidden="1" x14ac:dyDescent="0.2">
      <c r="A219" s="26" t="s">
        <v>9</v>
      </c>
      <c r="B219" s="19" t="s">
        <v>8</v>
      </c>
      <c r="C219" s="14"/>
      <c r="D219" s="14"/>
      <c r="E219" s="14"/>
      <c r="F219" s="14" t="e">
        <f>+C219+D219+#REF!</f>
        <v>#REF!</v>
      </c>
      <c r="H219" s="3" t="e">
        <f>+C219+D219+#REF!</f>
        <v>#REF!</v>
      </c>
      <c r="I219" s="3" t="e">
        <f t="shared" si="17"/>
        <v>#REF!</v>
      </c>
    </row>
    <row r="220" spans="1:9" hidden="1" x14ac:dyDescent="0.2">
      <c r="A220" s="26"/>
      <c r="B220" s="19"/>
      <c r="C220" s="14"/>
      <c r="D220" s="14"/>
      <c r="E220" s="14"/>
      <c r="F220" s="14" t="e">
        <f>+C220+D220+#REF!</f>
        <v>#REF!</v>
      </c>
      <c r="H220" s="3" t="e">
        <f>+C220+D220+#REF!</f>
        <v>#REF!</v>
      </c>
      <c r="I220" s="3" t="e">
        <f t="shared" si="17"/>
        <v>#REF!</v>
      </c>
    </row>
    <row r="221" spans="1:9" ht="13.5" thickBot="1" x14ac:dyDescent="0.25">
      <c r="A221" s="20" t="s">
        <v>7</v>
      </c>
      <c r="B221" s="25" t="s">
        <v>6</v>
      </c>
      <c r="C221" s="18">
        <v>0</v>
      </c>
      <c r="D221" s="18">
        <v>0</v>
      </c>
      <c r="E221" s="18"/>
      <c r="F221" s="18"/>
      <c r="H221" s="3" t="e">
        <f>+C221+D221+#REF!</f>
        <v>#REF!</v>
      </c>
      <c r="I221" s="3">
        <f t="shared" si="17"/>
        <v>0</v>
      </c>
    </row>
    <row r="222" spans="1:9" ht="16.5" x14ac:dyDescent="0.3">
      <c r="A222" s="24" t="s">
        <v>5</v>
      </c>
      <c r="B222" s="23" t="s">
        <v>4</v>
      </c>
      <c r="C222" s="22">
        <f>+C223</f>
        <v>0</v>
      </c>
      <c r="D222" s="22">
        <f>+D223</f>
        <v>0</v>
      </c>
      <c r="E222" s="22">
        <f>+E223</f>
        <v>3127513.7</v>
      </c>
      <c r="F222" s="21">
        <f>SUM(F223)</f>
        <v>3127513.7</v>
      </c>
      <c r="H222" s="3"/>
      <c r="I222" s="3">
        <f t="shared" si="17"/>
        <v>0</v>
      </c>
    </row>
    <row r="223" spans="1:9" x14ac:dyDescent="0.2">
      <c r="A223" s="20" t="s">
        <v>3</v>
      </c>
      <c r="B223" s="19" t="s">
        <v>2</v>
      </c>
      <c r="C223" s="18">
        <v>0</v>
      </c>
      <c r="D223" s="18">
        <v>0</v>
      </c>
      <c r="E223" s="18">
        <v>3127513.7</v>
      </c>
      <c r="F223" s="14">
        <f>SUM(C223:E223)</f>
        <v>3127513.7</v>
      </c>
      <c r="H223" s="3"/>
      <c r="I223" s="3">
        <f t="shared" si="17"/>
        <v>0</v>
      </c>
    </row>
    <row r="224" spans="1:9" ht="13.5" thickBot="1" x14ac:dyDescent="0.25">
      <c r="A224" s="17"/>
      <c r="B224" s="16"/>
      <c r="C224" s="15"/>
      <c r="D224" s="15"/>
      <c r="E224" s="15"/>
      <c r="F224" s="14">
        <f>SUM(C224:E224)</f>
        <v>0</v>
      </c>
      <c r="H224" s="3" t="e">
        <f>+C224+D224+#REF!</f>
        <v>#REF!</v>
      </c>
      <c r="I224" s="3">
        <f t="shared" si="17"/>
        <v>0</v>
      </c>
    </row>
    <row r="225" spans="1:9" ht="18.75" thickBot="1" x14ac:dyDescent="0.3">
      <c r="A225" s="13"/>
      <c r="B225" s="12" t="s">
        <v>1</v>
      </c>
      <c r="C225" s="11">
        <f>+C8+C35+C105+C169+C181</f>
        <v>34991692.009999998</v>
      </c>
      <c r="D225" s="11">
        <f>+D8+D35+D105+D169+D181</f>
        <v>94033097.060000017</v>
      </c>
      <c r="E225" s="11">
        <f>+E8+E35+E105+E169+E181</f>
        <v>29462595.699999999</v>
      </c>
      <c r="F225" s="11">
        <f>+F8+F35+F105+F169+F181</f>
        <v>158487384.76999998</v>
      </c>
      <c r="H225" s="3" t="e">
        <f>+C225+D225+#REF!</f>
        <v>#REF!</v>
      </c>
      <c r="I225" s="3">
        <f t="shared" si="17"/>
        <v>0</v>
      </c>
    </row>
    <row r="226" spans="1:9" ht="13.5" thickTop="1" x14ac:dyDescent="0.2">
      <c r="A226" s="10"/>
      <c r="B226" s="9"/>
      <c r="C226" s="8"/>
      <c r="D226" s="8"/>
      <c r="E226" s="7"/>
      <c r="F226" s="6"/>
      <c r="H226" s="3" t="e">
        <f>+C226+D226+#REF!</f>
        <v>#REF!</v>
      </c>
      <c r="I226" s="3"/>
    </row>
    <row r="227" spans="1:9" hidden="1" x14ac:dyDescent="0.2"/>
    <row r="228" spans="1:9" hidden="1" x14ac:dyDescent="0.2">
      <c r="H228" s="3">
        <f>SUM(C225:D225)</f>
        <v>129024789.07000002</v>
      </c>
    </row>
    <row r="229" spans="1:9" hidden="1" x14ac:dyDescent="0.2">
      <c r="F229" s="3"/>
    </row>
    <row r="230" spans="1:9" hidden="1" x14ac:dyDescent="0.2"/>
    <row r="231" spans="1:9" hidden="1" x14ac:dyDescent="0.2"/>
    <row r="232" spans="1:9" hidden="1" x14ac:dyDescent="0.2"/>
    <row r="233" spans="1:9" hidden="1" x14ac:dyDescent="0.2"/>
    <row r="234" spans="1:9" hidden="1" x14ac:dyDescent="0.2">
      <c r="A234" s="1" t="s">
        <v>0</v>
      </c>
      <c r="C234" s="5">
        <f>+C208+C198+C195+C190+C182+C177+C159+C150+C135+C128+C125+C118+C112+C106+C100+C82+C66+C61+C54+C49+C46+C43+C36+C31+C21+C18+C16+C12+C9</f>
        <v>34991692.009999998</v>
      </c>
      <c r="D234" s="5">
        <f>+D181+D169+D105+D35+D8</f>
        <v>94033097.060000017</v>
      </c>
      <c r="E234" s="5"/>
      <c r="F234" s="5" t="e">
        <f>+#REF!+D234+C234</f>
        <v>#REF!</v>
      </c>
      <c r="H234" s="3" t="e">
        <f>+H225</f>
        <v>#REF!</v>
      </c>
    </row>
    <row r="235" spans="1:9" hidden="1" x14ac:dyDescent="0.2"/>
    <row r="236" spans="1:9" hidden="1" x14ac:dyDescent="0.2">
      <c r="F236" s="3"/>
    </row>
    <row r="237" spans="1:9" hidden="1" x14ac:dyDescent="0.2"/>
    <row r="238" spans="1:9" x14ac:dyDescent="0.2">
      <c r="A238" s="4"/>
      <c r="C238" s="2"/>
      <c r="D238" s="2"/>
      <c r="E238" s="2"/>
      <c r="F238" s="2"/>
      <c r="G238" s="2"/>
      <c r="H238" s="2" t="e">
        <f>+H225-H234</f>
        <v>#REF!</v>
      </c>
    </row>
    <row r="239" spans="1:9" x14ac:dyDescent="0.2">
      <c r="C239" s="2"/>
      <c r="D239" s="3"/>
      <c r="E239" s="3"/>
      <c r="F239" s="2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 verticalCentered="1"/>
  <pageMargins left="0" right="0" top="0.511811023622047" bottom="0" header="0" footer="0"/>
  <pageSetup scale="63" fitToHeight="3" orientation="portrait" r:id="rId1"/>
  <headerFooter alignWithMargins="0"/>
  <rowBreaks count="3" manualBreakCount="3">
    <brk id="60" max="6" man="1"/>
    <brk id="133" max="6" man="1"/>
    <brk id="2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Agosto 2017</vt:lpstr>
      <vt:lpstr>'Consolidado Agosto 2017'!Área_de_impresión</vt:lpstr>
      <vt:lpstr>'Consolidado Agosto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Alvaro Leandro Segura Sierra</cp:lastModifiedBy>
  <cp:lastPrinted>2017-09-08T20:17:53Z</cp:lastPrinted>
  <dcterms:created xsi:type="dcterms:W3CDTF">2017-09-04T14:50:30Z</dcterms:created>
  <dcterms:modified xsi:type="dcterms:W3CDTF">2019-03-29T14:05:36Z</dcterms:modified>
</cp:coreProperties>
</file>