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715" windowHeight="10560"/>
  </bookViews>
  <sheets>
    <sheet name="Consolidado Septiembre 2017" sheetId="1" r:id="rId1"/>
  </sheets>
  <definedNames>
    <definedName name="_xlnm.Print_Area" localSheetId="0">'Consolidado Septiembre 2017'!$A$1:$G$242</definedName>
    <definedName name="_xlnm.Print_Titles" localSheetId="0">'Consolidado Septiembre 2017'!$1:$7</definedName>
  </definedNames>
  <calcPr calcId="145621"/>
</workbook>
</file>

<file path=xl/calcChain.xml><?xml version="1.0" encoding="utf-8"?>
<calcChain xmlns="http://schemas.openxmlformats.org/spreadsheetml/2006/main">
  <c r="F172" i="1" l="1"/>
  <c r="F173" i="1"/>
  <c r="F174" i="1"/>
  <c r="F175" i="1"/>
  <c r="F176" i="1"/>
  <c r="F179" i="1"/>
  <c r="F180" i="1"/>
  <c r="F178" i="1"/>
  <c r="F184" i="1"/>
  <c r="F185" i="1"/>
  <c r="F186" i="1"/>
  <c r="F187" i="1"/>
  <c r="F188" i="1"/>
  <c r="F183" i="1"/>
  <c r="F191" i="1"/>
  <c r="F192" i="1"/>
  <c r="F193" i="1"/>
  <c r="F190" i="1"/>
  <c r="F199" i="1"/>
  <c r="F200" i="1"/>
  <c r="F201" i="1"/>
  <c r="F202" i="1"/>
  <c r="F203" i="1"/>
  <c r="F198" i="1"/>
  <c r="D189" i="1"/>
  <c r="D197" i="1"/>
  <c r="D177" i="1"/>
  <c r="D182" i="1"/>
  <c r="H225" i="1" l="1"/>
  <c r="H223" i="1"/>
  <c r="F223" i="1"/>
  <c r="I223" i="1" s="1"/>
  <c r="F222" i="1"/>
  <c r="I222" i="1" s="1"/>
  <c r="E221" i="1"/>
  <c r="D221" i="1"/>
  <c r="C221" i="1"/>
  <c r="I220" i="1"/>
  <c r="H220" i="1"/>
  <c r="H219" i="1"/>
  <c r="F219" i="1"/>
  <c r="I219" i="1" s="1"/>
  <c r="H218" i="1"/>
  <c r="F218" i="1"/>
  <c r="I218" i="1" s="1"/>
  <c r="H217" i="1"/>
  <c r="F217" i="1"/>
  <c r="I217" i="1" s="1"/>
  <c r="H216" i="1"/>
  <c r="F216" i="1"/>
  <c r="I216" i="1" s="1"/>
  <c r="H215" i="1"/>
  <c r="F215" i="1"/>
  <c r="I215" i="1" s="1"/>
  <c r="H214" i="1"/>
  <c r="F214" i="1"/>
  <c r="I214" i="1" s="1"/>
  <c r="H213" i="1"/>
  <c r="F213" i="1"/>
  <c r="I213" i="1" s="1"/>
  <c r="H212" i="1"/>
  <c r="F212" i="1"/>
  <c r="I212" i="1" s="1"/>
  <c r="H211" i="1"/>
  <c r="F211" i="1"/>
  <c r="I211" i="1" s="1"/>
  <c r="H210" i="1"/>
  <c r="F210" i="1"/>
  <c r="I210" i="1" s="1"/>
  <c r="I209" i="1"/>
  <c r="H209" i="1"/>
  <c r="I208" i="1"/>
  <c r="H208" i="1"/>
  <c r="F207" i="1"/>
  <c r="E207" i="1"/>
  <c r="D207" i="1"/>
  <c r="C207" i="1"/>
  <c r="H207" i="1" s="1"/>
  <c r="F206" i="1"/>
  <c r="I206" i="1" s="1"/>
  <c r="F205" i="1"/>
  <c r="I205" i="1" s="1"/>
  <c r="E204" i="1"/>
  <c r="D204" i="1"/>
  <c r="C204" i="1"/>
  <c r="H203" i="1"/>
  <c r="I203" i="1"/>
  <c r="H202" i="1"/>
  <c r="I202" i="1"/>
  <c r="H201" i="1"/>
  <c r="I201" i="1"/>
  <c r="H200" i="1"/>
  <c r="I200" i="1"/>
  <c r="I199" i="1"/>
  <c r="H198" i="1"/>
  <c r="I198" i="1"/>
  <c r="E197" i="1"/>
  <c r="C197" i="1"/>
  <c r="H196" i="1"/>
  <c r="F196" i="1"/>
  <c r="I196" i="1" s="1"/>
  <c r="I195" i="1"/>
  <c r="H195" i="1"/>
  <c r="E194" i="1"/>
  <c r="D194" i="1"/>
  <c r="C194" i="1"/>
  <c r="H193" i="1"/>
  <c r="I193" i="1"/>
  <c r="H192" i="1"/>
  <c r="I192" i="1"/>
  <c r="H191" i="1"/>
  <c r="I191" i="1"/>
  <c r="H190" i="1"/>
  <c r="I190" i="1"/>
  <c r="E189" i="1"/>
  <c r="C189" i="1"/>
  <c r="I188" i="1"/>
  <c r="H187" i="1"/>
  <c r="I187" i="1"/>
  <c r="H185" i="1"/>
  <c r="I185" i="1"/>
  <c r="H184" i="1"/>
  <c r="I184" i="1"/>
  <c r="H183" i="1"/>
  <c r="I183" i="1"/>
  <c r="E182" i="1"/>
  <c r="C182" i="1"/>
  <c r="D181" i="1"/>
  <c r="H180" i="1"/>
  <c r="I180" i="1"/>
  <c r="H179" i="1"/>
  <c r="I179" i="1"/>
  <c r="H178" i="1"/>
  <c r="I178" i="1"/>
  <c r="E177" i="1"/>
  <c r="C177" i="1"/>
  <c r="I176" i="1"/>
  <c r="H175" i="1"/>
  <c r="I175" i="1"/>
  <c r="I174" i="1"/>
  <c r="I173" i="1"/>
  <c r="I172" i="1"/>
  <c r="F171" i="1"/>
  <c r="I171" i="1" s="1"/>
  <c r="E170" i="1"/>
  <c r="E169" i="1" s="1"/>
  <c r="D170" i="1"/>
  <c r="C170" i="1"/>
  <c r="C169" i="1"/>
  <c r="F168" i="1"/>
  <c r="I168" i="1" s="1"/>
  <c r="H167" i="1"/>
  <c r="F167" i="1"/>
  <c r="I167" i="1" s="1"/>
  <c r="H166" i="1"/>
  <c r="F166" i="1"/>
  <c r="I166" i="1" s="1"/>
  <c r="H165" i="1"/>
  <c r="F165" i="1"/>
  <c r="I165" i="1" s="1"/>
  <c r="H164" i="1"/>
  <c r="F164" i="1"/>
  <c r="I164" i="1" s="1"/>
  <c r="H163" i="1"/>
  <c r="F163" i="1"/>
  <c r="I163" i="1" s="1"/>
  <c r="H162" i="1"/>
  <c r="F162" i="1"/>
  <c r="I162" i="1" s="1"/>
  <c r="H161" i="1"/>
  <c r="F161" i="1"/>
  <c r="I161" i="1" s="1"/>
  <c r="H160" i="1"/>
  <c r="F160" i="1"/>
  <c r="I160" i="1" s="1"/>
  <c r="E159" i="1"/>
  <c r="D159" i="1"/>
  <c r="C159" i="1"/>
  <c r="H158" i="1"/>
  <c r="F158" i="1"/>
  <c r="I158" i="1" s="1"/>
  <c r="H157" i="1"/>
  <c r="F157" i="1"/>
  <c r="I157" i="1" s="1"/>
  <c r="H156" i="1"/>
  <c r="F156" i="1"/>
  <c r="I156" i="1" s="1"/>
  <c r="H155" i="1"/>
  <c r="F155" i="1"/>
  <c r="I155" i="1" s="1"/>
  <c r="H154" i="1"/>
  <c r="F154" i="1"/>
  <c r="I154" i="1" s="1"/>
  <c r="F153" i="1"/>
  <c r="I153" i="1" s="1"/>
  <c r="H152" i="1"/>
  <c r="F152" i="1"/>
  <c r="I152" i="1" s="1"/>
  <c r="H151" i="1"/>
  <c r="F151" i="1"/>
  <c r="I151" i="1" s="1"/>
  <c r="F150" i="1"/>
  <c r="E150" i="1"/>
  <c r="D150" i="1"/>
  <c r="C150" i="1"/>
  <c r="H149" i="1"/>
  <c r="F149" i="1"/>
  <c r="I149" i="1" s="1"/>
  <c r="H148" i="1"/>
  <c r="F148" i="1"/>
  <c r="I148" i="1" s="1"/>
  <c r="H147" i="1"/>
  <c r="F147" i="1"/>
  <c r="I147" i="1" s="1"/>
  <c r="H146" i="1"/>
  <c r="F146" i="1"/>
  <c r="I146" i="1" s="1"/>
  <c r="H145" i="1"/>
  <c r="F145" i="1"/>
  <c r="I145" i="1" s="1"/>
  <c r="F144" i="1"/>
  <c r="I144" i="1" s="1"/>
  <c r="F143" i="1"/>
  <c r="I143" i="1" s="1"/>
  <c r="H142" i="1"/>
  <c r="F142" i="1"/>
  <c r="I142" i="1" s="1"/>
  <c r="H141" i="1"/>
  <c r="F141" i="1"/>
  <c r="I141" i="1" s="1"/>
  <c r="H140" i="1"/>
  <c r="F140" i="1"/>
  <c r="I140" i="1" s="1"/>
  <c r="H139" i="1"/>
  <c r="F139" i="1"/>
  <c r="I139" i="1" s="1"/>
  <c r="H138" i="1"/>
  <c r="F138" i="1"/>
  <c r="I138" i="1" s="1"/>
  <c r="H137" i="1"/>
  <c r="F137" i="1"/>
  <c r="I137" i="1" s="1"/>
  <c r="H136" i="1"/>
  <c r="F136" i="1"/>
  <c r="I136" i="1" s="1"/>
  <c r="E135" i="1"/>
  <c r="D135" i="1"/>
  <c r="C135" i="1"/>
  <c r="H134" i="1"/>
  <c r="F134" i="1"/>
  <c r="I134" i="1" s="1"/>
  <c r="H133" i="1"/>
  <c r="F133" i="1"/>
  <c r="I133" i="1" s="1"/>
  <c r="H132" i="1"/>
  <c r="F132" i="1"/>
  <c r="I132" i="1" s="1"/>
  <c r="H131" i="1"/>
  <c r="F131" i="1"/>
  <c r="I131" i="1" s="1"/>
  <c r="H130" i="1"/>
  <c r="F130" i="1"/>
  <c r="I130" i="1" s="1"/>
  <c r="H129" i="1"/>
  <c r="F129" i="1"/>
  <c r="I129" i="1" s="1"/>
  <c r="E128" i="1"/>
  <c r="D128" i="1"/>
  <c r="C128" i="1"/>
  <c r="H127" i="1"/>
  <c r="F127" i="1"/>
  <c r="I127" i="1" s="1"/>
  <c r="H126" i="1"/>
  <c r="F126" i="1"/>
  <c r="I126" i="1" s="1"/>
  <c r="E125" i="1"/>
  <c r="D125" i="1"/>
  <c r="C125" i="1"/>
  <c r="H125" i="1" s="1"/>
  <c r="H124" i="1"/>
  <c r="F124" i="1"/>
  <c r="I124" i="1" s="1"/>
  <c r="H123" i="1"/>
  <c r="F123" i="1"/>
  <c r="I123" i="1" s="1"/>
  <c r="H122" i="1"/>
  <c r="F122" i="1"/>
  <c r="I122" i="1" s="1"/>
  <c r="H121" i="1"/>
  <c r="F121" i="1"/>
  <c r="I121" i="1" s="1"/>
  <c r="H120" i="1"/>
  <c r="F120" i="1"/>
  <c r="I120" i="1" s="1"/>
  <c r="H119" i="1"/>
  <c r="F119" i="1"/>
  <c r="I119" i="1" s="1"/>
  <c r="E118" i="1"/>
  <c r="D118" i="1"/>
  <c r="C118" i="1"/>
  <c r="H117" i="1"/>
  <c r="F117" i="1"/>
  <c r="I117" i="1" s="1"/>
  <c r="H116" i="1"/>
  <c r="F116" i="1"/>
  <c r="I116" i="1" s="1"/>
  <c r="H115" i="1"/>
  <c r="F115" i="1"/>
  <c r="I115" i="1" s="1"/>
  <c r="H114" i="1"/>
  <c r="F114" i="1"/>
  <c r="I114" i="1" s="1"/>
  <c r="H113" i="1"/>
  <c r="F113" i="1"/>
  <c r="I113" i="1" s="1"/>
  <c r="E112" i="1"/>
  <c r="D112" i="1"/>
  <c r="C112" i="1"/>
  <c r="H111" i="1"/>
  <c r="F111" i="1"/>
  <c r="I111" i="1" s="1"/>
  <c r="H110" i="1"/>
  <c r="F110" i="1"/>
  <c r="I110" i="1" s="1"/>
  <c r="F109" i="1"/>
  <c r="I109" i="1" s="1"/>
  <c r="H108" i="1"/>
  <c r="F108" i="1"/>
  <c r="I108" i="1" s="1"/>
  <c r="H107" i="1"/>
  <c r="F107" i="1"/>
  <c r="I107" i="1" s="1"/>
  <c r="E106" i="1"/>
  <c r="D106" i="1"/>
  <c r="C106" i="1"/>
  <c r="E105" i="1"/>
  <c r="D105" i="1"/>
  <c r="C105" i="1"/>
  <c r="F104" i="1"/>
  <c r="I104" i="1" s="1"/>
  <c r="H103" i="1"/>
  <c r="F103" i="1"/>
  <c r="I103" i="1" s="1"/>
  <c r="H102" i="1"/>
  <c r="F102" i="1"/>
  <c r="I102" i="1" s="1"/>
  <c r="H101" i="1"/>
  <c r="F101" i="1"/>
  <c r="I101" i="1" s="1"/>
  <c r="H100" i="1"/>
  <c r="G100" i="1"/>
  <c r="E100" i="1"/>
  <c r="D100" i="1"/>
  <c r="C100" i="1"/>
  <c r="F99" i="1"/>
  <c r="I99" i="1" s="1"/>
  <c r="F98" i="1"/>
  <c r="I98" i="1" s="1"/>
  <c r="H97" i="1"/>
  <c r="F97" i="1"/>
  <c r="I97" i="1" s="1"/>
  <c r="F96" i="1"/>
  <c r="I96" i="1" s="1"/>
  <c r="F95" i="1"/>
  <c r="I95" i="1" s="1"/>
  <c r="H94" i="1"/>
  <c r="F94" i="1"/>
  <c r="I94" i="1" s="1"/>
  <c r="F93" i="1"/>
  <c r="I93" i="1" s="1"/>
  <c r="F92" i="1"/>
  <c r="I92" i="1" s="1"/>
  <c r="H91" i="1"/>
  <c r="F91" i="1"/>
  <c r="I91" i="1" s="1"/>
  <c r="H90" i="1"/>
  <c r="F90" i="1"/>
  <c r="I90" i="1" s="1"/>
  <c r="H89" i="1"/>
  <c r="F89" i="1"/>
  <c r="I89" i="1" s="1"/>
  <c r="F88" i="1"/>
  <c r="I88" i="1" s="1"/>
  <c r="H87" i="1"/>
  <c r="F87" i="1"/>
  <c r="I87" i="1" s="1"/>
  <c r="F86" i="1"/>
  <c r="I86" i="1" s="1"/>
  <c r="H85" i="1"/>
  <c r="F85" i="1"/>
  <c r="I85" i="1" s="1"/>
  <c r="F84" i="1"/>
  <c r="I84" i="1" s="1"/>
  <c r="H83" i="1"/>
  <c r="F83" i="1"/>
  <c r="I83" i="1" s="1"/>
  <c r="E82" i="1"/>
  <c r="D82" i="1"/>
  <c r="C82" i="1"/>
  <c r="H81" i="1"/>
  <c r="F81" i="1"/>
  <c r="I81" i="1" s="1"/>
  <c r="F80" i="1"/>
  <c r="I80" i="1" s="1"/>
  <c r="F79" i="1"/>
  <c r="I79" i="1" s="1"/>
  <c r="I78" i="1"/>
  <c r="F78" i="1"/>
  <c r="F77" i="1"/>
  <c r="I77" i="1" s="1"/>
  <c r="F76" i="1"/>
  <c r="I76" i="1" s="1"/>
  <c r="H75" i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F68" i="1"/>
  <c r="I68" i="1" s="1"/>
  <c r="H67" i="1"/>
  <c r="F67" i="1"/>
  <c r="I67" i="1" s="1"/>
  <c r="E66" i="1"/>
  <c r="D66" i="1"/>
  <c r="C66" i="1"/>
  <c r="H65" i="1"/>
  <c r="F65" i="1"/>
  <c r="I65" i="1" s="1"/>
  <c r="H64" i="1"/>
  <c r="F64" i="1"/>
  <c r="I64" i="1" s="1"/>
  <c r="H63" i="1"/>
  <c r="F63" i="1"/>
  <c r="I63" i="1" s="1"/>
  <c r="H62" i="1"/>
  <c r="F62" i="1"/>
  <c r="I62" i="1" s="1"/>
  <c r="E61" i="1"/>
  <c r="D61" i="1"/>
  <c r="C61" i="1"/>
  <c r="H60" i="1"/>
  <c r="F60" i="1"/>
  <c r="I60" i="1" s="1"/>
  <c r="H59" i="1"/>
  <c r="F59" i="1"/>
  <c r="I59" i="1" s="1"/>
  <c r="H58" i="1"/>
  <c r="F58" i="1"/>
  <c r="I58" i="1" s="1"/>
  <c r="H57" i="1"/>
  <c r="F57" i="1"/>
  <c r="I57" i="1" s="1"/>
  <c r="H56" i="1"/>
  <c r="F56" i="1"/>
  <c r="I56" i="1" s="1"/>
  <c r="H55" i="1"/>
  <c r="F55" i="1"/>
  <c r="I55" i="1" s="1"/>
  <c r="E54" i="1"/>
  <c r="D54" i="1"/>
  <c r="C54" i="1"/>
  <c r="H53" i="1"/>
  <c r="F53" i="1"/>
  <c r="I53" i="1" s="1"/>
  <c r="H52" i="1"/>
  <c r="F52" i="1"/>
  <c r="I52" i="1" s="1"/>
  <c r="H51" i="1"/>
  <c r="F51" i="1"/>
  <c r="I51" i="1" s="1"/>
  <c r="D50" i="1"/>
  <c r="H50" i="1" s="1"/>
  <c r="E49" i="1"/>
  <c r="C49" i="1"/>
  <c r="H48" i="1"/>
  <c r="F48" i="1"/>
  <c r="I48" i="1" s="1"/>
  <c r="F47" i="1"/>
  <c r="I47" i="1" s="1"/>
  <c r="D47" i="1"/>
  <c r="H47" i="1" s="1"/>
  <c r="F46" i="1"/>
  <c r="E46" i="1"/>
  <c r="D46" i="1"/>
  <c r="I46" i="1" s="1"/>
  <c r="C46" i="1"/>
  <c r="H45" i="1"/>
  <c r="F45" i="1"/>
  <c r="I45" i="1" s="1"/>
  <c r="H44" i="1"/>
  <c r="F44" i="1"/>
  <c r="I44" i="1" s="1"/>
  <c r="F43" i="1"/>
  <c r="E43" i="1"/>
  <c r="D43" i="1"/>
  <c r="I43" i="1" s="1"/>
  <c r="C43" i="1"/>
  <c r="H42" i="1"/>
  <c r="F42" i="1"/>
  <c r="I42" i="1" s="1"/>
  <c r="H41" i="1"/>
  <c r="F41" i="1"/>
  <c r="I41" i="1" s="1"/>
  <c r="H40" i="1"/>
  <c r="F40" i="1"/>
  <c r="I40" i="1" s="1"/>
  <c r="H39" i="1"/>
  <c r="F39" i="1"/>
  <c r="I39" i="1" s="1"/>
  <c r="H38" i="1"/>
  <c r="F38" i="1"/>
  <c r="I38" i="1" s="1"/>
  <c r="H37" i="1"/>
  <c r="F37" i="1"/>
  <c r="I37" i="1" s="1"/>
  <c r="E36" i="1"/>
  <c r="D36" i="1"/>
  <c r="C36" i="1"/>
  <c r="H34" i="1"/>
  <c r="F34" i="1"/>
  <c r="I34" i="1" s="1"/>
  <c r="H33" i="1"/>
  <c r="F33" i="1"/>
  <c r="I33" i="1" s="1"/>
  <c r="H32" i="1"/>
  <c r="F32" i="1"/>
  <c r="F31" i="1" s="1"/>
  <c r="E31" i="1"/>
  <c r="D31" i="1"/>
  <c r="C31" i="1"/>
  <c r="F30" i="1"/>
  <c r="I30" i="1" s="1"/>
  <c r="F29" i="1"/>
  <c r="E28" i="1"/>
  <c r="D28" i="1"/>
  <c r="C28" i="1"/>
  <c r="H27" i="1"/>
  <c r="F27" i="1"/>
  <c r="I27" i="1" s="1"/>
  <c r="H26" i="1"/>
  <c r="F26" i="1"/>
  <c r="I26" i="1" s="1"/>
  <c r="F25" i="1"/>
  <c r="I25" i="1" s="1"/>
  <c r="H24" i="1"/>
  <c r="F24" i="1"/>
  <c r="I24" i="1" s="1"/>
  <c r="H23" i="1"/>
  <c r="F23" i="1"/>
  <c r="I23" i="1" s="1"/>
  <c r="H22" i="1"/>
  <c r="D22" i="1"/>
  <c r="F22" i="1" s="1"/>
  <c r="E21" i="1"/>
  <c r="C21" i="1"/>
  <c r="H20" i="1"/>
  <c r="F20" i="1"/>
  <c r="I20" i="1" s="1"/>
  <c r="H19" i="1"/>
  <c r="F19" i="1"/>
  <c r="I19" i="1" s="1"/>
  <c r="E18" i="1"/>
  <c r="D18" i="1"/>
  <c r="C18" i="1"/>
  <c r="H17" i="1"/>
  <c r="F17" i="1"/>
  <c r="I17" i="1" s="1"/>
  <c r="F16" i="1"/>
  <c r="E16" i="1"/>
  <c r="D16" i="1"/>
  <c r="I16" i="1" s="1"/>
  <c r="C16" i="1"/>
  <c r="H15" i="1"/>
  <c r="F15" i="1"/>
  <c r="I15" i="1" s="1"/>
  <c r="H14" i="1"/>
  <c r="F14" i="1"/>
  <c r="I14" i="1" s="1"/>
  <c r="I13" i="1"/>
  <c r="H13" i="1"/>
  <c r="G13" i="1"/>
  <c r="F13" i="1"/>
  <c r="E12" i="1"/>
  <c r="D12" i="1"/>
  <c r="C12" i="1"/>
  <c r="H11" i="1"/>
  <c r="F11" i="1"/>
  <c r="I11" i="1" s="1"/>
  <c r="H10" i="1"/>
  <c r="F10" i="1"/>
  <c r="I10" i="1" s="1"/>
  <c r="E9" i="1"/>
  <c r="D9" i="1"/>
  <c r="C9" i="1"/>
  <c r="H170" i="1" l="1"/>
  <c r="H9" i="1"/>
  <c r="E8" i="1"/>
  <c r="F28" i="1"/>
  <c r="I28" i="1" s="1"/>
  <c r="H31" i="1"/>
  <c r="I36" i="1"/>
  <c r="F36" i="1"/>
  <c r="E35" i="1"/>
  <c r="E224" i="1" s="1"/>
  <c r="H54" i="1"/>
  <c r="H66" i="1"/>
  <c r="H118" i="1"/>
  <c r="H128" i="1"/>
  <c r="D169" i="1"/>
  <c r="F177" i="1"/>
  <c r="I177" i="1" s="1"/>
  <c r="C181" i="1"/>
  <c r="E181" i="1"/>
  <c r="H197" i="1"/>
  <c r="H61" i="1"/>
  <c r="H135" i="1"/>
  <c r="I12" i="1"/>
  <c r="F12" i="1"/>
  <c r="F82" i="1"/>
  <c r="I82" i="1" s="1"/>
  <c r="I22" i="1"/>
  <c r="F21" i="1"/>
  <c r="H169" i="1"/>
  <c r="H12" i="1"/>
  <c r="H16" i="1"/>
  <c r="H18" i="1"/>
  <c r="G20" i="1"/>
  <c r="D21" i="1"/>
  <c r="D8" i="1" s="1"/>
  <c r="H36" i="1"/>
  <c r="H43" i="1"/>
  <c r="H46" i="1"/>
  <c r="F54" i="1"/>
  <c r="I54" i="1" s="1"/>
  <c r="F61" i="1"/>
  <c r="I61" i="1" s="1"/>
  <c r="F66" i="1"/>
  <c r="I66" i="1" s="1"/>
  <c r="F100" i="1"/>
  <c r="I100" i="1" s="1"/>
  <c r="F106" i="1"/>
  <c r="I106" i="1" s="1"/>
  <c r="F112" i="1"/>
  <c r="I112" i="1" s="1"/>
  <c r="F118" i="1"/>
  <c r="I118" i="1" s="1"/>
  <c r="F125" i="1"/>
  <c r="I125" i="1" s="1"/>
  <c r="F128" i="1"/>
  <c r="F135" i="1"/>
  <c r="I135" i="1" s="1"/>
  <c r="H150" i="1"/>
  <c r="F159" i="1"/>
  <c r="I159" i="1" s="1"/>
  <c r="F170" i="1"/>
  <c r="H177" i="1"/>
  <c r="F189" i="1"/>
  <c r="F194" i="1"/>
  <c r="I194" i="1" s="1"/>
  <c r="F204" i="1"/>
  <c r="I204" i="1" s="1"/>
  <c r="F221" i="1"/>
  <c r="I221" i="1" s="1"/>
  <c r="F182" i="1"/>
  <c r="I182" i="1" s="1"/>
  <c r="I189" i="1"/>
  <c r="F197" i="1"/>
  <c r="I32" i="1"/>
  <c r="C8" i="1"/>
  <c r="F9" i="1"/>
  <c r="F18" i="1"/>
  <c r="I18" i="1" s="1"/>
  <c r="I29" i="1"/>
  <c r="I31" i="1"/>
  <c r="C35" i="1"/>
  <c r="D49" i="1"/>
  <c r="D35" i="1" s="1"/>
  <c r="F50" i="1"/>
  <c r="F49" i="1" s="1"/>
  <c r="H82" i="1"/>
  <c r="H105" i="1"/>
  <c r="H106" i="1"/>
  <c r="H112" i="1"/>
  <c r="I128" i="1"/>
  <c r="I150" i="1"/>
  <c r="H159" i="1"/>
  <c r="H181" i="1"/>
  <c r="H182" i="1"/>
  <c r="H189" i="1"/>
  <c r="H194" i="1"/>
  <c r="I207" i="1"/>
  <c r="C233" i="1"/>
  <c r="D224" i="1" l="1"/>
  <c r="D233" i="1"/>
  <c r="F233" i="1" s="1"/>
  <c r="F169" i="1"/>
  <c r="I169" i="1" s="1"/>
  <c r="F35" i="1"/>
  <c r="I21" i="1"/>
  <c r="I50" i="1"/>
  <c r="I49" i="1"/>
  <c r="F181" i="1"/>
  <c r="I181" i="1" s="1"/>
  <c r="I170" i="1"/>
  <c r="F105" i="1"/>
  <c r="I105" i="1" s="1"/>
  <c r="H21" i="1"/>
  <c r="I197" i="1"/>
  <c r="F8" i="1"/>
  <c r="H49" i="1"/>
  <c r="I35" i="1"/>
  <c r="H35" i="1"/>
  <c r="C224" i="1"/>
  <c r="H8" i="1"/>
  <c r="F224" i="1" l="1"/>
  <c r="F237" i="1" s="1"/>
  <c r="H227" i="1"/>
  <c r="H224" i="1"/>
  <c r="F225" i="1"/>
  <c r="I224" i="1" l="1"/>
  <c r="H233" i="1"/>
  <c r="H237" i="1" s="1"/>
</calcChain>
</file>

<file path=xl/sharedStrings.xml><?xml version="1.0" encoding="utf-8"?>
<sst xmlns="http://schemas.openxmlformats.org/spreadsheetml/2006/main" count="418" uniqueCount="403">
  <si>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</si>
  <si>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</si>
  <si>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</si>
  <si>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30 DE SEPTIEMBRE 2017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</si>
  <si>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</si>
  <si>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</si>
  <si>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</si>
  <si>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</si>
  <si>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</si>
  <si>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</si>
  <si>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</si>
  <si>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</si>
  <si>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</si>
  <si>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</si>
  <si>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</si>
  <si>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</si>
  <si>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</si>
  <si>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</si>
  <si>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</si>
  <si>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</si>
  <si>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</si>
  <si>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</si>
  <si>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</si>
  <si>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</si>
  <si>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</si>
  <si>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</si>
  <si>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</si>
  <si>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</si>
  <si>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</si>
  <si>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</si>
  <si>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</si>
  <si>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</si>
  <si>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</si>
  <si>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</si>
  <si>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</si>
  <si>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</si>
  <si>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</si>
  <si>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</si>
  <si>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</si>
  <si>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</si>
  <si>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</si>
  <si>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</si>
  <si>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</si>
  <si>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</si>
  <si>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</si>
  <si>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</si>
  <si>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</si>
  <si>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</si>
  <si>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</si>
  <si>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</si>
  <si>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</si>
  <si>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</si>
  <si>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</si>
  <si>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</si>
  <si>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</si>
  <si>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2.1.3.1.2</t>
  </si>
  <si>
    <t>Dietas en el exterior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</si>
  <si>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</si>
  <si>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</si>
  <si>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</si>
  <si>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</si>
  <si>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</si>
  <si>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</si>
  <si>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</si>
  <si>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</si>
  <si>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</si>
  <si>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</si>
  <si>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</si>
  <si>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</si>
  <si>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</si>
  <si>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</si>
  <si>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</si>
  <si>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</si>
  <si>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</si>
  <si>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</si>
  <si>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</si>
  <si>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</si>
  <si>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</si>
  <si>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</si>
  <si>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</si>
  <si>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</si>
  <si>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</si>
  <si>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</si>
  <si>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</si>
  <si>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</si>
  <si>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</si>
  <si>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</si>
  <si>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</si>
  <si>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</si>
  <si>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</si>
  <si>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</si>
  <si>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</si>
  <si>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</si>
  <si>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</si>
  <si>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</si>
  <si>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</si>
  <si>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</si>
  <si>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</si>
  <si>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</si>
  <si>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</si>
  <si>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</si>
  <si>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</si>
  <si>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</si>
  <si>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</si>
  <si>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</si>
  <si>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</si>
  <si>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</si>
  <si>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</si>
  <si>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</si>
  <si>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</si>
  <si>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</si>
  <si>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</si>
  <si>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</si>
  <si>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</si>
  <si>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</si>
  <si>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</si>
  <si>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</si>
  <si>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</si>
  <si>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</si>
  <si>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</si>
  <si>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</si>
  <si>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</si>
  <si>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</si>
  <si>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</si>
  <si>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</si>
  <si>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</si>
  <si>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</si>
  <si>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</si>
  <si>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</si>
  <si>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</si>
  <si>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</si>
  <si>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</si>
  <si>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</si>
  <si>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</si>
  <si>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</si>
  <si>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</si>
  <si>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2.2.7.2.3</t>
  </si>
  <si>
    <t>Mantenimiento y reparacion de equipo educacional</t>
  </si>
  <si>
    <t>2.2.7.2.4</t>
  </si>
  <si>
    <t>Mantenimiento y reparacion de equipos sanitarios y de laboratorio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</si>
  <si>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</si>
  <si>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</si>
  <si>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</si>
  <si>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</si>
  <si>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</si>
  <si>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</si>
  <si>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Mantenimiento  y Reparación Equipo de oficina</t>
  </si>
  <si>
    <t>Mantenimiento y Reparación de Equipo de Transporte</t>
  </si>
  <si>
    <t>Servicios de Mantenimiento y Reparacion e Instalaciones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</si>
  <si>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</si>
  <si>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</si>
  <si>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</si>
  <si>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</si>
  <si>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</si>
  <si>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</si>
  <si>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2.2.8.2.1</t>
  </si>
  <si>
    <t>Comisiones y gastos bancarios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</si>
  <si>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</si>
  <si>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</si>
  <si>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</si>
  <si>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</si>
  <si>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</si>
  <si>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</si>
  <si>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</si>
  <si>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</si>
  <si>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</si>
  <si>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</si>
  <si>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</si>
  <si>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</si>
  <si>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</si>
  <si>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</si>
  <si>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2.2.8.6.3</t>
  </si>
  <si>
    <t>Actuaciones Deportivas</t>
  </si>
  <si>
    <t>Actuaciones Artisticas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</si>
  <si>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</si>
  <si>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</si>
  <si>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</si>
  <si>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</si>
  <si>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</si>
  <si>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</si>
  <si>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</si>
  <si>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</si>
  <si>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</si>
  <si>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</si>
  <si>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</si>
  <si>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</si>
  <si>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</si>
  <si>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</si>
  <si>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</si>
  <si>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</si>
  <si>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</si>
  <si>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</si>
  <si>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</si>
  <si>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</si>
  <si>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</si>
  <si>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</si>
  <si>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</si>
  <si>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</si>
  <si>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</si>
  <si>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</si>
  <si>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</si>
  <si>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</si>
  <si>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</si>
  <si>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2.3.1.3.2</t>
  </si>
  <si>
    <t>Productos Agricolas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</si>
  <si>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</si>
  <si>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</si>
  <si>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</si>
  <si>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</si>
  <si>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</si>
  <si>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</si>
  <si>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</si>
  <si>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</si>
  <si>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</si>
  <si>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</si>
  <si>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</si>
  <si>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</si>
  <si>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</si>
  <si>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</si>
  <si>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</si>
  <si>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</si>
  <si>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</si>
  <si>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</si>
  <si>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</si>
  <si>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</si>
  <si>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</si>
  <si>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</si>
  <si>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</si>
  <si>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</si>
  <si>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</si>
  <si>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</si>
  <si>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</si>
  <si>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</si>
  <si>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</si>
  <si>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</si>
  <si>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</si>
  <si>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</si>
  <si>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</si>
  <si>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</si>
  <si>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</si>
  <si>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</si>
  <si>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</si>
  <si>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</si>
  <si>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</si>
  <si>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</si>
  <si>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</si>
  <si>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</si>
  <si>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</si>
  <si>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</si>
  <si>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</si>
  <si>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</si>
  <si>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</si>
  <si>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</si>
  <si>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</si>
  <si>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</si>
  <si>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</si>
  <si>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</si>
  <si>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</si>
  <si>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</si>
  <si>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</si>
  <si>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</si>
  <si>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</si>
  <si>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</si>
  <si>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</si>
  <si>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</si>
  <si>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</si>
  <si>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</si>
  <si>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</si>
  <si>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</si>
  <si>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</si>
  <si>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</si>
  <si>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</si>
  <si>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</si>
  <si>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</si>
  <si>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</si>
  <si>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</si>
  <si>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</si>
  <si>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</si>
  <si>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</si>
  <si>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</si>
  <si>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</si>
  <si>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</si>
  <si>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</si>
  <si>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</si>
  <si>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</si>
  <si>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</si>
  <si>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</si>
  <si>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</si>
  <si>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</si>
  <si>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</si>
  <si>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</si>
  <si>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</si>
  <si>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</si>
  <si>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</si>
  <si>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</si>
  <si>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</si>
  <si>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</si>
  <si>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</si>
  <si>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</si>
  <si>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</si>
  <si>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</si>
  <si>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</si>
  <si>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</si>
  <si>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</si>
  <si>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</si>
  <si>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</si>
  <si>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</si>
  <si>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</si>
  <si>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</si>
  <si>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</si>
  <si>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</si>
  <si>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</si>
  <si>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</si>
  <si>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</si>
  <si>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</si>
  <si>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</si>
  <si>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</si>
  <si>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</si>
  <si>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</si>
  <si>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</si>
  <si>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</si>
  <si>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</si>
  <si>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</si>
  <si>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</si>
  <si>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</si>
  <si>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</si>
  <si>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</si>
  <si>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</si>
  <si>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</si>
  <si>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</si>
  <si>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</si>
  <si>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</si>
  <si>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</si>
  <si>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</si>
  <si>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</si>
  <si>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</si>
  <si>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</si>
  <si>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</si>
  <si>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</si>
  <si>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</si>
  <si>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</si>
  <si>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</si>
  <si>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</si>
  <si>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</si>
  <si>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</si>
  <si>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Sistema de aire acondicionado y calefacion</t>
  </si>
  <si>
    <t>2.6.1.9</t>
  </si>
  <si>
    <t>Otros Mobiliarios y Equipos No Identificados Precedentemente</t>
  </si>
  <si>
    <t>2.6.1.3.03</t>
  </si>
  <si>
    <t>Otros Equipos de Valor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</si>
  <si>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</si>
  <si>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</si>
  <si>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</si>
  <si>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</si>
  <si>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</si>
  <si>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Videos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</si>
  <si>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</si>
  <si>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</si>
  <si>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</si>
  <si>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</si>
  <si>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</si>
  <si>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</si>
  <si>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</si>
  <si>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</si>
  <si>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</si>
  <si>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</si>
  <si>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</si>
  <si>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</si>
  <si>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</si>
  <si>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</si>
  <si>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</si>
  <si>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</si>
  <si>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</si>
  <si>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</si>
  <si>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</si>
  <si>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</si>
  <si>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</si>
  <si>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</si>
  <si>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</si>
  <si>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</si>
  <si>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</si>
  <si>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</si>
  <si>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</si>
  <si>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</si>
  <si>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</si>
  <si>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</si>
  <si>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</si>
  <si>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</si>
  <si>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</si>
  <si>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</si>
  <si>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</si>
  <si>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</si>
  <si>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</si>
  <si>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</si>
  <si>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</si>
  <si>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</si>
  <si>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</si>
  <si>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</si>
  <si>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</si>
  <si>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</si>
  <si>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</si>
  <si>
    <t>Electrodomésticos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</si>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</sst>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43" fontId="7" fillId="3" borderId="0" xfId="2" applyFont="1" applyFill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43" fontId="1" fillId="0" borderId="13" xfId="2" applyBorder="1"/>
    <xf numFmtId="0" fontId="6" fillId="0" borderId="12" xfId="1" applyNumberFormat="1" applyFont="1" applyBorder="1" applyAlignment="1">
      <alignment horizontal="center"/>
    </xf>
    <xf numFmtId="49" fontId="11" fillId="0" borderId="12" xfId="1" applyNumberFormat="1" applyFont="1" applyBorder="1" applyAlignment="1">
      <alignment horizontal="center"/>
    </xf>
    <xf numFmtId="43" fontId="6" fillId="0" borderId="12" xfId="2" applyFont="1" applyFill="1" applyBorder="1"/>
    <xf numFmtId="43" fontId="10" fillId="3" borderId="12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1" fillId="0" borderId="14" xfId="1" applyFont="1" applyBorder="1"/>
    <xf numFmtId="43" fontId="6" fillId="0" borderId="14" xfId="2" applyFont="1" applyBorder="1"/>
    <xf numFmtId="0" fontId="11" fillId="0" borderId="15" xfId="1" applyFont="1" applyBorder="1"/>
    <xf numFmtId="43" fontId="1" fillId="0" borderId="11" xfId="2" applyFont="1" applyBorder="1"/>
    <xf numFmtId="49" fontId="11" fillId="0" borderId="16" xfId="1" applyNumberFormat="1" applyFont="1" applyBorder="1" applyAlignment="1">
      <alignment horizontal="center"/>
    </xf>
    <xf numFmtId="0" fontId="11" fillId="0" borderId="17" xfId="1" applyFont="1" applyBorder="1"/>
    <xf numFmtId="43" fontId="1" fillId="0" borderId="18" xfId="2" applyFont="1" applyBorder="1"/>
    <xf numFmtId="43" fontId="7" fillId="2" borderId="19" xfId="1" applyNumberFormat="1" applyFont="1" applyFill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0" fontId="1" fillId="0" borderId="0" xfId="1" applyFill="1"/>
    <xf numFmtId="43" fontId="1" fillId="0" borderId="0" xfId="1" applyNumberFormat="1" applyFill="1"/>
    <xf numFmtId="0" fontId="1" fillId="5" borderId="0" xfId="1" applyFill="1"/>
    <xf numFmtId="0" fontId="9" fillId="6" borderId="12" xfId="1" applyNumberFormat="1" applyFont="1" applyFill="1" applyBorder="1" applyAlignment="1">
      <alignment horizontal="center"/>
    </xf>
    <xf numFmtId="0" fontId="9" fillId="6" borderId="12" xfId="1" applyFont="1" applyFill="1" applyBorder="1"/>
    <xf numFmtId="0" fontId="9" fillId="7" borderId="12" xfId="1" applyNumberFormat="1" applyFont="1" applyFill="1" applyBorder="1" applyAlignment="1">
      <alignment horizontal="center"/>
    </xf>
    <xf numFmtId="0" fontId="10" fillId="7" borderId="12" xfId="1" applyFont="1" applyFill="1" applyBorder="1"/>
    <xf numFmtId="49" fontId="11" fillId="0" borderId="14" xfId="1" applyNumberFormat="1" applyFont="1" applyBorder="1" applyAlignment="1">
      <alignment horizontal="center"/>
    </xf>
    <xf numFmtId="0" fontId="6" fillId="0" borderId="18" xfId="1" applyNumberFormat="1" applyFont="1" applyBorder="1" applyAlignment="1">
      <alignment horizontal="center"/>
    </xf>
    <xf numFmtId="0" fontId="11" fillId="0" borderId="18" xfId="1" applyFont="1" applyBorder="1"/>
    <xf numFmtId="43" fontId="6" fillId="0" borderId="18" xfId="2" applyFont="1" applyBorder="1"/>
    <xf numFmtId="0" fontId="13" fillId="3" borderId="20" xfId="1" applyNumberFormat="1" applyFont="1" applyFill="1" applyBorder="1" applyAlignment="1">
      <alignment horizontal="center"/>
    </xf>
    <xf numFmtId="0" fontId="13" fillId="3" borderId="20" xfId="1" applyFont="1" applyFill="1" applyBorder="1"/>
    <xf numFmtId="43" fontId="14" fillId="3" borderId="20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" fillId="0" borderId="2" xfId="1" applyNumberFormat="1" applyBorder="1"/>
    <xf numFmtId="164" fontId="1" fillId="0" borderId="2" xfId="1" applyNumberFormat="1" applyBorder="1"/>
    <xf numFmtId="43" fontId="15" fillId="0" borderId="0" xfId="1" applyNumberFormat="1" applyFont="1"/>
    <xf numFmtId="0" fontId="1" fillId="0" borderId="0" xfId="1" applyFont="1"/>
    <xf numFmtId="164" fontId="1" fillId="0" borderId="0" xfId="1" applyNumberFormat="1"/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38"/>
  <sheetViews>
    <sheetView tabSelected="1" view="pageBreakPreview" topLeftCell="A166" zoomScale="115" zoomScaleNormal="100" zoomScaleSheetLayoutView="115" workbookViewId="0">
      <selection activeCell="F238" sqref="F238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6.25" thickTop="1" x14ac:dyDescent="0.35">
      <c r="A1" s="63" t="s">
        <v>0</v>
      </c>
      <c r="B1" s="64"/>
      <c r="C1" s="64"/>
      <c r="D1" s="64"/>
      <c r="E1" s="64"/>
      <c r="F1" s="65"/>
    </row>
    <row r="2" spans="1:11" ht="23.25" x14ac:dyDescent="0.35">
      <c r="A2" s="66" t="s">
        <v>1</v>
      </c>
      <c r="B2" s="67"/>
      <c r="C2" s="67"/>
      <c r="D2" s="67"/>
      <c r="E2" s="67"/>
      <c r="F2" s="68"/>
    </row>
    <row r="3" spans="1:11" ht="23.25" x14ac:dyDescent="0.35">
      <c r="A3" s="66" t="s">
        <v>2</v>
      </c>
      <c r="B3" s="67"/>
      <c r="C3" s="67"/>
      <c r="D3" s="67"/>
      <c r="E3" s="67"/>
      <c r="F3" s="68"/>
    </row>
    <row r="4" spans="1:11" ht="25.5" x14ac:dyDescent="0.35">
      <c r="A4" s="69" t="s">
        <v>3</v>
      </c>
      <c r="B4" s="70"/>
      <c r="C4" s="70"/>
      <c r="D4" s="70"/>
      <c r="E4" s="70"/>
      <c r="F4" s="71"/>
    </row>
    <row r="5" spans="1:11" ht="21" thickBot="1" x14ac:dyDescent="0.35">
      <c r="A5" s="72" t="s">
        <v>4</v>
      </c>
      <c r="B5" s="73"/>
      <c r="C5" s="73"/>
      <c r="D5" s="73"/>
      <c r="E5" s="73"/>
      <c r="F5" s="74"/>
    </row>
    <row r="6" spans="1:11" ht="31.5" customHeight="1" thickTop="1" thickBot="1" x14ac:dyDescent="0.25">
      <c r="A6" s="59" t="s">
        <v>5</v>
      </c>
      <c r="B6" s="61" t="s">
        <v>6</v>
      </c>
      <c r="C6" s="2"/>
      <c r="D6" s="2"/>
      <c r="E6" s="2"/>
      <c r="F6" s="3"/>
    </row>
    <row r="7" spans="1:11" ht="28.5" customHeight="1" thickBot="1" x14ac:dyDescent="0.25">
      <c r="A7" s="60"/>
      <c r="B7" s="62"/>
      <c r="C7" s="4" t="s">
        <v>7</v>
      </c>
      <c r="D7" s="4" t="s">
        <v>8</v>
      </c>
      <c r="E7" s="4" t="s">
        <v>9</v>
      </c>
      <c r="F7" s="4" t="s">
        <v>10</v>
      </c>
      <c r="H7" s="5" t="s">
        <v>11</v>
      </c>
    </row>
    <row r="8" spans="1:11" ht="16.5" thickBot="1" x14ac:dyDescent="0.3">
      <c r="A8" s="6">
        <v>2.1</v>
      </c>
      <c r="B8" s="7" t="s">
        <v>12</v>
      </c>
      <c r="C8" s="8">
        <f>+C9+C12+C16+C18+C21+C28+C31</f>
        <v>25085278.129999999</v>
      </c>
      <c r="D8" s="8">
        <f>+D9+D12+D16+D18+D21+D28+D31</f>
        <v>24550923.520000003</v>
      </c>
      <c r="E8" s="8">
        <f>+E9+E12+E16+E18+E21+E28+E31</f>
        <v>6728272.6299999999</v>
      </c>
      <c r="F8" s="8">
        <f>+F9+F12+F16+F18+F21+F28+F31</f>
        <v>56364474.280000001</v>
      </c>
      <c r="H8" s="9" t="e">
        <f>+C8+D8+#REF!</f>
        <v>#REF!</v>
      </c>
      <c r="I8" s="9"/>
    </row>
    <row r="9" spans="1:11" ht="16.5" x14ac:dyDescent="0.3">
      <c r="A9" s="10" t="s">
        <v>13</v>
      </c>
      <c r="B9" s="11" t="s">
        <v>14</v>
      </c>
      <c r="C9" s="12">
        <f>SUM(C10:C11)</f>
        <v>21700928.57</v>
      </c>
      <c r="D9" s="12">
        <f t="shared" ref="D9:F9" si="0">SUM(D10:D11)</f>
        <v>14649089</v>
      </c>
      <c r="E9" s="12">
        <f t="shared" si="0"/>
        <v>3461167.5</v>
      </c>
      <c r="F9" s="12">
        <f t="shared" si="0"/>
        <v>39811185.07</v>
      </c>
      <c r="H9" s="9" t="e">
        <f>+C9+D9+#REF!</f>
        <v>#REF!</v>
      </c>
      <c r="I9" s="9"/>
    </row>
    <row r="10" spans="1:11" x14ac:dyDescent="0.2">
      <c r="A10" s="13" t="s">
        <v>15</v>
      </c>
      <c r="B10" s="14" t="s">
        <v>16</v>
      </c>
      <c r="C10" s="15">
        <v>21700928.57</v>
      </c>
      <c r="D10" s="15">
        <v>14649089</v>
      </c>
      <c r="E10" s="15">
        <v>3461167.5</v>
      </c>
      <c r="F10" s="15">
        <f>SUM(C10:E10)</f>
        <v>39811185.07</v>
      </c>
      <c r="H10" s="9" t="e">
        <f>+C10+D10+#REF!</f>
        <v>#REF!</v>
      </c>
      <c r="I10" s="9">
        <f>+C10+D10+E10-F10</f>
        <v>0</v>
      </c>
      <c r="K10" s="16"/>
    </row>
    <row r="11" spans="1:11" x14ac:dyDescent="0.2">
      <c r="A11" s="13" t="s">
        <v>17</v>
      </c>
      <c r="B11" s="17" t="s">
        <v>18</v>
      </c>
      <c r="C11" s="15">
        <v>0</v>
      </c>
      <c r="D11" s="15">
        <v>0</v>
      </c>
      <c r="E11" s="15">
        <v>0</v>
      </c>
      <c r="F11" s="15">
        <f>SUM(C11:E11)</f>
        <v>0</v>
      </c>
      <c r="H11" s="9" t="e">
        <f>+C11+D11+#REF!</f>
        <v>#REF!</v>
      </c>
      <c r="I11" s="9">
        <f t="shared" ref="I11:I74" si="1">+C11+D11+E11-F11</f>
        <v>0</v>
      </c>
    </row>
    <row r="12" spans="1:11" ht="16.5" x14ac:dyDescent="0.3">
      <c r="A12" s="18" t="s">
        <v>19</v>
      </c>
      <c r="B12" s="19" t="s">
        <v>20</v>
      </c>
      <c r="C12" s="20">
        <f>SUM(C13:C15)</f>
        <v>49100</v>
      </c>
      <c r="D12" s="20">
        <f>SUM(D13:D15)</f>
        <v>4002404.8</v>
      </c>
      <c r="E12" s="20">
        <f t="shared" ref="E12" si="2">SUM(E13:E15)</f>
        <v>2380400.0699999998</v>
      </c>
      <c r="F12" s="20">
        <f>SUM(F13:F15)</f>
        <v>6431904.8699999992</v>
      </c>
      <c r="H12" s="9" t="e">
        <f>+C12+D12+#REF!</f>
        <v>#REF!</v>
      </c>
      <c r="I12" s="9">
        <f t="shared" si="1"/>
        <v>0</v>
      </c>
    </row>
    <row r="13" spans="1:11" x14ac:dyDescent="0.2">
      <c r="A13" s="13" t="s">
        <v>21</v>
      </c>
      <c r="B13" s="14" t="s">
        <v>22</v>
      </c>
      <c r="C13" s="15">
        <v>49100</v>
      </c>
      <c r="D13" s="15">
        <v>4002404.8</v>
      </c>
      <c r="E13" s="15">
        <v>2380400.0699999998</v>
      </c>
      <c r="F13" s="15">
        <f>SUM(C13:E13)</f>
        <v>6431904.8699999992</v>
      </c>
      <c r="G13" s="9">
        <f>SUM(C13:F13)</f>
        <v>12863809.739999998</v>
      </c>
      <c r="H13" s="9" t="e">
        <f>+C13+D13+#REF!</f>
        <v>#REF!</v>
      </c>
      <c r="I13" s="9">
        <f t="shared" si="1"/>
        <v>0</v>
      </c>
    </row>
    <row r="14" spans="1:11" x14ac:dyDescent="0.2">
      <c r="A14" s="13" t="s">
        <v>23</v>
      </c>
      <c r="B14" s="14" t="s">
        <v>24</v>
      </c>
      <c r="C14" s="15">
        <v>0</v>
      </c>
      <c r="D14" s="15">
        <v>0</v>
      </c>
      <c r="E14" s="15">
        <v>0</v>
      </c>
      <c r="F14" s="15">
        <f t="shared" ref="F14:F15" si="3">SUM(C14:E14)</f>
        <v>0</v>
      </c>
      <c r="H14" s="9" t="e">
        <f>+C14+D14+#REF!</f>
        <v>#REF!</v>
      </c>
      <c r="I14" s="9">
        <f t="shared" si="1"/>
        <v>0</v>
      </c>
    </row>
    <row r="15" spans="1:11" x14ac:dyDescent="0.2">
      <c r="A15" s="13" t="s">
        <v>25</v>
      </c>
      <c r="B15" s="14" t="s">
        <v>26</v>
      </c>
      <c r="C15" s="15">
        <v>0</v>
      </c>
      <c r="D15" s="15">
        <v>0</v>
      </c>
      <c r="E15" s="15">
        <v>0</v>
      </c>
      <c r="F15" s="15">
        <f t="shared" si="3"/>
        <v>0</v>
      </c>
      <c r="H15" s="9" t="e">
        <f>+C15+D15+#REF!</f>
        <v>#REF!</v>
      </c>
      <c r="I15" s="9">
        <f t="shared" si="1"/>
        <v>0</v>
      </c>
    </row>
    <row r="16" spans="1:11" ht="16.5" x14ac:dyDescent="0.3">
      <c r="A16" s="18" t="s">
        <v>27</v>
      </c>
      <c r="B16" s="19" t="s">
        <v>28</v>
      </c>
      <c r="C16" s="20">
        <f>SUM(C17:C17)</f>
        <v>0</v>
      </c>
      <c r="D16" s="20">
        <f t="shared" ref="D16:E16" si="4">SUM(D17:D17)</f>
        <v>0</v>
      </c>
      <c r="E16" s="20">
        <f t="shared" si="4"/>
        <v>0</v>
      </c>
      <c r="F16" s="20">
        <f>SUM(F17:F17)</f>
        <v>0</v>
      </c>
      <c r="H16" s="9" t="e">
        <f>+C16+D16+#REF!</f>
        <v>#REF!</v>
      </c>
      <c r="I16" s="9">
        <f t="shared" si="1"/>
        <v>0</v>
      </c>
    </row>
    <row r="17" spans="1:9" x14ac:dyDescent="0.2">
      <c r="A17" s="13" t="s">
        <v>29</v>
      </c>
      <c r="B17" s="14" t="s">
        <v>30</v>
      </c>
      <c r="C17" s="15">
        <v>0</v>
      </c>
      <c r="D17" s="15">
        <v>0</v>
      </c>
      <c r="E17" s="15"/>
      <c r="F17" s="15">
        <f>SUM(C17:E17)</f>
        <v>0</v>
      </c>
      <c r="H17" s="9" t="e">
        <f>+C17+D17+#REF!</f>
        <v>#REF!</v>
      </c>
      <c r="I17" s="9">
        <f t="shared" si="1"/>
        <v>0</v>
      </c>
    </row>
    <row r="18" spans="1:9" ht="16.5" x14ac:dyDescent="0.3">
      <c r="A18" s="18" t="s">
        <v>31</v>
      </c>
      <c r="B18" s="19" t="s">
        <v>32</v>
      </c>
      <c r="C18" s="20">
        <f>SUM(C19:C20)</f>
        <v>0</v>
      </c>
      <c r="D18" s="20">
        <f>SUM(D19:D20)</f>
        <v>312240.43</v>
      </c>
      <c r="E18" s="20">
        <f t="shared" ref="E18" si="5">SUM(E19:E20)</f>
        <v>15228.42</v>
      </c>
      <c r="F18" s="20">
        <f>SUM(F19:F20)</f>
        <v>327468.84999999998</v>
      </c>
      <c r="H18" s="9" t="e">
        <f>+C18+D18+#REF!</f>
        <v>#REF!</v>
      </c>
      <c r="I18" s="9">
        <f t="shared" si="1"/>
        <v>0</v>
      </c>
    </row>
    <row r="19" spans="1:9" x14ac:dyDescent="0.2">
      <c r="A19" s="13" t="s">
        <v>33</v>
      </c>
      <c r="B19" s="14" t="s">
        <v>34</v>
      </c>
      <c r="C19" s="15">
        <v>0</v>
      </c>
      <c r="D19" s="15">
        <v>0</v>
      </c>
      <c r="E19" s="15">
        <v>15228.42</v>
      </c>
      <c r="F19" s="15">
        <f>SUM(C19:E19)</f>
        <v>15228.42</v>
      </c>
      <c r="H19" s="9" t="e">
        <f>+C19+D19+#REF!</f>
        <v>#REF!</v>
      </c>
      <c r="I19" s="9">
        <f t="shared" si="1"/>
        <v>0</v>
      </c>
    </row>
    <row r="20" spans="1:9" x14ac:dyDescent="0.2">
      <c r="A20" s="13" t="s">
        <v>35</v>
      </c>
      <c r="B20" s="14" t="s">
        <v>36</v>
      </c>
      <c r="C20" s="15">
        <v>0</v>
      </c>
      <c r="D20" s="15">
        <v>312240.43</v>
      </c>
      <c r="E20" s="15">
        <v>0</v>
      </c>
      <c r="F20" s="15">
        <f>SUM(C20:E20)</f>
        <v>312240.43</v>
      </c>
      <c r="G20" s="9">
        <f>SUM(C20:F20)</f>
        <v>624480.86</v>
      </c>
      <c r="H20" s="9" t="e">
        <f>+C20+D20+#REF!</f>
        <v>#REF!</v>
      </c>
      <c r="I20" s="9">
        <f t="shared" si="1"/>
        <v>0</v>
      </c>
    </row>
    <row r="21" spans="1:9" ht="16.5" x14ac:dyDescent="0.3">
      <c r="A21" s="18" t="s">
        <v>37</v>
      </c>
      <c r="B21" s="19" t="s">
        <v>38</v>
      </c>
      <c r="C21" s="20">
        <f>SUM(C22:C27)</f>
        <v>34500</v>
      </c>
      <c r="D21" s="20">
        <f>SUM(D22:D27)</f>
        <v>2788234.85</v>
      </c>
      <c r="E21" s="20">
        <f t="shared" ref="E21" si="6">SUM(E22:E27)</f>
        <v>0</v>
      </c>
      <c r="F21" s="20">
        <f>SUM(F22:F27)</f>
        <v>2822734.85</v>
      </c>
      <c r="H21" s="9" t="e">
        <f>+C21+D21+#REF!</f>
        <v>#REF!</v>
      </c>
      <c r="I21" s="9">
        <f t="shared" si="1"/>
        <v>0</v>
      </c>
    </row>
    <row r="22" spans="1:9" x14ac:dyDescent="0.2">
      <c r="A22" s="13" t="s">
        <v>39</v>
      </c>
      <c r="B22" s="14" t="s">
        <v>40</v>
      </c>
      <c r="C22" s="21">
        <v>0</v>
      </c>
      <c r="D22" s="15">
        <f>8743.71+18917.33</f>
        <v>27661.040000000001</v>
      </c>
      <c r="E22" s="15">
        <v>0</v>
      </c>
      <c r="F22" s="15">
        <f>SUM(C22:E22)</f>
        <v>27661.040000000001</v>
      </c>
      <c r="H22" s="9" t="e">
        <f>+C24+D24+#REF!</f>
        <v>#REF!</v>
      </c>
      <c r="I22" s="9">
        <f t="shared" si="1"/>
        <v>0</v>
      </c>
    </row>
    <row r="23" spans="1:9" x14ac:dyDescent="0.2">
      <c r="A23" s="13" t="s">
        <v>41</v>
      </c>
      <c r="B23" s="14" t="s">
        <v>42</v>
      </c>
      <c r="C23" s="15">
        <v>0</v>
      </c>
      <c r="D23" s="15">
        <v>30003.81</v>
      </c>
      <c r="E23" s="15">
        <v>0</v>
      </c>
      <c r="F23" s="15">
        <f>SUM(C23:E23)</f>
        <v>30003.81</v>
      </c>
      <c r="H23" s="9" t="e">
        <f>+C23+D23+#REF!</f>
        <v>#REF!</v>
      </c>
      <c r="I23" s="9">
        <f t="shared" si="1"/>
        <v>0</v>
      </c>
    </row>
    <row r="24" spans="1:9" x14ac:dyDescent="0.2">
      <c r="A24" s="13" t="s">
        <v>43</v>
      </c>
      <c r="B24" s="14" t="s">
        <v>44</v>
      </c>
      <c r="C24" s="15">
        <v>34500</v>
      </c>
      <c r="D24" s="15">
        <v>2640570</v>
      </c>
      <c r="E24" s="15">
        <v>0</v>
      </c>
      <c r="F24" s="15">
        <f>SUM(C24:E24)</f>
        <v>2675070</v>
      </c>
      <c r="H24" s="9" t="e">
        <f>+#REF!+#REF!+#REF!</f>
        <v>#REF!</v>
      </c>
      <c r="I24" s="9">
        <f t="shared" si="1"/>
        <v>0</v>
      </c>
    </row>
    <row r="25" spans="1:9" x14ac:dyDescent="0.2">
      <c r="A25" s="13" t="s">
        <v>45</v>
      </c>
      <c r="B25" s="14" t="s">
        <v>46</v>
      </c>
      <c r="C25" s="15">
        <v>0</v>
      </c>
      <c r="D25" s="15">
        <v>90000</v>
      </c>
      <c r="E25" s="15">
        <v>0</v>
      </c>
      <c r="F25" s="15">
        <f>SUM(C25:E25)</f>
        <v>90000</v>
      </c>
      <c r="H25" s="9"/>
      <c r="I25" s="9">
        <f t="shared" si="1"/>
        <v>0</v>
      </c>
    </row>
    <row r="26" spans="1:9" x14ac:dyDescent="0.2">
      <c r="A26" s="13" t="s">
        <v>47</v>
      </c>
      <c r="B26" s="14" t="s">
        <v>48</v>
      </c>
      <c r="C26" s="15">
        <v>0</v>
      </c>
      <c r="D26" s="15">
        <v>0</v>
      </c>
      <c r="E26" s="15">
        <v>0</v>
      </c>
      <c r="F26" s="15">
        <f t="shared" ref="F26:F27" si="7">SUM(C26:E26)</f>
        <v>0</v>
      </c>
      <c r="H26" s="9" t="e">
        <f>+C26+D26+#REF!</f>
        <v>#REF!</v>
      </c>
      <c r="I26" s="9">
        <f t="shared" si="1"/>
        <v>0</v>
      </c>
    </row>
    <row r="27" spans="1:9" x14ac:dyDescent="0.2">
      <c r="A27" s="13" t="s">
        <v>49</v>
      </c>
      <c r="B27" s="14" t="s">
        <v>50</v>
      </c>
      <c r="C27" s="15">
        <v>0</v>
      </c>
      <c r="D27" s="15">
        <v>0</v>
      </c>
      <c r="E27" s="15">
        <v>0</v>
      </c>
      <c r="F27" s="15">
        <f t="shared" si="7"/>
        <v>0</v>
      </c>
      <c r="H27" s="9" t="e">
        <f>+C27+D27+#REF!</f>
        <v>#REF!</v>
      </c>
      <c r="I27" s="9">
        <f t="shared" si="1"/>
        <v>0</v>
      </c>
    </row>
    <row r="28" spans="1:9" ht="16.5" x14ac:dyDescent="0.3">
      <c r="A28" s="18" t="s">
        <v>51</v>
      </c>
      <c r="B28" s="19" t="s">
        <v>52</v>
      </c>
      <c r="C28" s="20">
        <f>SUM(C29:C29)</f>
        <v>0</v>
      </c>
      <c r="D28" s="20">
        <f>SUM(D29:D29)</f>
        <v>0</v>
      </c>
      <c r="E28" s="20">
        <f>SUM(E29:E30)</f>
        <v>2000</v>
      </c>
      <c r="F28" s="20">
        <f>SUM(F29:F30)</f>
        <v>2000</v>
      </c>
      <c r="H28" s="9"/>
      <c r="I28" s="9">
        <f t="shared" si="1"/>
        <v>0</v>
      </c>
    </row>
    <row r="29" spans="1:9" x14ac:dyDescent="0.2">
      <c r="A29" s="13" t="s">
        <v>53</v>
      </c>
      <c r="B29" s="14" t="s">
        <v>54</v>
      </c>
      <c r="C29" s="15">
        <v>0</v>
      </c>
      <c r="D29" s="15">
        <v>0</v>
      </c>
      <c r="E29" s="15">
        <v>2000</v>
      </c>
      <c r="F29" s="15">
        <f>SUM(C29:E29)</f>
        <v>2000</v>
      </c>
      <c r="H29" s="9"/>
      <c r="I29" s="9">
        <f t="shared" si="1"/>
        <v>0</v>
      </c>
    </row>
    <row r="30" spans="1:9" x14ac:dyDescent="0.2">
      <c r="A30" s="13" t="s">
        <v>55</v>
      </c>
      <c r="B30" s="14" t="s">
        <v>56</v>
      </c>
      <c r="C30" s="15"/>
      <c r="D30" s="15"/>
      <c r="E30" s="15">
        <v>0</v>
      </c>
      <c r="F30" s="15">
        <f>SUM(C30:E30)</f>
        <v>0</v>
      </c>
      <c r="H30" s="9"/>
      <c r="I30" s="9">
        <f t="shared" si="1"/>
        <v>0</v>
      </c>
    </row>
    <row r="31" spans="1:9" ht="16.5" x14ac:dyDescent="0.3">
      <c r="A31" s="18" t="s">
        <v>57</v>
      </c>
      <c r="B31" s="19" t="s">
        <v>58</v>
      </c>
      <c r="C31" s="20">
        <f>SUM(C32:C34)</f>
        <v>3300749.56</v>
      </c>
      <c r="D31" s="20">
        <f>SUM(D32:D34)</f>
        <v>2798954.44</v>
      </c>
      <c r="E31" s="20">
        <f>SUM(E32:E34)</f>
        <v>869476.6399999999</v>
      </c>
      <c r="F31" s="20">
        <f>SUM(F32:F34)</f>
        <v>6969180.6399999997</v>
      </c>
      <c r="H31" s="9" t="e">
        <f>+C31+D31+#REF!</f>
        <v>#REF!</v>
      </c>
      <c r="I31" s="9">
        <f t="shared" si="1"/>
        <v>0</v>
      </c>
    </row>
    <row r="32" spans="1:9" x14ac:dyDescent="0.2">
      <c r="A32" s="22" t="s">
        <v>59</v>
      </c>
      <c r="B32" s="14" t="s">
        <v>60</v>
      </c>
      <c r="C32" s="15">
        <v>1530477.51</v>
      </c>
      <c r="D32" s="15">
        <v>1293638.3799999999</v>
      </c>
      <c r="E32" s="15">
        <v>405659.15</v>
      </c>
      <c r="F32" s="15">
        <f>SUM(C32:E32)</f>
        <v>3229775.0399999996</v>
      </c>
      <c r="H32" s="9" t="e">
        <f>+C32+D32+#REF!</f>
        <v>#REF!</v>
      </c>
      <c r="I32" s="9">
        <f t="shared" si="1"/>
        <v>0</v>
      </c>
    </row>
    <row r="33" spans="1:9" x14ac:dyDescent="0.2">
      <c r="A33" s="22" t="s">
        <v>61</v>
      </c>
      <c r="B33" s="14" t="s">
        <v>62</v>
      </c>
      <c r="C33" s="15">
        <v>1540546.53</v>
      </c>
      <c r="D33" s="15">
        <v>1326067.45</v>
      </c>
      <c r="E33" s="15">
        <v>406231.29</v>
      </c>
      <c r="F33" s="15">
        <f>SUM(C33:E33)</f>
        <v>3272845.27</v>
      </c>
      <c r="H33" s="9" t="e">
        <f>+C33+D33+#REF!</f>
        <v>#REF!</v>
      </c>
      <c r="I33" s="9">
        <f t="shared" si="1"/>
        <v>0</v>
      </c>
    </row>
    <row r="34" spans="1:9" ht="13.5" thickBot="1" x14ac:dyDescent="0.25">
      <c r="A34" s="22" t="s">
        <v>63</v>
      </c>
      <c r="B34" s="14" t="s">
        <v>64</v>
      </c>
      <c r="C34" s="15">
        <v>229725.52</v>
      </c>
      <c r="D34" s="15">
        <v>179248.61</v>
      </c>
      <c r="E34" s="15">
        <v>57586.2</v>
      </c>
      <c r="F34" s="15">
        <f>SUM(C34:E34)</f>
        <v>466560.33</v>
      </c>
      <c r="H34" s="9" t="e">
        <f>+C34+D34+#REF!</f>
        <v>#REF!</v>
      </c>
      <c r="I34" s="9">
        <f t="shared" si="1"/>
        <v>0</v>
      </c>
    </row>
    <row r="35" spans="1:9" ht="16.5" thickBot="1" x14ac:dyDescent="0.3">
      <c r="A35" s="6">
        <v>2.2000000000000002</v>
      </c>
      <c r="B35" s="7" t="s">
        <v>65</v>
      </c>
      <c r="C35" s="8">
        <f>+C36+C43+C46+C49+C54+C61+C66+C82+C100</f>
        <v>10318090.52</v>
      </c>
      <c r="D35" s="8">
        <f>+D36+D43+D46+D49+D54+D61+D66+D82+D100</f>
        <v>40592882.830000006</v>
      </c>
      <c r="E35" s="8">
        <f>+E36+E43+E46+E49+E54+E61+E66+E82+E100</f>
        <v>4380763.0399999991</v>
      </c>
      <c r="F35" s="8">
        <f>+F36+F43+F46+F49+F54+F61+F66+F82+F100</f>
        <v>55291736.390000015</v>
      </c>
      <c r="H35" s="9" t="e">
        <f>+C35+D35+#REF!</f>
        <v>#REF!</v>
      </c>
      <c r="I35" s="9">
        <f t="shared" si="1"/>
        <v>0</v>
      </c>
    </row>
    <row r="36" spans="1:9" ht="16.5" x14ac:dyDescent="0.3">
      <c r="A36" s="10" t="s">
        <v>66</v>
      </c>
      <c r="B36" s="11" t="s">
        <v>67</v>
      </c>
      <c r="C36" s="12">
        <f>SUM(C37:C42)</f>
        <v>3572154.34</v>
      </c>
      <c r="D36" s="12">
        <f>SUM(D37:D42)</f>
        <v>3793557.08</v>
      </c>
      <c r="E36" s="12">
        <f t="shared" ref="E36" si="8">SUM(E37:E42)</f>
        <v>1562114.6099999999</v>
      </c>
      <c r="F36" s="20">
        <f>SUM(F37:F42)</f>
        <v>8927826.0300000012</v>
      </c>
      <c r="H36" s="9" t="e">
        <f>+C36+D36+#REF!</f>
        <v>#REF!</v>
      </c>
      <c r="I36" s="9">
        <f t="shared" si="1"/>
        <v>0</v>
      </c>
    </row>
    <row r="37" spans="1:9" x14ac:dyDescent="0.2">
      <c r="A37" s="22" t="s">
        <v>68</v>
      </c>
      <c r="B37" s="14" t="s">
        <v>69</v>
      </c>
      <c r="C37" s="15">
        <v>1927931.48</v>
      </c>
      <c r="D37" s="15">
        <v>160456.98000000001</v>
      </c>
      <c r="E37" s="15">
        <v>3330.89</v>
      </c>
      <c r="F37" s="15">
        <f>SUM(C37:E37)</f>
        <v>2091719.3499999999</v>
      </c>
      <c r="H37" s="9" t="e">
        <f>+C37+D37+#REF!</f>
        <v>#REF!</v>
      </c>
      <c r="I37" s="9">
        <f t="shared" si="1"/>
        <v>0</v>
      </c>
    </row>
    <row r="38" spans="1:9" x14ac:dyDescent="0.2">
      <c r="A38" s="22" t="s">
        <v>70</v>
      </c>
      <c r="B38" s="14" t="s">
        <v>71</v>
      </c>
      <c r="C38" s="15">
        <v>1644222.86</v>
      </c>
      <c r="D38" s="15">
        <v>3915</v>
      </c>
      <c r="E38" s="15">
        <v>0</v>
      </c>
      <c r="F38" s="15">
        <f>SUM(C38:E38)</f>
        <v>1648137.86</v>
      </c>
      <c r="H38" s="9" t="e">
        <f>+C38+D38+#REF!</f>
        <v>#REF!</v>
      </c>
      <c r="I38" s="9">
        <f t="shared" si="1"/>
        <v>0</v>
      </c>
    </row>
    <row r="39" spans="1:9" x14ac:dyDescent="0.2">
      <c r="A39" s="22" t="s">
        <v>72</v>
      </c>
      <c r="B39" s="14" t="s">
        <v>73</v>
      </c>
      <c r="C39" s="15">
        <v>0</v>
      </c>
      <c r="D39" s="15">
        <v>2045827.1</v>
      </c>
      <c r="E39" s="15">
        <v>666735.26</v>
      </c>
      <c r="F39" s="15">
        <f>SUM(C39:E39)</f>
        <v>2712562.3600000003</v>
      </c>
      <c r="H39" s="9" t="e">
        <f>+C39+D39+#REF!</f>
        <v>#REF!</v>
      </c>
      <c r="I39" s="9">
        <f t="shared" si="1"/>
        <v>0</v>
      </c>
    </row>
    <row r="40" spans="1:9" x14ac:dyDescent="0.2">
      <c r="A40" s="22" t="s">
        <v>74</v>
      </c>
      <c r="B40" s="14" t="s">
        <v>75</v>
      </c>
      <c r="C40" s="15">
        <v>0</v>
      </c>
      <c r="D40" s="15">
        <v>1542170</v>
      </c>
      <c r="E40" s="15">
        <v>891148.46</v>
      </c>
      <c r="F40" s="15">
        <f>SUM(C40:E40)</f>
        <v>2433318.46</v>
      </c>
      <c r="H40" s="9" t="e">
        <f>+C40+D40+#REF!</f>
        <v>#REF!</v>
      </c>
      <c r="I40" s="9">
        <f t="shared" si="1"/>
        <v>0</v>
      </c>
    </row>
    <row r="41" spans="1:9" x14ac:dyDescent="0.2">
      <c r="A41" s="22" t="s">
        <v>76</v>
      </c>
      <c r="B41" s="14" t="s">
        <v>77</v>
      </c>
      <c r="C41" s="15">
        <v>0</v>
      </c>
      <c r="D41" s="15">
        <v>0</v>
      </c>
      <c r="E41" s="15">
        <v>0</v>
      </c>
      <c r="F41" s="15">
        <f>SUM(C41:E41)</f>
        <v>0</v>
      </c>
      <c r="H41" s="9" t="e">
        <f>+C41+D41+#REF!</f>
        <v>#REF!</v>
      </c>
      <c r="I41" s="9">
        <f t="shared" si="1"/>
        <v>0</v>
      </c>
    </row>
    <row r="42" spans="1:9" x14ac:dyDescent="0.2">
      <c r="A42" s="22" t="s">
        <v>78</v>
      </c>
      <c r="B42" s="14" t="s">
        <v>79</v>
      </c>
      <c r="C42" s="15">
        <v>0</v>
      </c>
      <c r="D42" s="15">
        <v>41188</v>
      </c>
      <c r="E42" s="15">
        <v>900</v>
      </c>
      <c r="F42" s="15">
        <f t="shared" ref="F42" si="9">SUM(C42:E42)</f>
        <v>42088</v>
      </c>
      <c r="H42" s="9" t="e">
        <f>+C42+D42+#REF!</f>
        <v>#REF!</v>
      </c>
      <c r="I42" s="9">
        <f t="shared" si="1"/>
        <v>0</v>
      </c>
    </row>
    <row r="43" spans="1:9" ht="16.5" x14ac:dyDescent="0.3">
      <c r="A43" s="18" t="s">
        <v>80</v>
      </c>
      <c r="B43" s="19" t="s">
        <v>81</v>
      </c>
      <c r="C43" s="20">
        <f>SUM(C44:C45)</f>
        <v>0</v>
      </c>
      <c r="D43" s="20">
        <f>SUM(D44:D45)</f>
        <v>3053.9</v>
      </c>
      <c r="E43" s="20">
        <f t="shared" ref="E43" si="10">SUM(E44:E45)</f>
        <v>15879</v>
      </c>
      <c r="F43" s="20">
        <f>SUM(F44:F45)</f>
        <v>18932.900000000001</v>
      </c>
      <c r="H43" s="9" t="e">
        <f>+C43+D43+#REF!</f>
        <v>#REF!</v>
      </c>
      <c r="I43" s="9">
        <f t="shared" si="1"/>
        <v>0</v>
      </c>
    </row>
    <row r="44" spans="1:9" x14ac:dyDescent="0.2">
      <c r="A44" s="23" t="s">
        <v>82</v>
      </c>
      <c r="B44" s="14" t="s">
        <v>83</v>
      </c>
      <c r="C44" s="15">
        <v>0</v>
      </c>
      <c r="D44" s="15">
        <v>0</v>
      </c>
      <c r="E44" s="15">
        <v>0</v>
      </c>
      <c r="F44" s="15">
        <f>SUM(D44:E44)</f>
        <v>0</v>
      </c>
      <c r="H44" s="9" t="e">
        <f>+C44+D44+#REF!</f>
        <v>#REF!</v>
      </c>
      <c r="I44" s="9">
        <f t="shared" si="1"/>
        <v>0</v>
      </c>
    </row>
    <row r="45" spans="1:9" x14ac:dyDescent="0.2">
      <c r="A45" s="23" t="s">
        <v>84</v>
      </c>
      <c r="B45" s="14" t="s">
        <v>85</v>
      </c>
      <c r="C45" s="15">
        <v>0</v>
      </c>
      <c r="D45" s="15">
        <v>3053.9</v>
      </c>
      <c r="E45" s="15">
        <v>15879</v>
      </c>
      <c r="F45" s="15">
        <f>SUM(D45:E45)</f>
        <v>18932.900000000001</v>
      </c>
      <c r="H45" s="9" t="e">
        <f>+C45+D45+#REF!</f>
        <v>#REF!</v>
      </c>
      <c r="I45" s="9">
        <f t="shared" si="1"/>
        <v>0</v>
      </c>
    </row>
    <row r="46" spans="1:9" ht="16.5" x14ac:dyDescent="0.3">
      <c r="A46" s="18" t="s">
        <v>86</v>
      </c>
      <c r="B46" s="19" t="s">
        <v>87</v>
      </c>
      <c r="C46" s="20">
        <f>SUM(C47:C48)</f>
        <v>0</v>
      </c>
      <c r="D46" s="20">
        <f>SUM(D47:D48)</f>
        <v>1528847.33</v>
      </c>
      <c r="E46" s="20">
        <f t="shared" ref="E46" si="11">SUM(E47:E48)</f>
        <v>350200</v>
      </c>
      <c r="F46" s="20">
        <f>SUM(F47:F48)</f>
        <v>1879047.33</v>
      </c>
      <c r="H46" s="9" t="e">
        <f>+C46+D46+#REF!</f>
        <v>#REF!</v>
      </c>
      <c r="I46" s="9">
        <f t="shared" si="1"/>
        <v>0</v>
      </c>
    </row>
    <row r="47" spans="1:9" x14ac:dyDescent="0.2">
      <c r="A47" s="22" t="s">
        <v>88</v>
      </c>
      <c r="B47" s="14" t="s">
        <v>89</v>
      </c>
      <c r="C47" s="15">
        <v>0</v>
      </c>
      <c r="D47" s="15">
        <f>1375137.33+153710</f>
        <v>1528847.33</v>
      </c>
      <c r="E47" s="15">
        <v>350200</v>
      </c>
      <c r="F47" s="15">
        <f>SUM(C47:E47)</f>
        <v>1879047.33</v>
      </c>
      <c r="H47" s="9" t="e">
        <f>+C47+D47+#REF!</f>
        <v>#REF!</v>
      </c>
      <c r="I47" s="9">
        <f t="shared" si="1"/>
        <v>0</v>
      </c>
    </row>
    <row r="48" spans="1:9" x14ac:dyDescent="0.2">
      <c r="A48" s="22" t="s">
        <v>90</v>
      </c>
      <c r="B48" s="14" t="s">
        <v>91</v>
      </c>
      <c r="C48" s="15">
        <v>0</v>
      </c>
      <c r="D48" s="15">
        <v>0</v>
      </c>
      <c r="E48" s="15">
        <v>0</v>
      </c>
      <c r="F48" s="15">
        <f>SUM(C48:E48)</f>
        <v>0</v>
      </c>
      <c r="H48" s="9" t="e">
        <f>+C48+D48+#REF!</f>
        <v>#REF!</v>
      </c>
      <c r="I48" s="9">
        <f t="shared" si="1"/>
        <v>0</v>
      </c>
    </row>
    <row r="49" spans="1:9" ht="16.5" x14ac:dyDescent="0.3">
      <c r="A49" s="18" t="s">
        <v>92</v>
      </c>
      <c r="B49" s="19" t="s">
        <v>93</v>
      </c>
      <c r="C49" s="20">
        <f>SUM(C50:C53)</f>
        <v>0</v>
      </c>
      <c r="D49" s="20">
        <f>SUM(D50:D53)</f>
        <v>32809226.810000002</v>
      </c>
      <c r="E49" s="20">
        <f t="shared" ref="E49" si="12">SUM(E50:E53)</f>
        <v>479240.5</v>
      </c>
      <c r="F49" s="20">
        <f>SUM(F50:F53)</f>
        <v>33288467.310000002</v>
      </c>
      <c r="H49" s="9" t="e">
        <f>+C49+D49+#REF!</f>
        <v>#REF!</v>
      </c>
      <c r="I49" s="9">
        <f t="shared" si="1"/>
        <v>0</v>
      </c>
    </row>
    <row r="50" spans="1:9" x14ac:dyDescent="0.2">
      <c r="A50" s="23" t="s">
        <v>94</v>
      </c>
      <c r="B50" s="14" t="s">
        <v>95</v>
      </c>
      <c r="C50" s="24">
        <v>0</v>
      </c>
      <c r="D50" s="24">
        <f>10436940.81+22257297+85000</f>
        <v>32779237.810000002</v>
      </c>
      <c r="E50" s="24">
        <v>470836.5</v>
      </c>
      <c r="F50" s="15">
        <f>SUM(C50:E50)</f>
        <v>33250074.310000002</v>
      </c>
      <c r="H50" s="9" t="e">
        <f>+C50+D50+#REF!</f>
        <v>#REF!</v>
      </c>
      <c r="I50" s="9">
        <f t="shared" si="1"/>
        <v>0</v>
      </c>
    </row>
    <row r="51" spans="1:9" x14ac:dyDescent="0.2">
      <c r="A51" s="23" t="s">
        <v>96</v>
      </c>
      <c r="B51" s="14" t="s">
        <v>97</v>
      </c>
      <c r="C51" s="15">
        <v>0</v>
      </c>
      <c r="D51" s="15">
        <v>3150</v>
      </c>
      <c r="E51" s="15">
        <v>0</v>
      </c>
      <c r="F51" s="15">
        <f>SUM(C51:E51)</f>
        <v>3150</v>
      </c>
      <c r="H51" s="9" t="e">
        <f>+C51+D51+#REF!</f>
        <v>#REF!</v>
      </c>
      <c r="I51" s="9">
        <f t="shared" si="1"/>
        <v>0</v>
      </c>
    </row>
    <row r="52" spans="1:9" x14ac:dyDescent="0.2">
      <c r="A52" s="23" t="s">
        <v>98</v>
      </c>
      <c r="B52" s="14" t="s">
        <v>99</v>
      </c>
      <c r="C52" s="15">
        <v>0</v>
      </c>
      <c r="D52" s="15">
        <v>0</v>
      </c>
      <c r="E52" s="15">
        <v>0</v>
      </c>
      <c r="F52" s="15">
        <f t="shared" ref="F52" si="13">SUM(C52:E52)</f>
        <v>0</v>
      </c>
      <c r="H52" s="9" t="e">
        <f>+C52+D52+#REF!</f>
        <v>#REF!</v>
      </c>
      <c r="I52" s="9">
        <f t="shared" si="1"/>
        <v>0</v>
      </c>
    </row>
    <row r="53" spans="1:9" x14ac:dyDescent="0.2">
      <c r="A53" s="23" t="s">
        <v>100</v>
      </c>
      <c r="B53" s="14" t="s">
        <v>101</v>
      </c>
      <c r="C53" s="15">
        <v>0</v>
      </c>
      <c r="D53" s="15">
        <v>26839</v>
      </c>
      <c r="E53" s="15">
        <v>8404</v>
      </c>
      <c r="F53" s="15">
        <f>SUM(C53:E53)</f>
        <v>35243</v>
      </c>
      <c r="H53" s="9" t="e">
        <f>+C53+D53+#REF!</f>
        <v>#REF!</v>
      </c>
      <c r="I53" s="9">
        <f t="shared" si="1"/>
        <v>0</v>
      </c>
    </row>
    <row r="54" spans="1:9" ht="16.5" x14ac:dyDescent="0.3">
      <c r="A54" s="18" t="s">
        <v>102</v>
      </c>
      <c r="B54" s="19" t="s">
        <v>103</v>
      </c>
      <c r="C54" s="20">
        <f>SUM(C55:C60)</f>
        <v>1412602.85</v>
      </c>
      <c r="D54" s="20">
        <f>SUM(D55:D60)</f>
        <v>311974.3</v>
      </c>
      <c r="E54" s="20">
        <f t="shared" ref="E54" si="14">SUM(E55:E60)</f>
        <v>609500.07999999996</v>
      </c>
      <c r="F54" s="20">
        <f>SUM(F55:F60)</f>
        <v>2334077.2300000004</v>
      </c>
      <c r="H54" s="9" t="e">
        <f>+C54+D54+#REF!</f>
        <v>#REF!</v>
      </c>
      <c r="I54" s="9">
        <f t="shared" si="1"/>
        <v>0</v>
      </c>
    </row>
    <row r="55" spans="1:9" x14ac:dyDescent="0.2">
      <c r="A55" s="23" t="s">
        <v>104</v>
      </c>
      <c r="B55" s="14" t="s">
        <v>105</v>
      </c>
      <c r="C55" s="15">
        <v>1412602.85</v>
      </c>
      <c r="D55" s="15">
        <v>311974.3</v>
      </c>
      <c r="E55" s="15">
        <v>0</v>
      </c>
      <c r="F55" s="15">
        <f>SUM(C55:E55)</f>
        <v>1724577.1500000001</v>
      </c>
      <c r="H55" s="9" t="e">
        <f>+C55+D55+#REF!</f>
        <v>#REF!</v>
      </c>
      <c r="I55" s="9">
        <f t="shared" si="1"/>
        <v>0</v>
      </c>
    </row>
    <row r="56" spans="1:9" x14ac:dyDescent="0.2">
      <c r="A56" s="23" t="s">
        <v>106</v>
      </c>
      <c r="B56" s="14" t="s">
        <v>107</v>
      </c>
      <c r="C56" s="15">
        <v>0</v>
      </c>
      <c r="D56" s="15">
        <v>0</v>
      </c>
      <c r="E56" s="15">
        <v>0</v>
      </c>
      <c r="F56" s="15">
        <f t="shared" ref="F56:F57" si="15">SUM(C56:E56)</f>
        <v>0</v>
      </c>
      <c r="H56" s="9" t="e">
        <f>+C56+D56+#REF!</f>
        <v>#REF!</v>
      </c>
      <c r="I56" s="9">
        <f t="shared" si="1"/>
        <v>0</v>
      </c>
    </row>
    <row r="57" spans="1:9" x14ac:dyDescent="0.2">
      <c r="A57" s="23" t="s">
        <v>108</v>
      </c>
      <c r="B57" s="14" t="s">
        <v>109</v>
      </c>
      <c r="C57" s="15">
        <v>0</v>
      </c>
      <c r="D57" s="15">
        <v>0</v>
      </c>
      <c r="E57" s="15">
        <v>0</v>
      </c>
      <c r="F57" s="15">
        <f t="shared" si="15"/>
        <v>0</v>
      </c>
      <c r="H57" s="9" t="e">
        <f>+C57+D57+#REF!</f>
        <v>#REF!</v>
      </c>
      <c r="I57" s="9">
        <f t="shared" si="1"/>
        <v>0</v>
      </c>
    </row>
    <row r="58" spans="1:9" x14ac:dyDescent="0.2">
      <c r="A58" s="23" t="s">
        <v>110</v>
      </c>
      <c r="B58" s="14" t="s">
        <v>111</v>
      </c>
      <c r="C58" s="15">
        <v>0</v>
      </c>
      <c r="D58" s="15">
        <v>0</v>
      </c>
      <c r="E58" s="15">
        <v>199330.08</v>
      </c>
      <c r="F58" s="15">
        <f>SUM(C58:E58)</f>
        <v>199330.08</v>
      </c>
      <c r="H58" s="9" t="e">
        <f>+C58+D58+#REF!</f>
        <v>#REF!</v>
      </c>
      <c r="I58" s="9">
        <f t="shared" si="1"/>
        <v>0</v>
      </c>
    </row>
    <row r="59" spans="1:9" x14ac:dyDescent="0.2">
      <c r="A59" s="23" t="s">
        <v>112</v>
      </c>
      <c r="B59" s="14" t="s">
        <v>113</v>
      </c>
      <c r="C59" s="15">
        <v>0</v>
      </c>
      <c r="D59" s="15">
        <v>0</v>
      </c>
      <c r="E59" s="15">
        <v>410170</v>
      </c>
      <c r="F59" s="15">
        <f>SUM(C59:E59)</f>
        <v>410170</v>
      </c>
      <c r="H59" s="9" t="e">
        <f>+C59+D59+#REF!</f>
        <v>#REF!</v>
      </c>
      <c r="I59" s="9">
        <f t="shared" si="1"/>
        <v>0</v>
      </c>
    </row>
    <row r="60" spans="1:9" x14ac:dyDescent="0.2">
      <c r="A60" s="22"/>
      <c r="B60" s="14"/>
      <c r="C60" s="15">
        <v>0</v>
      </c>
      <c r="D60" s="15">
        <v>0</v>
      </c>
      <c r="E60" s="15">
        <v>0</v>
      </c>
      <c r="F60" s="15">
        <f>SUM(C60:E60)</f>
        <v>0</v>
      </c>
      <c r="H60" s="9" t="e">
        <f>+C60+D60+#REF!</f>
        <v>#REF!</v>
      </c>
      <c r="I60" s="9">
        <f t="shared" si="1"/>
        <v>0</v>
      </c>
    </row>
    <row r="61" spans="1:9" ht="16.5" x14ac:dyDescent="0.3">
      <c r="A61" s="18" t="s">
        <v>114</v>
      </c>
      <c r="B61" s="19" t="s">
        <v>115</v>
      </c>
      <c r="C61" s="20">
        <f>SUM(C62:C65)</f>
        <v>0</v>
      </c>
      <c r="D61" s="20">
        <f>SUM(D62:D65)</f>
        <v>69265.279999999999</v>
      </c>
      <c r="E61" s="20">
        <f t="shared" ref="E61" si="16">SUM(E62:E65)</f>
        <v>5937.55</v>
      </c>
      <c r="F61" s="20">
        <f>SUM(F62:F64)</f>
        <v>75202.83</v>
      </c>
      <c r="H61" s="9" t="e">
        <f>+C61+D61+#REF!</f>
        <v>#REF!</v>
      </c>
      <c r="I61" s="9">
        <f t="shared" si="1"/>
        <v>0</v>
      </c>
    </row>
    <row r="62" spans="1:9" x14ac:dyDescent="0.2">
      <c r="A62" s="23" t="s">
        <v>116</v>
      </c>
      <c r="B62" s="14" t="s">
        <v>117</v>
      </c>
      <c r="C62" s="15">
        <v>0</v>
      </c>
      <c r="D62" s="15">
        <v>0</v>
      </c>
      <c r="E62" s="15">
        <v>0</v>
      </c>
      <c r="F62" s="15">
        <f>SUM(C62:E62)</f>
        <v>0</v>
      </c>
      <c r="H62" s="9" t="e">
        <f>+C62+D62+#REF!</f>
        <v>#REF!</v>
      </c>
      <c r="I62" s="9">
        <f t="shared" si="1"/>
        <v>0</v>
      </c>
    </row>
    <row r="63" spans="1:9" x14ac:dyDescent="0.2">
      <c r="A63" s="23" t="s">
        <v>118</v>
      </c>
      <c r="B63" s="14" t="s">
        <v>119</v>
      </c>
      <c r="C63" s="15">
        <v>0</v>
      </c>
      <c r="D63" s="15">
        <v>0</v>
      </c>
      <c r="E63" s="15">
        <v>5937.55</v>
      </c>
      <c r="F63" s="15">
        <f t="shared" ref="F63:F65" si="17">SUM(C63:E63)</f>
        <v>5937.55</v>
      </c>
      <c r="H63" s="9" t="e">
        <f>+C63+D63+#REF!</f>
        <v>#REF!</v>
      </c>
      <c r="I63" s="9">
        <f t="shared" si="1"/>
        <v>0</v>
      </c>
    </row>
    <row r="64" spans="1:9" x14ac:dyDescent="0.2">
      <c r="A64" s="23" t="s">
        <v>120</v>
      </c>
      <c r="B64" s="14" t="s">
        <v>121</v>
      </c>
      <c r="C64" s="15">
        <v>0</v>
      </c>
      <c r="D64" s="15">
        <v>69265.279999999999</v>
      </c>
      <c r="E64" s="15">
        <v>0</v>
      </c>
      <c r="F64" s="15">
        <f>SUM(C64:E64)</f>
        <v>69265.279999999999</v>
      </c>
      <c r="H64" s="9" t="e">
        <f>+C64+D64+#REF!</f>
        <v>#REF!</v>
      </c>
      <c r="I64" s="9">
        <f t="shared" si="1"/>
        <v>0</v>
      </c>
    </row>
    <row r="65" spans="1:9" x14ac:dyDescent="0.2">
      <c r="A65" s="22"/>
      <c r="B65" s="14"/>
      <c r="C65" s="15">
        <v>0</v>
      </c>
      <c r="D65" s="15">
        <v>0</v>
      </c>
      <c r="E65" s="15">
        <v>0</v>
      </c>
      <c r="F65" s="15">
        <f t="shared" si="17"/>
        <v>0</v>
      </c>
      <c r="H65" s="9" t="e">
        <f>+C65+D65+#REF!</f>
        <v>#REF!</v>
      </c>
      <c r="I65" s="9">
        <f t="shared" si="1"/>
        <v>0</v>
      </c>
    </row>
    <row r="66" spans="1:9" ht="16.5" x14ac:dyDescent="0.3">
      <c r="A66" s="18" t="s">
        <v>122</v>
      </c>
      <c r="B66" s="19" t="s">
        <v>123</v>
      </c>
      <c r="C66" s="20">
        <f>SUM(C67:C81)</f>
        <v>0</v>
      </c>
      <c r="D66" s="20">
        <f>SUM(D67:D81)</f>
        <v>48005.75</v>
      </c>
      <c r="E66" s="20">
        <f t="shared" ref="E66" si="18">SUM(E67:E81)</f>
        <v>1330980.8799999999</v>
      </c>
      <c r="F66" s="20">
        <f>SUM(F67:F80)</f>
        <v>1378986.63</v>
      </c>
      <c r="H66" s="9" t="e">
        <f>+C66+D66+#REF!</f>
        <v>#REF!</v>
      </c>
      <c r="I66" s="9">
        <f t="shared" si="1"/>
        <v>0</v>
      </c>
    </row>
    <row r="67" spans="1:9" x14ac:dyDescent="0.2">
      <c r="A67" s="23" t="s">
        <v>124</v>
      </c>
      <c r="B67" s="14" t="s">
        <v>125</v>
      </c>
      <c r="C67" s="15">
        <v>0</v>
      </c>
      <c r="D67" s="15">
        <v>0</v>
      </c>
      <c r="E67" s="15">
        <v>0</v>
      </c>
      <c r="F67" s="15">
        <f>SUM(C67:E67)</f>
        <v>0</v>
      </c>
      <c r="H67" s="9" t="e">
        <f>+C67+D67+#REF!</f>
        <v>#REF!</v>
      </c>
      <c r="I67" s="9">
        <f t="shared" si="1"/>
        <v>0</v>
      </c>
    </row>
    <row r="68" spans="1:9" x14ac:dyDescent="0.2">
      <c r="A68" s="23" t="s">
        <v>126</v>
      </c>
      <c r="B68" s="14" t="s">
        <v>127</v>
      </c>
      <c r="C68" s="15">
        <v>0</v>
      </c>
      <c r="D68" s="15">
        <v>28065.279999999999</v>
      </c>
      <c r="E68" s="15">
        <v>83555.8</v>
      </c>
      <c r="F68" s="15">
        <f>SUM(C68:E68)</f>
        <v>111621.08</v>
      </c>
      <c r="H68" s="9"/>
      <c r="I68" s="9">
        <f t="shared" si="1"/>
        <v>0</v>
      </c>
    </row>
    <row r="69" spans="1:9" x14ac:dyDescent="0.2">
      <c r="A69" s="23" t="s">
        <v>128</v>
      </c>
      <c r="B69" s="14" t="s">
        <v>129</v>
      </c>
      <c r="C69" s="15">
        <v>0</v>
      </c>
      <c r="D69" s="15">
        <v>1000</v>
      </c>
      <c r="E69" s="15"/>
      <c r="F69" s="15">
        <f t="shared" ref="F69:F81" si="19">SUM(C69:E69)</f>
        <v>1000</v>
      </c>
      <c r="H69" s="9"/>
      <c r="I69" s="9">
        <f t="shared" si="1"/>
        <v>0</v>
      </c>
    </row>
    <row r="70" spans="1:9" x14ac:dyDescent="0.2">
      <c r="A70" s="23" t="s">
        <v>130</v>
      </c>
      <c r="B70" s="14" t="s">
        <v>131</v>
      </c>
      <c r="C70" s="15">
        <v>0</v>
      </c>
      <c r="D70" s="15">
        <v>0</v>
      </c>
      <c r="E70" s="15">
        <v>0</v>
      </c>
      <c r="F70" s="15">
        <f t="shared" si="19"/>
        <v>0</v>
      </c>
      <c r="H70" s="9"/>
      <c r="I70" s="9">
        <f t="shared" si="1"/>
        <v>0</v>
      </c>
    </row>
    <row r="71" spans="1:9" x14ac:dyDescent="0.2">
      <c r="A71" s="23" t="s">
        <v>132</v>
      </c>
      <c r="B71" s="14" t="s">
        <v>133</v>
      </c>
      <c r="C71" s="15">
        <v>0</v>
      </c>
      <c r="D71" s="15">
        <v>0</v>
      </c>
      <c r="E71" s="15">
        <v>0</v>
      </c>
      <c r="F71" s="15">
        <f t="shared" si="19"/>
        <v>0</v>
      </c>
      <c r="H71" s="9"/>
      <c r="I71" s="9">
        <f t="shared" si="1"/>
        <v>0</v>
      </c>
    </row>
    <row r="72" spans="1:9" x14ac:dyDescent="0.2">
      <c r="A72" s="23" t="s">
        <v>134</v>
      </c>
      <c r="B72" s="14" t="s">
        <v>135</v>
      </c>
      <c r="C72" s="15">
        <v>0</v>
      </c>
      <c r="D72" s="15">
        <v>882.01</v>
      </c>
      <c r="E72" s="15">
        <v>0</v>
      </c>
      <c r="F72" s="15">
        <f>SUM(C72:E72)</f>
        <v>882.01</v>
      </c>
      <c r="H72" s="9"/>
      <c r="I72" s="9">
        <f t="shared" si="1"/>
        <v>0</v>
      </c>
    </row>
    <row r="73" spans="1:9" x14ac:dyDescent="0.2">
      <c r="A73" s="23" t="s">
        <v>136</v>
      </c>
      <c r="B73" s="14" t="s">
        <v>137</v>
      </c>
      <c r="C73" s="15">
        <v>0</v>
      </c>
      <c r="D73" s="15">
        <v>0</v>
      </c>
      <c r="E73" s="15">
        <v>0</v>
      </c>
      <c r="F73" s="15">
        <f t="shared" si="19"/>
        <v>0</v>
      </c>
      <c r="H73" s="9"/>
      <c r="I73" s="9">
        <f t="shared" si="1"/>
        <v>0</v>
      </c>
    </row>
    <row r="74" spans="1:9" x14ac:dyDescent="0.2">
      <c r="A74" s="23" t="s">
        <v>138</v>
      </c>
      <c r="B74" s="14" t="s">
        <v>139</v>
      </c>
      <c r="C74" s="15">
        <v>0</v>
      </c>
      <c r="D74" s="15">
        <v>0</v>
      </c>
      <c r="E74" s="15">
        <v>0</v>
      </c>
      <c r="F74" s="15">
        <f t="shared" si="19"/>
        <v>0</v>
      </c>
      <c r="H74" s="9"/>
      <c r="I74" s="9">
        <f t="shared" si="1"/>
        <v>0</v>
      </c>
    </row>
    <row r="75" spans="1:9" x14ac:dyDescent="0.2">
      <c r="A75" s="23" t="s">
        <v>140</v>
      </c>
      <c r="B75" s="14" t="s">
        <v>141</v>
      </c>
      <c r="C75" s="15">
        <v>0</v>
      </c>
      <c r="D75" s="15">
        <v>0</v>
      </c>
      <c r="E75" s="15">
        <v>0</v>
      </c>
      <c r="F75" s="15">
        <f t="shared" si="19"/>
        <v>0</v>
      </c>
      <c r="H75" s="9" t="e">
        <f>+C75+D75+#REF!</f>
        <v>#REF!</v>
      </c>
      <c r="I75" s="9">
        <f t="shared" ref="I75:I138" si="20">+C75+D75+E75-F75</f>
        <v>0</v>
      </c>
    </row>
    <row r="76" spans="1:9" x14ac:dyDescent="0.2">
      <c r="A76" s="23" t="s">
        <v>142</v>
      </c>
      <c r="B76" s="14" t="s">
        <v>143</v>
      </c>
      <c r="C76" s="15">
        <v>0</v>
      </c>
      <c r="D76" s="15">
        <v>3572.8</v>
      </c>
      <c r="E76" s="15">
        <v>0</v>
      </c>
      <c r="F76" s="15">
        <f t="shared" si="19"/>
        <v>3572.8</v>
      </c>
      <c r="H76" s="9"/>
      <c r="I76" s="9">
        <f t="shared" si="20"/>
        <v>0</v>
      </c>
    </row>
    <row r="77" spans="1:9" x14ac:dyDescent="0.2">
      <c r="A77" s="23" t="s">
        <v>144</v>
      </c>
      <c r="B77" s="14" t="s">
        <v>145</v>
      </c>
      <c r="C77" s="15">
        <v>0</v>
      </c>
      <c r="D77" s="15">
        <v>0</v>
      </c>
      <c r="E77" s="15">
        <v>0</v>
      </c>
      <c r="F77" s="15">
        <f t="shared" si="19"/>
        <v>0</v>
      </c>
      <c r="H77" s="9"/>
      <c r="I77" s="9">
        <f t="shared" si="20"/>
        <v>0</v>
      </c>
    </row>
    <row r="78" spans="1:9" x14ac:dyDescent="0.2">
      <c r="A78" s="23" t="s">
        <v>138</v>
      </c>
      <c r="B78" s="14" t="s">
        <v>146</v>
      </c>
      <c r="C78" s="15">
        <v>0</v>
      </c>
      <c r="D78" s="15">
        <v>4995.66</v>
      </c>
      <c r="E78" s="15">
        <v>20650</v>
      </c>
      <c r="F78" s="15">
        <f>SUM(C78:E78)</f>
        <v>25645.66</v>
      </c>
      <c r="H78" s="9"/>
      <c r="I78" s="9">
        <f t="shared" si="20"/>
        <v>0</v>
      </c>
    </row>
    <row r="79" spans="1:9" x14ac:dyDescent="0.2">
      <c r="A79" s="23" t="s">
        <v>140</v>
      </c>
      <c r="B79" s="14" t="s">
        <v>147</v>
      </c>
      <c r="C79" s="15">
        <v>0</v>
      </c>
      <c r="D79" s="15">
        <v>9490</v>
      </c>
      <c r="E79" s="15">
        <v>500415.04</v>
      </c>
      <c r="F79" s="15">
        <f>SUM(C79:E79)</f>
        <v>509905.04</v>
      </c>
      <c r="H79" s="9"/>
      <c r="I79" s="9">
        <f t="shared" si="20"/>
        <v>0</v>
      </c>
    </row>
    <row r="80" spans="1:9" x14ac:dyDescent="0.2">
      <c r="A80" s="23" t="s">
        <v>144</v>
      </c>
      <c r="B80" s="14" t="s">
        <v>148</v>
      </c>
      <c r="C80" s="15">
        <v>0</v>
      </c>
      <c r="D80" s="15">
        <v>0</v>
      </c>
      <c r="E80" s="15">
        <v>726360.04</v>
      </c>
      <c r="F80" s="15">
        <f>SUM(C80:E80)</f>
        <v>726360.04</v>
      </c>
      <c r="H80" s="9"/>
      <c r="I80" s="9">
        <f t="shared" si="20"/>
        <v>0</v>
      </c>
    </row>
    <row r="81" spans="1:9" x14ac:dyDescent="0.2">
      <c r="A81" s="23" t="s">
        <v>149</v>
      </c>
      <c r="B81" s="14" t="s">
        <v>150</v>
      </c>
      <c r="C81" s="15">
        <v>0</v>
      </c>
      <c r="D81" s="15">
        <v>0</v>
      </c>
      <c r="E81" s="15"/>
      <c r="F81" s="15">
        <f t="shared" si="19"/>
        <v>0</v>
      </c>
      <c r="H81" s="9" t="e">
        <f>+C81+D81+#REF!</f>
        <v>#REF!</v>
      </c>
      <c r="I81" s="9">
        <f t="shared" si="20"/>
        <v>0</v>
      </c>
    </row>
    <row r="82" spans="1:9" ht="16.5" x14ac:dyDescent="0.3">
      <c r="A82" s="18" t="s">
        <v>151</v>
      </c>
      <c r="B82" s="19" t="s">
        <v>152</v>
      </c>
      <c r="C82" s="20">
        <f>SUM(C83:C99)</f>
        <v>5333333.33</v>
      </c>
      <c r="D82" s="20">
        <f>SUM(D83:D99)</f>
        <v>2028652.38</v>
      </c>
      <c r="E82" s="20">
        <f>SUM(E83:E99)</f>
        <v>26910.42</v>
      </c>
      <c r="F82" s="20">
        <f>SUM(F83:F99)</f>
        <v>7388896.129999999</v>
      </c>
      <c r="H82" s="9" t="e">
        <f>+C82+D82+#REF!</f>
        <v>#REF!</v>
      </c>
      <c r="I82" s="9">
        <f t="shared" si="20"/>
        <v>0</v>
      </c>
    </row>
    <row r="83" spans="1:9" x14ac:dyDescent="0.2">
      <c r="A83" s="23" t="s">
        <v>153</v>
      </c>
      <c r="B83" s="14" t="s">
        <v>154</v>
      </c>
      <c r="C83" s="15">
        <v>0</v>
      </c>
      <c r="D83" s="15">
        <v>0</v>
      </c>
      <c r="E83" s="15">
        <v>0</v>
      </c>
      <c r="F83" s="15">
        <f>SUM(C83:E83)</f>
        <v>0</v>
      </c>
      <c r="H83" s="9" t="e">
        <f>+C83+D83+#REF!</f>
        <v>#REF!</v>
      </c>
      <c r="I83" s="9">
        <f t="shared" si="20"/>
        <v>0</v>
      </c>
    </row>
    <row r="84" spans="1:9" x14ac:dyDescent="0.2">
      <c r="A84" s="23" t="s">
        <v>155</v>
      </c>
      <c r="B84" s="14" t="s">
        <v>156</v>
      </c>
      <c r="C84" s="15"/>
      <c r="D84" s="15"/>
      <c r="E84" s="15">
        <v>19889.419999999998</v>
      </c>
      <c r="F84" s="15">
        <f>SUM(C84:E84)</f>
        <v>19889.419999999998</v>
      </c>
      <c r="H84" s="9"/>
      <c r="I84" s="9">
        <f t="shared" si="20"/>
        <v>0</v>
      </c>
    </row>
    <row r="85" spans="1:9" x14ac:dyDescent="0.2">
      <c r="A85" s="23" t="s">
        <v>157</v>
      </c>
      <c r="B85" s="14" t="s">
        <v>158</v>
      </c>
      <c r="C85" s="15">
        <v>0</v>
      </c>
      <c r="D85" s="15">
        <v>149500</v>
      </c>
      <c r="E85" s="15">
        <v>0</v>
      </c>
      <c r="F85" s="15">
        <f>SUM(C85:E85)</f>
        <v>149500</v>
      </c>
      <c r="H85" s="9" t="e">
        <f>+C85+D85+#REF!</f>
        <v>#REF!</v>
      </c>
      <c r="I85" s="9">
        <f t="shared" si="20"/>
        <v>0</v>
      </c>
    </row>
    <row r="86" spans="1:9" x14ac:dyDescent="0.2">
      <c r="A86" s="23" t="s">
        <v>159</v>
      </c>
      <c r="B86" s="14" t="s">
        <v>160</v>
      </c>
      <c r="C86" s="15">
        <v>0</v>
      </c>
      <c r="D86" s="15">
        <v>0</v>
      </c>
      <c r="E86" s="15">
        <v>0</v>
      </c>
      <c r="F86" s="15">
        <f t="shared" ref="F86:F96" si="21">SUM(C86:E86)</f>
        <v>0</v>
      </c>
      <c r="H86" s="9"/>
      <c r="I86" s="9">
        <f t="shared" si="20"/>
        <v>0</v>
      </c>
    </row>
    <row r="87" spans="1:9" x14ac:dyDescent="0.2">
      <c r="A87" s="23" t="s">
        <v>161</v>
      </c>
      <c r="B87" s="14" t="s">
        <v>162</v>
      </c>
      <c r="C87" s="15">
        <v>0</v>
      </c>
      <c r="D87" s="15">
        <v>0</v>
      </c>
      <c r="E87" s="15">
        <v>0</v>
      </c>
      <c r="F87" s="15">
        <f t="shared" si="21"/>
        <v>0</v>
      </c>
      <c r="H87" s="9" t="e">
        <f>+C87+D87+#REF!</f>
        <v>#REF!</v>
      </c>
      <c r="I87" s="9">
        <f t="shared" si="20"/>
        <v>0</v>
      </c>
    </row>
    <row r="88" spans="1:9" x14ac:dyDescent="0.2">
      <c r="A88" s="23" t="s">
        <v>163</v>
      </c>
      <c r="B88" s="14" t="s">
        <v>164</v>
      </c>
      <c r="C88" s="15">
        <v>0</v>
      </c>
      <c r="D88" s="15">
        <v>10207</v>
      </c>
      <c r="E88" s="15">
        <v>3221.4</v>
      </c>
      <c r="F88" s="15">
        <f>SUM(C88:E88)</f>
        <v>13428.4</v>
      </c>
      <c r="H88" s="9"/>
      <c r="I88" s="9">
        <f t="shared" si="20"/>
        <v>0</v>
      </c>
    </row>
    <row r="89" spans="1:9" x14ac:dyDescent="0.2">
      <c r="A89" s="23" t="s">
        <v>165</v>
      </c>
      <c r="B89" s="14" t="s">
        <v>166</v>
      </c>
      <c r="C89" s="15">
        <v>0</v>
      </c>
      <c r="D89" s="15">
        <v>6744.09</v>
      </c>
      <c r="E89" s="15">
        <v>0</v>
      </c>
      <c r="F89" s="15">
        <f>SUM(C89:E89)</f>
        <v>6744.09</v>
      </c>
      <c r="H89" s="9" t="e">
        <f>+C89+D89+#REF!</f>
        <v>#REF!</v>
      </c>
      <c r="I89" s="9">
        <f t="shared" si="20"/>
        <v>0</v>
      </c>
    </row>
    <row r="90" spans="1:9" x14ac:dyDescent="0.2">
      <c r="A90" s="23" t="s">
        <v>167</v>
      </c>
      <c r="B90" s="14" t="s">
        <v>168</v>
      </c>
      <c r="C90" s="15">
        <v>0</v>
      </c>
      <c r="D90" s="15">
        <v>182220.85</v>
      </c>
      <c r="E90" s="15">
        <v>0</v>
      </c>
      <c r="F90" s="15">
        <f>SUM(C90:E90)</f>
        <v>182220.85</v>
      </c>
      <c r="H90" s="9" t="e">
        <f>+C90+D90+#REF!</f>
        <v>#REF!</v>
      </c>
      <c r="I90" s="9">
        <f t="shared" si="20"/>
        <v>0</v>
      </c>
    </row>
    <row r="91" spans="1:9" x14ac:dyDescent="0.2">
      <c r="A91" s="23" t="s">
        <v>169</v>
      </c>
      <c r="B91" s="14" t="s">
        <v>170</v>
      </c>
      <c r="C91" s="15">
        <v>0</v>
      </c>
      <c r="D91" s="15">
        <v>445</v>
      </c>
      <c r="E91" s="15">
        <v>0</v>
      </c>
      <c r="F91" s="15">
        <f t="shared" si="21"/>
        <v>445</v>
      </c>
      <c r="H91" s="9" t="e">
        <f>+C91+D91+#REF!</f>
        <v>#REF!</v>
      </c>
      <c r="I91" s="9">
        <f t="shared" si="20"/>
        <v>0</v>
      </c>
    </row>
    <row r="92" spans="1:9" x14ac:dyDescent="0.2">
      <c r="A92" s="23" t="s">
        <v>171</v>
      </c>
      <c r="B92" s="14" t="s">
        <v>172</v>
      </c>
      <c r="C92" s="15"/>
      <c r="D92" s="15">
        <v>4000</v>
      </c>
      <c r="E92" s="15">
        <v>0</v>
      </c>
      <c r="F92" s="15">
        <f>SUM(C92:E92)</f>
        <v>4000</v>
      </c>
      <c r="H92" s="9"/>
      <c r="I92" s="9">
        <f t="shared" si="20"/>
        <v>0</v>
      </c>
    </row>
    <row r="93" spans="1:9" x14ac:dyDescent="0.2">
      <c r="A93" s="23" t="s">
        <v>169</v>
      </c>
      <c r="B93" s="14" t="s">
        <v>173</v>
      </c>
      <c r="C93" s="15"/>
      <c r="D93" s="15">
        <v>0</v>
      </c>
      <c r="E93" s="15">
        <v>0</v>
      </c>
      <c r="F93" s="15">
        <f t="shared" si="21"/>
        <v>0</v>
      </c>
      <c r="H93" s="9"/>
      <c r="I93" s="9">
        <f t="shared" si="20"/>
        <v>0</v>
      </c>
    </row>
    <row r="94" spans="1:9" x14ac:dyDescent="0.2">
      <c r="A94" s="23" t="s">
        <v>174</v>
      </c>
      <c r="B94" s="14" t="s">
        <v>175</v>
      </c>
      <c r="C94" s="15">
        <v>0</v>
      </c>
      <c r="D94" s="15">
        <v>0</v>
      </c>
      <c r="E94" s="15">
        <v>0</v>
      </c>
      <c r="F94" s="15">
        <f t="shared" si="21"/>
        <v>0</v>
      </c>
      <c r="H94" s="9" t="e">
        <f>+C99+D94+#REF!</f>
        <v>#REF!</v>
      </c>
      <c r="I94" s="9">
        <f t="shared" si="20"/>
        <v>0</v>
      </c>
    </row>
    <row r="95" spans="1:9" x14ac:dyDescent="0.2">
      <c r="A95" s="23" t="s">
        <v>176</v>
      </c>
      <c r="B95" s="14" t="s">
        <v>177</v>
      </c>
      <c r="C95" s="15">
        <v>0</v>
      </c>
      <c r="D95" s="15">
        <v>124248</v>
      </c>
      <c r="E95" s="15">
        <v>0</v>
      </c>
      <c r="F95" s="15">
        <f>SUM(C95:E95)</f>
        <v>124248</v>
      </c>
      <c r="H95" s="9"/>
      <c r="I95" s="9">
        <f t="shared" si="20"/>
        <v>0</v>
      </c>
    </row>
    <row r="96" spans="1:9" x14ac:dyDescent="0.2">
      <c r="A96" s="23" t="s">
        <v>178</v>
      </c>
      <c r="B96" s="14" t="s">
        <v>179</v>
      </c>
      <c r="C96" s="15">
        <v>0</v>
      </c>
      <c r="D96" s="15">
        <v>0</v>
      </c>
      <c r="E96" s="15">
        <v>0</v>
      </c>
      <c r="F96" s="15">
        <f t="shared" si="21"/>
        <v>0</v>
      </c>
      <c r="H96" s="9"/>
      <c r="I96" s="9">
        <f t="shared" si="20"/>
        <v>0</v>
      </c>
    </row>
    <row r="97" spans="1:9" x14ac:dyDescent="0.2">
      <c r="A97" s="23" t="s">
        <v>180</v>
      </c>
      <c r="B97" s="14" t="s">
        <v>181</v>
      </c>
      <c r="C97" s="15">
        <v>0</v>
      </c>
      <c r="D97" s="15">
        <v>653350</v>
      </c>
      <c r="E97" s="15">
        <v>0</v>
      </c>
      <c r="F97" s="15">
        <f>SUM(C97:E97)</f>
        <v>653350</v>
      </c>
      <c r="H97" s="9" t="e">
        <f>+C97+D97+#REF!</f>
        <v>#REF!</v>
      </c>
      <c r="I97" s="9">
        <f t="shared" si="20"/>
        <v>0</v>
      </c>
    </row>
    <row r="98" spans="1:9" x14ac:dyDescent="0.2">
      <c r="A98" s="23" t="s">
        <v>182</v>
      </c>
      <c r="B98" s="14" t="s">
        <v>183</v>
      </c>
      <c r="C98" s="15">
        <v>0</v>
      </c>
      <c r="D98" s="15">
        <v>53100</v>
      </c>
      <c r="E98" s="15">
        <v>0</v>
      </c>
      <c r="F98" s="15">
        <f>SUM(C98:E98)</f>
        <v>53100</v>
      </c>
      <c r="H98" s="9"/>
      <c r="I98" s="9">
        <f t="shared" si="20"/>
        <v>0</v>
      </c>
    </row>
    <row r="99" spans="1:9" x14ac:dyDescent="0.2">
      <c r="A99" s="23" t="s">
        <v>184</v>
      </c>
      <c r="B99" s="14" t="s">
        <v>185</v>
      </c>
      <c r="C99" s="15">
        <v>5333333.33</v>
      </c>
      <c r="D99" s="15">
        <v>844837.44</v>
      </c>
      <c r="E99" s="15">
        <v>3799.6</v>
      </c>
      <c r="F99" s="15">
        <f>SUM(C99:E99)</f>
        <v>6181970.3699999992</v>
      </c>
      <c r="H99" s="9"/>
      <c r="I99" s="9">
        <f t="shared" si="20"/>
        <v>0</v>
      </c>
    </row>
    <row r="100" spans="1:9" ht="16.5" x14ac:dyDescent="0.3">
      <c r="A100" s="18" t="s">
        <v>186</v>
      </c>
      <c r="B100" s="19" t="s">
        <v>187</v>
      </c>
      <c r="C100" s="25">
        <f>SUM(C101:C104)</f>
        <v>0</v>
      </c>
      <c r="D100" s="25">
        <f>SUM(D101:D104)</f>
        <v>300</v>
      </c>
      <c r="E100" s="25">
        <f t="shared" ref="E100" si="22">SUM(E101:E104)</f>
        <v>0</v>
      </c>
      <c r="F100" s="20">
        <f>SUM(F101:F104)</f>
        <v>300</v>
      </c>
      <c r="G100" s="20">
        <f>SUM(G101:G104)</f>
        <v>0</v>
      </c>
      <c r="H100" s="20" t="e">
        <f>SUM(H101:H104)</f>
        <v>#REF!</v>
      </c>
      <c r="I100" s="9">
        <f t="shared" si="20"/>
        <v>0</v>
      </c>
    </row>
    <row r="101" spans="1:9" x14ac:dyDescent="0.2">
      <c r="A101" s="23" t="s">
        <v>188</v>
      </c>
      <c r="B101" s="14" t="s">
        <v>189</v>
      </c>
      <c r="C101" s="15">
        <v>0</v>
      </c>
      <c r="D101" s="15">
        <v>300</v>
      </c>
      <c r="E101" s="15">
        <v>0</v>
      </c>
      <c r="F101" s="15">
        <f>SUM(C101:E101)</f>
        <v>300</v>
      </c>
      <c r="H101" s="9" t="e">
        <f>+C101+D101+#REF!</f>
        <v>#REF!</v>
      </c>
      <c r="I101" s="9">
        <f t="shared" si="20"/>
        <v>0</v>
      </c>
    </row>
    <row r="102" spans="1:9" x14ac:dyDescent="0.2">
      <c r="A102" s="23" t="s">
        <v>190</v>
      </c>
      <c r="B102" s="14" t="s">
        <v>191</v>
      </c>
      <c r="C102" s="15">
        <v>0</v>
      </c>
      <c r="D102" s="15">
        <v>0</v>
      </c>
      <c r="E102" s="15">
        <v>0</v>
      </c>
      <c r="F102" s="15">
        <f t="shared" ref="F102:F104" si="23">SUM(C102:E102)</f>
        <v>0</v>
      </c>
      <c r="H102" s="9" t="e">
        <f>+C102+D102+#REF!</f>
        <v>#REF!</v>
      </c>
      <c r="I102" s="9">
        <f t="shared" si="20"/>
        <v>0</v>
      </c>
    </row>
    <row r="103" spans="1:9" x14ac:dyDescent="0.2">
      <c r="A103" s="23" t="s">
        <v>192</v>
      </c>
      <c r="B103" s="14" t="s">
        <v>193</v>
      </c>
      <c r="C103" s="15">
        <v>0</v>
      </c>
      <c r="D103" s="15">
        <v>0</v>
      </c>
      <c r="E103" s="15">
        <v>0</v>
      </c>
      <c r="F103" s="15">
        <f t="shared" si="23"/>
        <v>0</v>
      </c>
      <c r="H103" s="9" t="e">
        <f>+C103+D103+#REF!</f>
        <v>#REF!</v>
      </c>
      <c r="I103" s="9">
        <f t="shared" si="20"/>
        <v>0</v>
      </c>
    </row>
    <row r="104" spans="1:9" ht="13.5" thickBot="1" x14ac:dyDescent="0.25">
      <c r="A104" s="26" t="s">
        <v>194</v>
      </c>
      <c r="B104" s="27" t="s">
        <v>195</v>
      </c>
      <c r="C104" s="28">
        <v>0</v>
      </c>
      <c r="D104" s="28">
        <v>0</v>
      </c>
      <c r="E104" s="28">
        <v>0</v>
      </c>
      <c r="F104" s="15">
        <f t="shared" si="23"/>
        <v>0</v>
      </c>
      <c r="H104" s="9"/>
      <c r="I104" s="9">
        <f t="shared" si="20"/>
        <v>0</v>
      </c>
    </row>
    <row r="105" spans="1:9" ht="16.5" thickBot="1" x14ac:dyDescent="0.3">
      <c r="A105" s="6">
        <v>2.2999999999999998</v>
      </c>
      <c r="B105" s="7" t="s">
        <v>196</v>
      </c>
      <c r="C105" s="8">
        <f>C106+C112+C118+C125+C128+C135+C150+C159</f>
        <v>1995695</v>
      </c>
      <c r="D105" s="8">
        <f>D106+D112+D118+D125+D128+D135+D150+D159</f>
        <v>1065330.21</v>
      </c>
      <c r="E105" s="8">
        <f>E106+E112+E118+E125+E128+E135+E150+E159</f>
        <v>1685573.5699999998</v>
      </c>
      <c r="F105" s="8">
        <f>+F106+F112+F118+F125+F128+F135+F150+F159</f>
        <v>4746598.78</v>
      </c>
      <c r="H105" s="9" t="e">
        <f>+C105+D105+#REF!</f>
        <v>#REF!</v>
      </c>
      <c r="I105" s="9">
        <f t="shared" si="20"/>
        <v>0</v>
      </c>
    </row>
    <row r="106" spans="1:9" ht="16.5" x14ac:dyDescent="0.3">
      <c r="A106" s="18" t="s">
        <v>197</v>
      </c>
      <c r="B106" s="19" t="s">
        <v>198</v>
      </c>
      <c r="C106" s="20">
        <f>SUM(C107:C111)</f>
        <v>35695</v>
      </c>
      <c r="D106" s="20">
        <f>SUM(D107:D111)</f>
        <v>204768.23</v>
      </c>
      <c r="E106" s="20">
        <f t="shared" ref="E106" si="24">SUM(E107:E111)</f>
        <v>394296.95</v>
      </c>
      <c r="F106" s="20">
        <f>SUM(F107:F111)</f>
        <v>634760.17999999993</v>
      </c>
      <c r="H106" s="9" t="e">
        <f>+C106+D106+#REF!</f>
        <v>#REF!</v>
      </c>
      <c r="I106" s="9">
        <f t="shared" si="20"/>
        <v>0</v>
      </c>
    </row>
    <row r="107" spans="1:9" x14ac:dyDescent="0.2">
      <c r="A107" s="23" t="s">
        <v>199</v>
      </c>
      <c r="B107" s="14" t="s">
        <v>200</v>
      </c>
      <c r="C107" s="15">
        <v>35695</v>
      </c>
      <c r="D107" s="15">
        <v>201288.28</v>
      </c>
      <c r="E107" s="15">
        <v>387906.95</v>
      </c>
      <c r="F107" s="15">
        <f>SUM(C107:E107)</f>
        <v>624890.23</v>
      </c>
      <c r="H107" s="9" t="e">
        <f>+C107+D107+#REF!</f>
        <v>#REF!</v>
      </c>
      <c r="I107" s="9">
        <f t="shared" si="20"/>
        <v>0</v>
      </c>
    </row>
    <row r="108" spans="1:9" x14ac:dyDescent="0.2">
      <c r="A108" s="23" t="s">
        <v>201</v>
      </c>
      <c r="B108" s="14" t="s">
        <v>202</v>
      </c>
      <c r="C108" s="15">
        <v>0</v>
      </c>
      <c r="D108" s="15">
        <v>0</v>
      </c>
      <c r="E108" s="15">
        <v>0</v>
      </c>
      <c r="F108" s="15">
        <f t="shared" ref="F108:F111" si="25">SUM(C108:E108)</f>
        <v>0</v>
      </c>
      <c r="H108" s="9" t="e">
        <f>+C108+D108+#REF!</f>
        <v>#REF!</v>
      </c>
      <c r="I108" s="9">
        <f t="shared" si="20"/>
        <v>0</v>
      </c>
    </row>
    <row r="109" spans="1:9" x14ac:dyDescent="0.2">
      <c r="A109" s="23" t="s">
        <v>203</v>
      </c>
      <c r="B109" s="14" t="s">
        <v>204</v>
      </c>
      <c r="C109" s="15">
        <v>0</v>
      </c>
      <c r="D109" s="15">
        <v>0</v>
      </c>
      <c r="E109" s="15">
        <v>0</v>
      </c>
      <c r="F109" s="15">
        <f t="shared" si="25"/>
        <v>0</v>
      </c>
      <c r="H109" s="9"/>
      <c r="I109" s="9">
        <f t="shared" si="20"/>
        <v>0</v>
      </c>
    </row>
    <row r="110" spans="1:9" x14ac:dyDescent="0.2">
      <c r="A110" s="23" t="s">
        <v>205</v>
      </c>
      <c r="B110" s="14" t="s">
        <v>206</v>
      </c>
      <c r="C110" s="15">
        <v>0</v>
      </c>
      <c r="D110" s="15">
        <v>3479.95</v>
      </c>
      <c r="E110" s="15">
        <v>6390</v>
      </c>
      <c r="F110" s="15">
        <f>SUM(C110:E110)</f>
        <v>9869.9500000000007</v>
      </c>
      <c r="H110" s="9" t="e">
        <f>+C110+D110+#REF!</f>
        <v>#REF!</v>
      </c>
      <c r="I110" s="9">
        <f t="shared" si="20"/>
        <v>0</v>
      </c>
    </row>
    <row r="111" spans="1:9" x14ac:dyDescent="0.2">
      <c r="A111" s="23" t="s">
        <v>207</v>
      </c>
      <c r="B111" s="14" t="s">
        <v>208</v>
      </c>
      <c r="C111" s="15">
        <v>0</v>
      </c>
      <c r="D111" s="15">
        <v>0</v>
      </c>
      <c r="E111" s="15">
        <v>0</v>
      </c>
      <c r="F111" s="15">
        <f t="shared" si="25"/>
        <v>0</v>
      </c>
      <c r="H111" s="9" t="e">
        <f>+C111+D111+#REF!</f>
        <v>#REF!</v>
      </c>
      <c r="I111" s="9">
        <f t="shared" si="20"/>
        <v>0</v>
      </c>
    </row>
    <row r="112" spans="1:9" ht="16.5" x14ac:dyDescent="0.3">
      <c r="A112" s="18" t="s">
        <v>209</v>
      </c>
      <c r="B112" s="19" t="s">
        <v>210</v>
      </c>
      <c r="C112" s="20">
        <f>SUM(C113:C117)</f>
        <v>0</v>
      </c>
      <c r="D112" s="20">
        <f>SUM(D113:D117)</f>
        <v>176201</v>
      </c>
      <c r="E112" s="20">
        <f>SUM(E113:E117)</f>
        <v>96170</v>
      </c>
      <c r="F112" s="20">
        <f>SUM(F113:F117)</f>
        <v>272371</v>
      </c>
      <c r="H112" s="9" t="e">
        <f>+C112+D112+#REF!</f>
        <v>#REF!</v>
      </c>
      <c r="I112" s="9">
        <f t="shared" si="20"/>
        <v>0</v>
      </c>
    </row>
    <row r="113" spans="1:9" x14ac:dyDescent="0.2">
      <c r="A113" s="23" t="s">
        <v>211</v>
      </c>
      <c r="B113" s="14" t="s">
        <v>212</v>
      </c>
      <c r="C113" s="15">
        <v>0</v>
      </c>
      <c r="D113" s="15">
        <v>0</v>
      </c>
      <c r="E113" s="15">
        <v>0</v>
      </c>
      <c r="F113" s="15">
        <f>SUM(C113:E113)</f>
        <v>0</v>
      </c>
      <c r="H113" s="9" t="e">
        <f>+C113+D113+#REF!</f>
        <v>#REF!</v>
      </c>
      <c r="I113" s="9">
        <f t="shared" si="20"/>
        <v>0</v>
      </c>
    </row>
    <row r="114" spans="1:9" x14ac:dyDescent="0.2">
      <c r="A114" s="23" t="s">
        <v>213</v>
      </c>
      <c r="B114" s="14" t="s">
        <v>214</v>
      </c>
      <c r="C114" s="15">
        <v>0</v>
      </c>
      <c r="D114" s="15">
        <v>0</v>
      </c>
      <c r="E114" s="15">
        <v>5900</v>
      </c>
      <c r="F114" s="15">
        <f>SUM(C114:E114)</f>
        <v>5900</v>
      </c>
      <c r="H114" s="9" t="e">
        <f>+C114+D114+#REF!</f>
        <v>#REF!</v>
      </c>
      <c r="I114" s="9">
        <f t="shared" si="20"/>
        <v>0</v>
      </c>
    </row>
    <row r="115" spans="1:9" x14ac:dyDescent="0.2">
      <c r="A115" s="23" t="s">
        <v>215</v>
      </c>
      <c r="B115" s="14" t="s">
        <v>216</v>
      </c>
      <c r="C115" s="15">
        <v>0</v>
      </c>
      <c r="D115" s="15">
        <v>176201</v>
      </c>
      <c r="E115" s="15">
        <v>90270</v>
      </c>
      <c r="F115" s="15">
        <f>SUM(C115:E115)</f>
        <v>266471</v>
      </c>
      <c r="H115" s="9" t="e">
        <f>+C115+D115+#REF!</f>
        <v>#REF!</v>
      </c>
      <c r="I115" s="9">
        <f t="shared" si="20"/>
        <v>0</v>
      </c>
    </row>
    <row r="116" spans="1:9" x14ac:dyDescent="0.2">
      <c r="A116" s="23" t="s">
        <v>217</v>
      </c>
      <c r="B116" s="14" t="s">
        <v>218</v>
      </c>
      <c r="C116" s="15">
        <v>0</v>
      </c>
      <c r="D116" s="15">
        <v>0</v>
      </c>
      <c r="E116" s="15">
        <v>0</v>
      </c>
      <c r="F116" s="15">
        <f>SUM(C116:E116)</f>
        <v>0</v>
      </c>
      <c r="H116" s="9" t="e">
        <f>+C116+D116+#REF!</f>
        <v>#REF!</v>
      </c>
      <c r="I116" s="9">
        <f t="shared" si="20"/>
        <v>0</v>
      </c>
    </row>
    <row r="117" spans="1:9" x14ac:dyDescent="0.2">
      <c r="A117" s="22"/>
      <c r="B117" s="14"/>
      <c r="C117" s="15">
        <v>0</v>
      </c>
      <c r="D117" s="15">
        <v>0</v>
      </c>
      <c r="E117" s="15">
        <v>0</v>
      </c>
      <c r="F117" s="15">
        <f t="shared" ref="F117" si="26">SUM(C117:E117)</f>
        <v>0</v>
      </c>
      <c r="H117" s="9" t="e">
        <f>+C117+D117+#REF!</f>
        <v>#REF!</v>
      </c>
      <c r="I117" s="9">
        <f t="shared" si="20"/>
        <v>0</v>
      </c>
    </row>
    <row r="118" spans="1:9" ht="16.5" x14ac:dyDescent="0.3">
      <c r="A118" s="18" t="s">
        <v>219</v>
      </c>
      <c r="B118" s="19" t="s">
        <v>220</v>
      </c>
      <c r="C118" s="20">
        <f>SUM(C119:C124)</f>
        <v>0</v>
      </c>
      <c r="D118" s="20">
        <f>SUM(D119:D124)</f>
        <v>3033</v>
      </c>
      <c r="E118" s="20">
        <f>SUM(E119:E124)</f>
        <v>0</v>
      </c>
      <c r="F118" s="20">
        <f>SUM(F119:F124)</f>
        <v>3033</v>
      </c>
      <c r="H118" s="9" t="e">
        <f>+C118+D118+#REF!</f>
        <v>#REF!</v>
      </c>
      <c r="I118" s="9">
        <f t="shared" si="20"/>
        <v>0</v>
      </c>
    </row>
    <row r="119" spans="1:9" x14ac:dyDescent="0.2">
      <c r="A119" s="23" t="s">
        <v>221</v>
      </c>
      <c r="B119" s="14" t="s">
        <v>222</v>
      </c>
      <c r="C119" s="15">
        <v>0</v>
      </c>
      <c r="D119" s="15">
        <v>1032.5</v>
      </c>
      <c r="E119" s="15">
        <v>0</v>
      </c>
      <c r="F119" s="15">
        <f t="shared" ref="F119:F124" si="27">SUM(C119:E119)</f>
        <v>1032.5</v>
      </c>
      <c r="H119" s="9" t="e">
        <f>+C119+D119+#REF!</f>
        <v>#REF!</v>
      </c>
      <c r="I119" s="9">
        <f t="shared" si="20"/>
        <v>0</v>
      </c>
    </row>
    <row r="120" spans="1:9" x14ac:dyDescent="0.2">
      <c r="A120" s="23" t="s">
        <v>223</v>
      </c>
      <c r="B120" s="14" t="s">
        <v>224</v>
      </c>
      <c r="C120" s="15">
        <v>0</v>
      </c>
      <c r="D120" s="15">
        <v>2000.5</v>
      </c>
      <c r="E120" s="15">
        <v>0</v>
      </c>
      <c r="F120" s="15">
        <f>SUM(C120:E120)</f>
        <v>2000.5</v>
      </c>
      <c r="H120" s="9" t="e">
        <f>+C120+D120+#REF!</f>
        <v>#REF!</v>
      </c>
      <c r="I120" s="9">
        <f t="shared" si="20"/>
        <v>0</v>
      </c>
    </row>
    <row r="121" spans="1:9" x14ac:dyDescent="0.2">
      <c r="A121" s="23" t="s">
        <v>225</v>
      </c>
      <c r="B121" s="14" t="s">
        <v>226</v>
      </c>
      <c r="C121" s="15">
        <v>0</v>
      </c>
      <c r="D121" s="15">
        <v>0</v>
      </c>
      <c r="E121" s="15">
        <v>0</v>
      </c>
      <c r="F121" s="15">
        <f t="shared" si="27"/>
        <v>0</v>
      </c>
      <c r="H121" s="9" t="e">
        <f>+C121+D121+#REF!</f>
        <v>#REF!</v>
      </c>
      <c r="I121" s="9">
        <f t="shared" si="20"/>
        <v>0</v>
      </c>
    </row>
    <row r="122" spans="1:9" x14ac:dyDescent="0.2">
      <c r="A122" s="23" t="s">
        <v>227</v>
      </c>
      <c r="B122" s="14" t="s">
        <v>228</v>
      </c>
      <c r="C122" s="15">
        <v>0</v>
      </c>
      <c r="D122" s="15">
        <v>0</v>
      </c>
      <c r="E122" s="15">
        <v>0</v>
      </c>
      <c r="F122" s="15">
        <f t="shared" si="27"/>
        <v>0</v>
      </c>
      <c r="H122" s="9" t="e">
        <f>+C122+D122+#REF!</f>
        <v>#REF!</v>
      </c>
      <c r="I122" s="9">
        <f t="shared" si="20"/>
        <v>0</v>
      </c>
    </row>
    <row r="123" spans="1:9" x14ac:dyDescent="0.2">
      <c r="A123" s="23" t="s">
        <v>229</v>
      </c>
      <c r="B123" s="14" t="s">
        <v>230</v>
      </c>
      <c r="C123" s="15">
        <v>0</v>
      </c>
      <c r="D123" s="15">
        <v>0</v>
      </c>
      <c r="E123" s="15">
        <v>0</v>
      </c>
      <c r="F123" s="15">
        <f t="shared" si="27"/>
        <v>0</v>
      </c>
      <c r="H123" s="9" t="e">
        <f>+C123+D123+#REF!</f>
        <v>#REF!</v>
      </c>
      <c r="I123" s="9">
        <f t="shared" si="20"/>
        <v>0</v>
      </c>
    </row>
    <row r="124" spans="1:9" x14ac:dyDescent="0.2">
      <c r="A124" s="22"/>
      <c r="B124" s="14"/>
      <c r="C124" s="15">
        <v>0</v>
      </c>
      <c r="D124" s="15">
        <v>0</v>
      </c>
      <c r="E124" s="15">
        <v>0</v>
      </c>
      <c r="F124" s="15">
        <f t="shared" si="27"/>
        <v>0</v>
      </c>
      <c r="H124" s="9" t="e">
        <f>+C124+D124+#REF!</f>
        <v>#REF!</v>
      </c>
      <c r="I124" s="9">
        <f t="shared" si="20"/>
        <v>0</v>
      </c>
    </row>
    <row r="125" spans="1:9" ht="16.5" x14ac:dyDescent="0.3">
      <c r="A125" s="18" t="s">
        <v>231</v>
      </c>
      <c r="B125" s="19" t="s">
        <v>232</v>
      </c>
      <c r="C125" s="20">
        <f>SUM(C126:C127)</f>
        <v>0</v>
      </c>
      <c r="D125" s="20">
        <f>SUM(D126:D127)</f>
        <v>0</v>
      </c>
      <c r="E125" s="20">
        <f>SUM(E126:E127)</f>
        <v>0</v>
      </c>
      <c r="F125" s="20">
        <f>SUM(F126)</f>
        <v>0</v>
      </c>
      <c r="H125" s="9" t="e">
        <f>+C125+D125+#REF!</f>
        <v>#REF!</v>
      </c>
      <c r="I125" s="9">
        <f t="shared" si="20"/>
        <v>0</v>
      </c>
    </row>
    <row r="126" spans="1:9" x14ac:dyDescent="0.2">
      <c r="A126" s="23" t="s">
        <v>233</v>
      </c>
      <c r="B126" s="14" t="s">
        <v>234</v>
      </c>
      <c r="C126" s="15">
        <v>0</v>
      </c>
      <c r="D126" s="15">
        <v>0</v>
      </c>
      <c r="E126" s="15">
        <v>0</v>
      </c>
      <c r="F126" s="15">
        <f>SUM(C126:E126)</f>
        <v>0</v>
      </c>
      <c r="H126" s="9" t="e">
        <f>+C126+D126+#REF!</f>
        <v>#REF!</v>
      </c>
      <c r="I126" s="9">
        <f t="shared" si="20"/>
        <v>0</v>
      </c>
    </row>
    <row r="127" spans="1:9" x14ac:dyDescent="0.2">
      <c r="A127" s="23"/>
      <c r="B127" s="14"/>
      <c r="C127" s="15"/>
      <c r="D127" s="15"/>
      <c r="E127" s="15"/>
      <c r="F127" s="15">
        <f>SUM(C127:E127)</f>
        <v>0</v>
      </c>
      <c r="H127" s="9" t="e">
        <f>+C127+D127+#REF!</f>
        <v>#REF!</v>
      </c>
      <c r="I127" s="9">
        <f t="shared" si="20"/>
        <v>0</v>
      </c>
    </row>
    <row r="128" spans="1:9" ht="16.5" x14ac:dyDescent="0.3">
      <c r="A128" s="18" t="s">
        <v>235</v>
      </c>
      <c r="B128" s="19" t="s">
        <v>236</v>
      </c>
      <c r="C128" s="20">
        <f>SUM(C129:C133)</f>
        <v>0</v>
      </c>
      <c r="D128" s="20">
        <f>SUM(D129:D133)</f>
        <v>3183.25</v>
      </c>
      <c r="E128" s="20">
        <f>SUM(E129:E133)</f>
        <v>235778.75</v>
      </c>
      <c r="F128" s="20">
        <f>SUM(F129:F133)</f>
        <v>238962</v>
      </c>
      <c r="H128" s="9" t="e">
        <f>+C128+D128+#REF!</f>
        <v>#REF!</v>
      </c>
      <c r="I128" s="9">
        <f t="shared" si="20"/>
        <v>0</v>
      </c>
    </row>
    <row r="129" spans="1:9" x14ac:dyDescent="0.2">
      <c r="A129" s="23" t="s">
        <v>237</v>
      </c>
      <c r="B129" s="14" t="s">
        <v>238</v>
      </c>
      <c r="C129" s="15">
        <v>0</v>
      </c>
      <c r="D129" s="15">
        <v>0</v>
      </c>
      <c r="E129" s="15">
        <v>0</v>
      </c>
      <c r="F129" s="15">
        <f>SUM(C129:E129)</f>
        <v>0</v>
      </c>
      <c r="H129" s="9" t="e">
        <f>+C129+D129+#REF!</f>
        <v>#REF!</v>
      </c>
      <c r="I129" s="9">
        <f t="shared" si="20"/>
        <v>0</v>
      </c>
    </row>
    <row r="130" spans="1:9" x14ac:dyDescent="0.2">
      <c r="A130" s="23" t="s">
        <v>239</v>
      </c>
      <c r="B130" s="14" t="s">
        <v>240</v>
      </c>
      <c r="C130" s="15">
        <v>0</v>
      </c>
      <c r="D130" s="15">
        <v>0</v>
      </c>
      <c r="E130" s="15">
        <v>0</v>
      </c>
      <c r="F130" s="15">
        <f t="shared" ref="F130:F134" si="28">SUM(C130:E130)</f>
        <v>0</v>
      </c>
      <c r="H130" s="9" t="e">
        <f>+C130+D130+#REF!</f>
        <v>#REF!</v>
      </c>
      <c r="I130" s="9">
        <f t="shared" si="20"/>
        <v>0</v>
      </c>
    </row>
    <row r="131" spans="1:9" x14ac:dyDescent="0.2">
      <c r="A131" s="23" t="s">
        <v>241</v>
      </c>
      <c r="B131" s="14" t="s">
        <v>242</v>
      </c>
      <c r="C131" s="15">
        <v>0</v>
      </c>
      <c r="D131" s="15">
        <v>0</v>
      </c>
      <c r="E131" s="15">
        <v>1100</v>
      </c>
      <c r="F131" s="15">
        <f t="shared" si="28"/>
        <v>1100</v>
      </c>
      <c r="H131" s="9" t="e">
        <f>+C131+D131+#REF!</f>
        <v>#REF!</v>
      </c>
      <c r="I131" s="9">
        <f t="shared" si="20"/>
        <v>0</v>
      </c>
    </row>
    <row r="132" spans="1:9" x14ac:dyDescent="0.2">
      <c r="A132" s="23" t="s">
        <v>243</v>
      </c>
      <c r="B132" s="14" t="s">
        <v>244</v>
      </c>
      <c r="C132" s="15">
        <v>0</v>
      </c>
      <c r="D132" s="15">
        <v>129</v>
      </c>
      <c r="E132" s="15">
        <v>12633</v>
      </c>
      <c r="F132" s="15">
        <f t="shared" si="28"/>
        <v>12762</v>
      </c>
      <c r="H132" s="9" t="e">
        <f>+C132+D132+#REF!</f>
        <v>#REF!</v>
      </c>
      <c r="I132" s="9">
        <f t="shared" si="20"/>
        <v>0</v>
      </c>
    </row>
    <row r="133" spans="1:9" x14ac:dyDescent="0.2">
      <c r="A133" s="23" t="s">
        <v>245</v>
      </c>
      <c r="B133" s="14" t="s">
        <v>246</v>
      </c>
      <c r="C133" s="15">
        <v>0</v>
      </c>
      <c r="D133" s="15">
        <v>3054.25</v>
      </c>
      <c r="E133" s="15">
        <v>222045.75</v>
      </c>
      <c r="F133" s="15">
        <f>SUM(C133:E133)</f>
        <v>225100</v>
      </c>
      <c r="H133" s="9" t="e">
        <f>+C133+D133+#REF!</f>
        <v>#REF!</v>
      </c>
      <c r="I133" s="9">
        <f t="shared" si="20"/>
        <v>0</v>
      </c>
    </row>
    <row r="134" spans="1:9" x14ac:dyDescent="0.2">
      <c r="A134" s="22"/>
      <c r="B134" s="14"/>
      <c r="C134" s="15">
        <v>0</v>
      </c>
      <c r="D134" s="15">
        <v>0</v>
      </c>
      <c r="E134" s="15">
        <v>0</v>
      </c>
      <c r="F134" s="15">
        <f t="shared" si="28"/>
        <v>0</v>
      </c>
      <c r="H134" s="9" t="e">
        <f>+C134+D134+#REF!</f>
        <v>#REF!</v>
      </c>
      <c r="I134" s="9">
        <f t="shared" si="20"/>
        <v>0</v>
      </c>
    </row>
    <row r="135" spans="1:9" ht="16.5" x14ac:dyDescent="0.3">
      <c r="A135" s="18" t="s">
        <v>247</v>
      </c>
      <c r="B135" s="19" t="s">
        <v>248</v>
      </c>
      <c r="C135" s="20">
        <f>SUM(C136:C148)</f>
        <v>0</v>
      </c>
      <c r="D135" s="20">
        <f>SUM(D136:D148)</f>
        <v>12260.35</v>
      </c>
      <c r="E135" s="20">
        <f>SUM(E136:E148)</f>
        <v>70442.48</v>
      </c>
      <c r="F135" s="20">
        <f>SUM(F136:F149)</f>
        <v>82702.83</v>
      </c>
      <c r="H135" s="9" t="e">
        <f>+C135+D135+#REF!</f>
        <v>#REF!</v>
      </c>
      <c r="I135" s="9">
        <f t="shared" si="20"/>
        <v>0</v>
      </c>
    </row>
    <row r="136" spans="1:9" x14ac:dyDescent="0.2">
      <c r="A136" s="23" t="s">
        <v>249</v>
      </c>
      <c r="B136" s="14" t="s">
        <v>250</v>
      </c>
      <c r="C136" s="15">
        <v>0</v>
      </c>
      <c r="D136" s="15">
        <v>0</v>
      </c>
      <c r="E136" s="15">
        <v>100</v>
      </c>
      <c r="F136" s="15">
        <f>SUM(C136:E136)</f>
        <v>100</v>
      </c>
      <c r="H136" s="9" t="e">
        <f>+C136+D136+#REF!</f>
        <v>#REF!</v>
      </c>
      <c r="I136" s="9">
        <f t="shared" si="20"/>
        <v>0</v>
      </c>
    </row>
    <row r="137" spans="1:9" x14ac:dyDescent="0.2">
      <c r="A137" s="23" t="s">
        <v>251</v>
      </c>
      <c r="B137" s="14" t="s">
        <v>252</v>
      </c>
      <c r="C137" s="15">
        <v>0</v>
      </c>
      <c r="D137" s="15">
        <v>0</v>
      </c>
      <c r="E137" s="15"/>
      <c r="F137" s="15">
        <f t="shared" ref="F137:F149" si="29">SUM(C137:E137)</f>
        <v>0</v>
      </c>
      <c r="H137" s="9" t="e">
        <f>+C137+D137+#REF!</f>
        <v>#REF!</v>
      </c>
      <c r="I137" s="9">
        <f t="shared" si="20"/>
        <v>0</v>
      </c>
    </row>
    <row r="138" spans="1:9" x14ac:dyDescent="0.2">
      <c r="A138" s="23" t="s">
        <v>253</v>
      </c>
      <c r="B138" s="14" t="s">
        <v>254</v>
      </c>
      <c r="C138" s="15">
        <v>0</v>
      </c>
      <c r="D138" s="15">
        <v>0</v>
      </c>
      <c r="E138" s="15"/>
      <c r="F138" s="15">
        <f t="shared" si="29"/>
        <v>0</v>
      </c>
      <c r="H138" s="9" t="e">
        <f>+C138+D138+#REF!</f>
        <v>#REF!</v>
      </c>
      <c r="I138" s="9">
        <f t="shared" si="20"/>
        <v>0</v>
      </c>
    </row>
    <row r="139" spans="1:9" x14ac:dyDescent="0.2">
      <c r="A139" s="23" t="s">
        <v>255</v>
      </c>
      <c r="B139" s="14" t="s">
        <v>256</v>
      </c>
      <c r="C139" s="15">
        <v>0</v>
      </c>
      <c r="D139" s="15">
        <v>0</v>
      </c>
      <c r="E139" s="15">
        <v>0</v>
      </c>
      <c r="F139" s="15">
        <f t="shared" si="29"/>
        <v>0</v>
      </c>
      <c r="H139" s="9" t="e">
        <f>+C139+D139+#REF!</f>
        <v>#REF!</v>
      </c>
      <c r="I139" s="9">
        <f t="shared" ref="I139:I201" si="30">+C139+D139+E139-F139</f>
        <v>0</v>
      </c>
    </row>
    <row r="140" spans="1:9" x14ac:dyDescent="0.2">
      <c r="A140" s="23" t="s">
        <v>257</v>
      </c>
      <c r="B140" s="14" t="s">
        <v>258</v>
      </c>
      <c r="C140" s="15">
        <v>0</v>
      </c>
      <c r="D140" s="15">
        <v>0</v>
      </c>
      <c r="E140" s="15"/>
      <c r="F140" s="15">
        <f t="shared" si="29"/>
        <v>0</v>
      </c>
      <c r="H140" s="9" t="e">
        <f>+C140+D140+#REF!</f>
        <v>#REF!</v>
      </c>
      <c r="I140" s="9">
        <f t="shared" si="30"/>
        <v>0</v>
      </c>
    </row>
    <row r="141" spans="1:9" x14ac:dyDescent="0.2">
      <c r="A141" s="23" t="s">
        <v>259</v>
      </c>
      <c r="B141" s="14" t="s">
        <v>260</v>
      </c>
      <c r="C141" s="15">
        <v>0</v>
      </c>
      <c r="D141" s="15">
        <v>0</v>
      </c>
      <c r="E141" s="15"/>
      <c r="F141" s="15">
        <f t="shared" si="29"/>
        <v>0</v>
      </c>
      <c r="H141" s="9" t="e">
        <f>+C141+D141+#REF!</f>
        <v>#REF!</v>
      </c>
      <c r="I141" s="9">
        <f t="shared" si="30"/>
        <v>0</v>
      </c>
    </row>
    <row r="142" spans="1:9" x14ac:dyDescent="0.2">
      <c r="A142" s="23" t="s">
        <v>261</v>
      </c>
      <c r="B142" s="14" t="s">
        <v>262</v>
      </c>
      <c r="C142" s="15">
        <v>0</v>
      </c>
      <c r="D142" s="15">
        <v>3778.85</v>
      </c>
      <c r="E142" s="15"/>
      <c r="F142" s="15">
        <f t="shared" si="29"/>
        <v>3778.85</v>
      </c>
      <c r="H142" s="9" t="e">
        <f>+C142+D142+#REF!</f>
        <v>#REF!</v>
      </c>
      <c r="I142" s="9">
        <f t="shared" si="30"/>
        <v>0</v>
      </c>
    </row>
    <row r="143" spans="1:9" x14ac:dyDescent="0.2">
      <c r="A143" s="23" t="s">
        <v>263</v>
      </c>
      <c r="B143" s="14" t="s">
        <v>264</v>
      </c>
      <c r="C143" s="15">
        <v>0</v>
      </c>
      <c r="D143" s="15">
        <v>0</v>
      </c>
      <c r="E143" s="15">
        <v>0</v>
      </c>
      <c r="F143" s="15">
        <f>SUM(C143:E143)</f>
        <v>0</v>
      </c>
      <c r="H143" s="9"/>
      <c r="I143" s="9">
        <f t="shared" si="30"/>
        <v>0</v>
      </c>
    </row>
    <row r="144" spans="1:9" x14ac:dyDescent="0.2">
      <c r="A144" s="23" t="s">
        <v>265</v>
      </c>
      <c r="B144" s="14" t="s">
        <v>266</v>
      </c>
      <c r="C144" s="15">
        <v>0</v>
      </c>
      <c r="D144" s="15">
        <v>0</v>
      </c>
      <c r="E144" s="15">
        <v>0</v>
      </c>
      <c r="F144" s="15">
        <f>SUM(C144:E144)</f>
        <v>0</v>
      </c>
      <c r="H144" s="9"/>
      <c r="I144" s="9">
        <f t="shared" si="30"/>
        <v>0</v>
      </c>
    </row>
    <row r="145" spans="1:9" x14ac:dyDescent="0.2">
      <c r="A145" s="23" t="s">
        <v>267</v>
      </c>
      <c r="B145" s="14" t="s">
        <v>268</v>
      </c>
      <c r="C145" s="15">
        <v>0</v>
      </c>
      <c r="D145" s="15">
        <v>8381.5</v>
      </c>
      <c r="E145" s="15">
        <v>70342.48</v>
      </c>
      <c r="F145" s="15">
        <f>SUM(C145:E145)</f>
        <v>78723.98</v>
      </c>
      <c r="H145" s="9" t="e">
        <f>+C145+D145+#REF!</f>
        <v>#REF!</v>
      </c>
      <c r="I145" s="9">
        <f t="shared" si="30"/>
        <v>0</v>
      </c>
    </row>
    <row r="146" spans="1:9" x14ac:dyDescent="0.2">
      <c r="A146" s="23" t="s">
        <v>269</v>
      </c>
      <c r="B146" s="14" t="s">
        <v>270</v>
      </c>
      <c r="C146" s="15">
        <v>0</v>
      </c>
      <c r="D146" s="15">
        <v>0</v>
      </c>
      <c r="E146" s="15"/>
      <c r="F146" s="15">
        <f t="shared" si="29"/>
        <v>0</v>
      </c>
      <c r="H146" s="9" t="e">
        <f>+C146+D146+#REF!</f>
        <v>#REF!</v>
      </c>
      <c r="I146" s="9">
        <f t="shared" si="30"/>
        <v>0</v>
      </c>
    </row>
    <row r="147" spans="1:9" x14ac:dyDescent="0.2">
      <c r="A147" s="23" t="s">
        <v>271</v>
      </c>
      <c r="B147" s="14" t="s">
        <v>272</v>
      </c>
      <c r="C147" s="15">
        <v>0</v>
      </c>
      <c r="D147" s="15">
        <v>0</v>
      </c>
      <c r="E147" s="15"/>
      <c r="F147" s="15">
        <f t="shared" si="29"/>
        <v>0</v>
      </c>
      <c r="H147" s="9" t="e">
        <f>+C147+D147+#REF!</f>
        <v>#REF!</v>
      </c>
      <c r="I147" s="9">
        <f t="shared" si="30"/>
        <v>0</v>
      </c>
    </row>
    <row r="148" spans="1:9" x14ac:dyDescent="0.2">
      <c r="A148" s="23" t="s">
        <v>273</v>
      </c>
      <c r="B148" s="14" t="s">
        <v>274</v>
      </c>
      <c r="C148" s="15">
        <v>0</v>
      </c>
      <c r="D148" s="15">
        <v>100</v>
      </c>
      <c r="E148" s="15"/>
      <c r="F148" s="15">
        <f t="shared" si="29"/>
        <v>100</v>
      </c>
      <c r="H148" s="9" t="e">
        <f>+C148+D148+#REF!</f>
        <v>#REF!</v>
      </c>
      <c r="I148" s="9">
        <f t="shared" si="30"/>
        <v>0</v>
      </c>
    </row>
    <row r="149" spans="1:9" x14ac:dyDescent="0.2">
      <c r="A149" s="22"/>
      <c r="B149" s="14"/>
      <c r="C149" s="15"/>
      <c r="D149" s="15"/>
      <c r="E149" s="15"/>
      <c r="F149" s="15">
        <f t="shared" si="29"/>
        <v>0</v>
      </c>
      <c r="H149" s="9" t="e">
        <f>+C149+D149+#REF!</f>
        <v>#REF!</v>
      </c>
      <c r="I149" s="9">
        <f t="shared" si="30"/>
        <v>0</v>
      </c>
    </row>
    <row r="150" spans="1:9" ht="16.5" x14ac:dyDescent="0.3">
      <c r="A150" s="18" t="s">
        <v>275</v>
      </c>
      <c r="B150" s="19" t="s">
        <v>276</v>
      </c>
      <c r="C150" s="20">
        <f>SUM(C151:C158)</f>
        <v>1960000</v>
      </c>
      <c r="D150" s="20">
        <f>SUM(D151:D158)</f>
        <v>601469.61</v>
      </c>
      <c r="E150" s="20">
        <f t="shared" ref="E150" si="31">SUM(E151:E158)</f>
        <v>311069.03000000003</v>
      </c>
      <c r="F150" s="20">
        <f>SUM(F151:F158)</f>
        <v>2872538.64</v>
      </c>
      <c r="H150" s="9" t="e">
        <f>+C150+D150+#REF!</f>
        <v>#REF!</v>
      </c>
      <c r="I150" s="9">
        <f t="shared" si="30"/>
        <v>0</v>
      </c>
    </row>
    <row r="151" spans="1:9" x14ac:dyDescent="0.2">
      <c r="A151" s="23" t="s">
        <v>277</v>
      </c>
      <c r="B151" s="14" t="s">
        <v>278</v>
      </c>
      <c r="C151" s="15">
        <v>0</v>
      </c>
      <c r="D151" s="15">
        <v>441025.28000000003</v>
      </c>
      <c r="E151" s="15">
        <v>2481.0300000000002</v>
      </c>
      <c r="F151" s="15">
        <f>SUM(C151:E151)</f>
        <v>443506.31000000006</v>
      </c>
      <c r="H151" s="9" t="e">
        <f>+C151+D151+#REF!</f>
        <v>#REF!</v>
      </c>
      <c r="I151" s="9">
        <f t="shared" si="30"/>
        <v>0</v>
      </c>
    </row>
    <row r="152" spans="1:9" x14ac:dyDescent="0.2">
      <c r="A152" s="23" t="s">
        <v>279</v>
      </c>
      <c r="B152" s="14" t="s">
        <v>280</v>
      </c>
      <c r="C152" s="15">
        <v>1960000</v>
      </c>
      <c r="D152" s="15">
        <v>151469.57999999999</v>
      </c>
      <c r="E152" s="15">
        <v>124530.96</v>
      </c>
      <c r="F152" s="15">
        <f>SUM(C152:E152)</f>
        <v>2236000.54</v>
      </c>
      <c r="H152" s="9" t="e">
        <f>+C152+D152+#REF!</f>
        <v>#REF!</v>
      </c>
      <c r="I152" s="9">
        <f t="shared" si="30"/>
        <v>0</v>
      </c>
    </row>
    <row r="153" spans="1:9" x14ac:dyDescent="0.2">
      <c r="A153" s="23" t="s">
        <v>281</v>
      </c>
      <c r="B153" s="14" t="s">
        <v>282</v>
      </c>
      <c r="C153" s="15">
        <v>0</v>
      </c>
      <c r="D153" s="15">
        <v>7289.75</v>
      </c>
      <c r="E153" s="15"/>
      <c r="F153" s="15">
        <f>SUM(C153:E153)</f>
        <v>7289.75</v>
      </c>
      <c r="H153" s="9"/>
      <c r="I153" s="9">
        <f t="shared" si="30"/>
        <v>0</v>
      </c>
    </row>
    <row r="154" spans="1:9" x14ac:dyDescent="0.2">
      <c r="A154" s="23" t="s">
        <v>283</v>
      </c>
      <c r="B154" s="14" t="s">
        <v>284</v>
      </c>
      <c r="C154" s="15">
        <v>0</v>
      </c>
      <c r="D154" s="15">
        <v>0</v>
      </c>
      <c r="E154" s="15">
        <v>0</v>
      </c>
      <c r="F154" s="15">
        <f t="shared" ref="F154:F158" si="32">SUM(C154:E154)</f>
        <v>0</v>
      </c>
      <c r="H154" s="9" t="e">
        <f>+C154+D154+#REF!</f>
        <v>#REF!</v>
      </c>
      <c r="I154" s="9">
        <f t="shared" si="30"/>
        <v>0</v>
      </c>
    </row>
    <row r="155" spans="1:9" x14ac:dyDescent="0.2">
      <c r="A155" s="23" t="s">
        <v>285</v>
      </c>
      <c r="B155" s="14" t="s">
        <v>286</v>
      </c>
      <c r="C155" s="15">
        <v>0</v>
      </c>
      <c r="D155" s="15">
        <v>1685</v>
      </c>
      <c r="E155" s="15"/>
      <c r="F155" s="15">
        <f t="shared" si="32"/>
        <v>1685</v>
      </c>
      <c r="H155" s="9" t="e">
        <f>+C155+D155+#REF!</f>
        <v>#REF!</v>
      </c>
      <c r="I155" s="9">
        <f t="shared" si="30"/>
        <v>0</v>
      </c>
    </row>
    <row r="156" spans="1:9" x14ac:dyDescent="0.2">
      <c r="A156" s="23" t="s">
        <v>287</v>
      </c>
      <c r="B156" s="14" t="s">
        <v>288</v>
      </c>
      <c r="C156" s="15">
        <v>0</v>
      </c>
      <c r="D156" s="15">
        <v>0</v>
      </c>
      <c r="E156" s="15"/>
      <c r="F156" s="15">
        <f>SUM(C156:E156)</f>
        <v>0</v>
      </c>
      <c r="H156" s="9" t="e">
        <f>+C156+D156+#REF!</f>
        <v>#REF!</v>
      </c>
      <c r="I156" s="9">
        <f t="shared" si="30"/>
        <v>0</v>
      </c>
    </row>
    <row r="157" spans="1:9" x14ac:dyDescent="0.2">
      <c r="A157" s="23" t="s">
        <v>289</v>
      </c>
      <c r="B157" s="14" t="s">
        <v>290</v>
      </c>
      <c r="C157" s="15">
        <v>0</v>
      </c>
      <c r="D157" s="15">
        <v>0</v>
      </c>
      <c r="E157" s="15"/>
      <c r="F157" s="15">
        <f t="shared" si="32"/>
        <v>0</v>
      </c>
      <c r="H157" s="9" t="e">
        <f>+C157+D157+#REF!</f>
        <v>#REF!</v>
      </c>
      <c r="I157" s="9">
        <f t="shared" si="30"/>
        <v>0</v>
      </c>
    </row>
    <row r="158" spans="1:9" x14ac:dyDescent="0.2">
      <c r="A158" s="23" t="s">
        <v>291</v>
      </c>
      <c r="B158" s="14" t="s">
        <v>292</v>
      </c>
      <c r="C158" s="15">
        <v>0</v>
      </c>
      <c r="D158" s="15">
        <v>0</v>
      </c>
      <c r="E158" s="15">
        <v>184057.04</v>
      </c>
      <c r="F158" s="15">
        <f t="shared" si="32"/>
        <v>184057.04</v>
      </c>
      <c r="H158" s="9" t="e">
        <f>+C158+D158+#REF!</f>
        <v>#REF!</v>
      </c>
      <c r="I158" s="9">
        <f t="shared" si="30"/>
        <v>0</v>
      </c>
    </row>
    <row r="159" spans="1:9" ht="16.5" x14ac:dyDescent="0.3">
      <c r="A159" s="18" t="s">
        <v>293</v>
      </c>
      <c r="B159" s="19" t="s">
        <v>294</v>
      </c>
      <c r="C159" s="20">
        <f>SUM(C160:C167)</f>
        <v>0</v>
      </c>
      <c r="D159" s="20">
        <f>SUM(D160:D167)</f>
        <v>64414.770000000004</v>
      </c>
      <c r="E159" s="20">
        <f>SUM(E160:E167)</f>
        <v>577816.36</v>
      </c>
      <c r="F159" s="20">
        <f>SUM(F160:F167)</f>
        <v>642231.13</v>
      </c>
      <c r="H159" s="9" t="e">
        <f>+C159+D159+#REF!</f>
        <v>#REF!</v>
      </c>
      <c r="I159" s="9">
        <f t="shared" si="30"/>
        <v>0</v>
      </c>
    </row>
    <row r="160" spans="1:9" x14ac:dyDescent="0.2">
      <c r="A160" s="23" t="s">
        <v>295</v>
      </c>
      <c r="B160" s="14" t="s">
        <v>296</v>
      </c>
      <c r="C160" s="15">
        <v>0</v>
      </c>
      <c r="D160" s="15">
        <v>310</v>
      </c>
      <c r="E160" s="15">
        <v>1862.55</v>
      </c>
      <c r="F160" s="15">
        <f>SUM(C160:E160)</f>
        <v>2172.5500000000002</v>
      </c>
      <c r="H160" s="9" t="e">
        <f>+C160+D160+#REF!</f>
        <v>#REF!</v>
      </c>
      <c r="I160" s="9">
        <f t="shared" si="30"/>
        <v>0</v>
      </c>
    </row>
    <row r="161" spans="1:9" x14ac:dyDescent="0.2">
      <c r="A161" s="23" t="s">
        <v>297</v>
      </c>
      <c r="B161" s="14" t="s">
        <v>298</v>
      </c>
      <c r="C161" s="15">
        <v>0</v>
      </c>
      <c r="D161" s="15">
        <v>8269.02</v>
      </c>
      <c r="E161" s="15">
        <v>186181.23</v>
      </c>
      <c r="F161" s="15">
        <f t="shared" ref="F161:F168" si="33">SUM(C161:E161)</f>
        <v>194450.25</v>
      </c>
      <c r="H161" s="9" t="e">
        <f>+C161+D161+#REF!</f>
        <v>#REF!</v>
      </c>
      <c r="I161" s="9">
        <f t="shared" si="30"/>
        <v>0</v>
      </c>
    </row>
    <row r="162" spans="1:9" x14ac:dyDescent="0.2">
      <c r="A162" s="23" t="s">
        <v>299</v>
      </c>
      <c r="B162" s="14" t="s">
        <v>300</v>
      </c>
      <c r="C162" s="15">
        <v>0</v>
      </c>
      <c r="D162" s="15">
        <v>0</v>
      </c>
      <c r="E162" s="15">
        <v>0</v>
      </c>
      <c r="F162" s="15">
        <f t="shared" si="33"/>
        <v>0</v>
      </c>
      <c r="H162" s="9" t="e">
        <f>+C162+D162+#REF!</f>
        <v>#REF!</v>
      </c>
      <c r="I162" s="9">
        <f t="shared" si="30"/>
        <v>0</v>
      </c>
    </row>
    <row r="163" spans="1:9" x14ac:dyDescent="0.2">
      <c r="A163" s="23" t="s">
        <v>301</v>
      </c>
      <c r="B163" s="14" t="s">
        <v>302</v>
      </c>
      <c r="C163" s="15">
        <v>0</v>
      </c>
      <c r="D163" s="15">
        <v>0</v>
      </c>
      <c r="E163" s="15">
        <v>0</v>
      </c>
      <c r="F163" s="15">
        <f t="shared" si="33"/>
        <v>0</v>
      </c>
      <c r="H163" s="9" t="e">
        <f>+C163+D163+#REF!</f>
        <v>#REF!</v>
      </c>
      <c r="I163" s="9">
        <f t="shared" si="30"/>
        <v>0</v>
      </c>
    </row>
    <row r="164" spans="1:9" x14ac:dyDescent="0.2">
      <c r="A164" s="23" t="s">
        <v>303</v>
      </c>
      <c r="B164" s="14" t="s">
        <v>304</v>
      </c>
      <c r="C164" s="15">
        <v>0</v>
      </c>
      <c r="D164" s="15">
        <v>859</v>
      </c>
      <c r="E164" s="15">
        <v>0</v>
      </c>
      <c r="F164" s="15">
        <f>SUM(C164:E164)</f>
        <v>859</v>
      </c>
      <c r="H164" s="9" t="e">
        <f>+C164+D164+#REF!</f>
        <v>#REF!</v>
      </c>
      <c r="I164" s="9">
        <f t="shared" si="30"/>
        <v>0</v>
      </c>
    </row>
    <row r="165" spans="1:9" x14ac:dyDescent="0.2">
      <c r="A165" s="23" t="s">
        <v>305</v>
      </c>
      <c r="B165" s="14" t="s">
        <v>306</v>
      </c>
      <c r="C165" s="15">
        <v>0</v>
      </c>
      <c r="D165" s="15">
        <v>5240.54</v>
      </c>
      <c r="E165" s="15">
        <v>128002.16</v>
      </c>
      <c r="F165" s="15">
        <f>SUM(C165:E165)</f>
        <v>133242.70000000001</v>
      </c>
      <c r="H165" s="9" t="e">
        <f>+C165+D165+#REF!</f>
        <v>#REF!</v>
      </c>
      <c r="I165" s="9">
        <f t="shared" si="30"/>
        <v>0</v>
      </c>
    </row>
    <row r="166" spans="1:9" ht="13.5" thickBot="1" x14ac:dyDescent="0.25">
      <c r="A166" s="23" t="s">
        <v>307</v>
      </c>
      <c r="B166" s="14" t="s">
        <v>308</v>
      </c>
      <c r="C166" s="28">
        <v>0</v>
      </c>
      <c r="D166" s="28">
        <v>990</v>
      </c>
      <c r="E166" s="28">
        <v>254265.2</v>
      </c>
      <c r="F166" s="15">
        <f>SUM(C166:E166)</f>
        <v>255255.2</v>
      </c>
      <c r="H166" s="9" t="e">
        <f>+C166+D166+#REF!</f>
        <v>#REF!</v>
      </c>
      <c r="I166" s="9">
        <f t="shared" si="30"/>
        <v>0</v>
      </c>
    </row>
    <row r="167" spans="1:9" x14ac:dyDescent="0.2">
      <c r="A167" s="23" t="s">
        <v>309</v>
      </c>
      <c r="B167" s="29" t="s">
        <v>310</v>
      </c>
      <c r="C167" s="30">
        <v>0</v>
      </c>
      <c r="D167" s="28">
        <v>48746.21</v>
      </c>
      <c r="E167" s="28">
        <v>7505.22</v>
      </c>
      <c r="F167" s="15">
        <f>SUM(C167:E167)</f>
        <v>56251.43</v>
      </c>
      <c r="H167" s="9" t="e">
        <f>+C167+#REF!+#REF!</f>
        <v>#REF!</v>
      </c>
      <c r="I167" s="9">
        <f t="shared" si="30"/>
        <v>0</v>
      </c>
    </row>
    <row r="168" spans="1:9" ht="13.5" thickBot="1" x14ac:dyDescent="0.25">
      <c r="A168" s="31" t="s">
        <v>311</v>
      </c>
      <c r="B168" s="32" t="s">
        <v>312</v>
      </c>
      <c r="C168" s="33"/>
      <c r="D168" s="33"/>
      <c r="E168" s="33"/>
      <c r="F168" s="15">
        <f t="shared" si="33"/>
        <v>0</v>
      </c>
      <c r="H168" s="9"/>
      <c r="I168" s="9">
        <f t="shared" si="30"/>
        <v>0</v>
      </c>
    </row>
    <row r="169" spans="1:9" ht="16.5" thickBot="1" x14ac:dyDescent="0.3">
      <c r="A169" s="6">
        <v>2.4</v>
      </c>
      <c r="B169" s="7" t="s">
        <v>313</v>
      </c>
      <c r="C169" s="34">
        <f>+C170+C177</f>
        <v>0</v>
      </c>
      <c r="D169" s="34">
        <f>+D170+D177</f>
        <v>27579927.670000002</v>
      </c>
      <c r="E169" s="34">
        <f>+E170+E177</f>
        <v>6319437.4699999997</v>
      </c>
      <c r="F169" s="8">
        <f>+F170+F177</f>
        <v>33899365.140000001</v>
      </c>
      <c r="H169" s="9" t="e">
        <f>+C169+D169+#REF!</f>
        <v>#REF!</v>
      </c>
      <c r="I169" s="9">
        <f t="shared" si="30"/>
        <v>0</v>
      </c>
    </row>
    <row r="170" spans="1:9" ht="16.5" x14ac:dyDescent="0.3">
      <c r="A170" s="18" t="s">
        <v>314</v>
      </c>
      <c r="B170" s="19" t="s">
        <v>315</v>
      </c>
      <c r="C170" s="20">
        <f>SUM(C171:C176)</f>
        <v>0</v>
      </c>
      <c r="D170" s="20">
        <f t="shared" ref="D170:E170" si="34">SUM(D171:D176)</f>
        <v>234861</v>
      </c>
      <c r="E170" s="20">
        <f t="shared" si="34"/>
        <v>0</v>
      </c>
      <c r="F170" s="20">
        <f>SUM(F171:F176)</f>
        <v>234861</v>
      </c>
      <c r="H170" s="9" t="e">
        <f>+C170+D170+#REF!</f>
        <v>#REF!</v>
      </c>
      <c r="I170" s="9">
        <f t="shared" si="30"/>
        <v>0</v>
      </c>
    </row>
    <row r="171" spans="1:9" s="37" customFormat="1" ht="16.5" x14ac:dyDescent="0.3">
      <c r="A171" s="35" t="s">
        <v>316</v>
      </c>
      <c r="B171" s="36" t="s">
        <v>317</v>
      </c>
      <c r="C171" s="24">
        <v>0</v>
      </c>
      <c r="D171" s="24">
        <v>0</v>
      </c>
      <c r="E171" s="24"/>
      <c r="F171" s="15">
        <f>SUM(C171:E171)</f>
        <v>0</v>
      </c>
      <c r="H171" s="38"/>
      <c r="I171" s="9">
        <f t="shared" si="30"/>
        <v>0</v>
      </c>
    </row>
    <row r="172" spans="1:9" x14ac:dyDescent="0.2">
      <c r="A172" s="23" t="s">
        <v>318</v>
      </c>
      <c r="B172" s="14" t="s">
        <v>319</v>
      </c>
      <c r="C172" s="15">
        <v>0</v>
      </c>
      <c r="D172" s="15">
        <v>0</v>
      </c>
      <c r="E172" s="15"/>
      <c r="F172" s="15">
        <f t="shared" ref="F172:F176" si="35">SUM(C172:E172)</f>
        <v>0</v>
      </c>
      <c r="H172" s="9"/>
      <c r="I172" s="9">
        <f t="shared" si="30"/>
        <v>0</v>
      </c>
    </row>
    <row r="173" spans="1:9" x14ac:dyDescent="0.2">
      <c r="A173" s="23" t="s">
        <v>320</v>
      </c>
      <c r="B173" s="14" t="s">
        <v>321</v>
      </c>
      <c r="C173" s="15">
        <v>0</v>
      </c>
      <c r="D173" s="15">
        <v>137861</v>
      </c>
      <c r="E173" s="15"/>
      <c r="F173" s="15">
        <f t="shared" si="35"/>
        <v>137861</v>
      </c>
      <c r="H173" s="9"/>
      <c r="I173" s="9">
        <f t="shared" si="30"/>
        <v>0</v>
      </c>
    </row>
    <row r="174" spans="1:9" x14ac:dyDescent="0.2">
      <c r="A174" s="23" t="s">
        <v>322</v>
      </c>
      <c r="B174" s="14" t="s">
        <v>323</v>
      </c>
      <c r="C174" s="15">
        <v>0</v>
      </c>
      <c r="D174" s="15">
        <v>77000</v>
      </c>
      <c r="E174" s="15"/>
      <c r="F174" s="15">
        <f t="shared" si="35"/>
        <v>77000</v>
      </c>
      <c r="H174" s="9"/>
      <c r="I174" s="9">
        <f t="shared" si="30"/>
        <v>0</v>
      </c>
    </row>
    <row r="175" spans="1:9" x14ac:dyDescent="0.2">
      <c r="A175" s="23" t="s">
        <v>324</v>
      </c>
      <c r="B175" s="14" t="s">
        <v>325</v>
      </c>
      <c r="C175" s="15">
        <v>0</v>
      </c>
      <c r="D175" s="15">
        <v>0</v>
      </c>
      <c r="E175" s="15"/>
      <c r="F175" s="15">
        <f t="shared" si="35"/>
        <v>0</v>
      </c>
      <c r="H175" s="9" t="e">
        <f>+C175+D175+#REF!</f>
        <v>#REF!</v>
      </c>
      <c r="I175" s="9">
        <f t="shared" si="30"/>
        <v>0</v>
      </c>
    </row>
    <row r="176" spans="1:9" x14ac:dyDescent="0.2">
      <c r="A176" s="23" t="s">
        <v>326</v>
      </c>
      <c r="B176" s="14" t="s">
        <v>327</v>
      </c>
      <c r="C176" s="15">
        <v>0</v>
      </c>
      <c r="D176" s="15">
        <v>20000</v>
      </c>
      <c r="E176" s="15"/>
      <c r="F176" s="15">
        <f t="shared" si="35"/>
        <v>20000</v>
      </c>
      <c r="H176" s="9"/>
      <c r="I176" s="9">
        <f t="shared" si="30"/>
        <v>0</v>
      </c>
    </row>
    <row r="177" spans="1:9" ht="16.5" x14ac:dyDescent="0.3">
      <c r="A177" s="18" t="s">
        <v>328</v>
      </c>
      <c r="B177" s="19" t="s">
        <v>329</v>
      </c>
      <c r="C177" s="20">
        <f>SUM(C178:C180)</f>
        <v>0</v>
      </c>
      <c r="D177" s="20">
        <f>SUM(D178:D180)</f>
        <v>27345066.670000002</v>
      </c>
      <c r="E177" s="20">
        <f t="shared" ref="E177" si="36">SUM(E178:E180)</f>
        <v>6319437.4699999997</v>
      </c>
      <c r="F177" s="20">
        <f>SUM(F178:F180)</f>
        <v>33664504.140000001</v>
      </c>
      <c r="H177" s="9" t="e">
        <f>+C177+D177+#REF!</f>
        <v>#REF!</v>
      </c>
      <c r="I177" s="9">
        <f t="shared" si="30"/>
        <v>0</v>
      </c>
    </row>
    <row r="178" spans="1:9" x14ac:dyDescent="0.2">
      <c r="A178" s="23" t="s">
        <v>330</v>
      </c>
      <c r="B178" s="14" t="s">
        <v>331</v>
      </c>
      <c r="C178" s="15">
        <v>0</v>
      </c>
      <c r="D178" s="15">
        <v>27321666.670000002</v>
      </c>
      <c r="E178" s="15">
        <v>6319437.4699999997</v>
      </c>
      <c r="F178" s="15">
        <f>SUM(C178:E178)</f>
        <v>33641104.140000001</v>
      </c>
      <c r="H178" s="9" t="e">
        <f>+C178+D178+#REF!</f>
        <v>#REF!</v>
      </c>
      <c r="I178" s="9">
        <f t="shared" si="30"/>
        <v>0</v>
      </c>
    </row>
    <row r="179" spans="1:9" x14ac:dyDescent="0.2">
      <c r="A179" s="23" t="s">
        <v>332</v>
      </c>
      <c r="B179" s="14" t="s">
        <v>333</v>
      </c>
      <c r="C179" s="15">
        <v>0</v>
      </c>
      <c r="D179" s="15">
        <v>0</v>
      </c>
      <c r="E179" s="15">
        <v>0</v>
      </c>
      <c r="F179" s="15">
        <f t="shared" ref="F179:F180" si="37">SUM(C179:E179)</f>
        <v>0</v>
      </c>
      <c r="H179" s="9" t="e">
        <f>+C179+D179+#REF!</f>
        <v>#REF!</v>
      </c>
      <c r="I179" s="9">
        <f t="shared" si="30"/>
        <v>0</v>
      </c>
    </row>
    <row r="180" spans="1:9" ht="13.5" thickBot="1" x14ac:dyDescent="0.25">
      <c r="A180" s="22" t="s">
        <v>334</v>
      </c>
      <c r="B180" s="14" t="s">
        <v>335</v>
      </c>
      <c r="C180" s="15">
        <v>0</v>
      </c>
      <c r="D180" s="15">
        <v>23400</v>
      </c>
      <c r="E180" s="15">
        <v>0</v>
      </c>
      <c r="F180" s="15">
        <f t="shared" si="37"/>
        <v>23400</v>
      </c>
      <c r="H180" s="9" t="e">
        <f>+C180+D180+#REF!</f>
        <v>#REF!</v>
      </c>
      <c r="I180" s="9">
        <f t="shared" si="30"/>
        <v>0</v>
      </c>
    </row>
    <row r="181" spans="1:9" ht="16.5" thickBot="1" x14ac:dyDescent="0.3">
      <c r="A181" s="6">
        <v>2.6</v>
      </c>
      <c r="B181" s="7" t="s">
        <v>336</v>
      </c>
      <c r="C181" s="8">
        <f>+C182+C189+C194+C197+C204+C207+C221</f>
        <v>0</v>
      </c>
      <c r="D181" s="8">
        <f>+D182+D189+D194+D197+D204+D207+D221</f>
        <v>5107480.1300000008</v>
      </c>
      <c r="E181" s="8">
        <f>+E182+E189+E194+E197+E204+E207+E221</f>
        <v>638939.89</v>
      </c>
      <c r="F181" s="8">
        <f>+F182+F189+F194+F197+F204+F207+F221</f>
        <v>5746420.0200000014</v>
      </c>
      <c r="H181" s="9" t="e">
        <f>+C181+D181+#REF!</f>
        <v>#REF!</v>
      </c>
      <c r="I181" s="9">
        <f t="shared" si="30"/>
        <v>0</v>
      </c>
    </row>
    <row r="182" spans="1:9" ht="16.5" x14ac:dyDescent="0.3">
      <c r="A182" s="10" t="s">
        <v>337</v>
      </c>
      <c r="B182" s="11" t="s">
        <v>338</v>
      </c>
      <c r="C182" s="12">
        <f>SUM(C183:C188)</f>
        <v>0</v>
      </c>
      <c r="D182" s="12">
        <f>SUM(D183:D188)</f>
        <v>4592747.6100000003</v>
      </c>
      <c r="E182" s="12">
        <f>SUM(E183:E188)</f>
        <v>380021.36</v>
      </c>
      <c r="F182" s="12">
        <f>SUM(F183:F188)</f>
        <v>4972768.9700000007</v>
      </c>
      <c r="H182" s="9" t="e">
        <f>+C182+D182+#REF!</f>
        <v>#REF!</v>
      </c>
      <c r="I182" s="9">
        <f t="shared" si="30"/>
        <v>0</v>
      </c>
    </row>
    <row r="183" spans="1:9" x14ac:dyDescent="0.2">
      <c r="A183" s="23" t="s">
        <v>339</v>
      </c>
      <c r="B183" s="14" t="s">
        <v>340</v>
      </c>
      <c r="C183" s="15">
        <v>0</v>
      </c>
      <c r="D183" s="15">
        <v>299466.34999999998</v>
      </c>
      <c r="E183" s="15">
        <v>226505.72</v>
      </c>
      <c r="F183" s="15">
        <f>SUM(C183:E183)</f>
        <v>525972.06999999995</v>
      </c>
      <c r="H183" s="9" t="e">
        <f>+C183+D183+#REF!</f>
        <v>#REF!</v>
      </c>
      <c r="I183" s="9">
        <f t="shared" si="30"/>
        <v>0</v>
      </c>
    </row>
    <row r="184" spans="1:9" x14ac:dyDescent="0.2">
      <c r="A184" s="23" t="s">
        <v>341</v>
      </c>
      <c r="B184" s="14" t="s">
        <v>342</v>
      </c>
      <c r="C184" s="15">
        <v>0</v>
      </c>
      <c r="D184" s="15">
        <v>0</v>
      </c>
      <c r="E184" s="15">
        <v>0</v>
      </c>
      <c r="F184" s="15">
        <f t="shared" ref="F184:F188" si="38">SUM(C184:E184)</f>
        <v>0</v>
      </c>
      <c r="H184" s="9" t="e">
        <f>+C184+D184+#REF!</f>
        <v>#REF!</v>
      </c>
      <c r="I184" s="9">
        <f t="shared" si="30"/>
        <v>0</v>
      </c>
    </row>
    <row r="185" spans="1:9" x14ac:dyDescent="0.2">
      <c r="A185" s="23" t="s">
        <v>343</v>
      </c>
      <c r="B185" s="14" t="s">
        <v>344</v>
      </c>
      <c r="C185" s="15">
        <v>0</v>
      </c>
      <c r="D185" s="15">
        <v>3653565.77</v>
      </c>
      <c r="E185" s="15">
        <v>153515.64000000001</v>
      </c>
      <c r="F185" s="15">
        <f t="shared" si="38"/>
        <v>3807081.41</v>
      </c>
      <c r="H185" s="9" t="e">
        <f>+C185+D185+#REF!</f>
        <v>#REF!</v>
      </c>
      <c r="I185" s="9">
        <f t="shared" si="30"/>
        <v>0</v>
      </c>
    </row>
    <row r="186" spans="1:9" x14ac:dyDescent="0.2">
      <c r="A186" s="23" t="s">
        <v>402</v>
      </c>
      <c r="B186" s="14" t="s">
        <v>401</v>
      </c>
      <c r="C186" s="15"/>
      <c r="D186" s="15">
        <v>620599.49</v>
      </c>
      <c r="E186" s="15"/>
      <c r="F186" s="15">
        <f t="shared" si="38"/>
        <v>620599.49</v>
      </c>
      <c r="H186" s="9"/>
      <c r="I186" s="9"/>
    </row>
    <row r="187" spans="1:9" x14ac:dyDescent="0.2">
      <c r="A187" s="23" t="s">
        <v>346</v>
      </c>
      <c r="B187" s="14" t="s">
        <v>347</v>
      </c>
      <c r="C187" s="15">
        <v>0</v>
      </c>
      <c r="D187" s="15">
        <v>19116</v>
      </c>
      <c r="E187" s="15">
        <v>0</v>
      </c>
      <c r="F187" s="15">
        <f t="shared" si="38"/>
        <v>19116</v>
      </c>
      <c r="H187" s="9" t="e">
        <f>+C187+D187+#REF!</f>
        <v>#REF!</v>
      </c>
      <c r="I187" s="9">
        <f t="shared" si="30"/>
        <v>0</v>
      </c>
    </row>
    <row r="188" spans="1:9" ht="13.5" thickBot="1" x14ac:dyDescent="0.25">
      <c r="A188" s="23" t="s">
        <v>348</v>
      </c>
      <c r="B188" s="14" t="s">
        <v>349</v>
      </c>
      <c r="C188" s="15"/>
      <c r="D188" s="15"/>
      <c r="E188" s="15">
        <v>0</v>
      </c>
      <c r="F188" s="15">
        <f t="shared" si="38"/>
        <v>0</v>
      </c>
      <c r="H188" s="9"/>
      <c r="I188" s="9">
        <f t="shared" si="30"/>
        <v>0</v>
      </c>
    </row>
    <row r="189" spans="1:9" ht="16.5" x14ac:dyDescent="0.3">
      <c r="A189" s="18" t="s">
        <v>350</v>
      </c>
      <c r="B189" s="19" t="s">
        <v>351</v>
      </c>
      <c r="C189" s="20">
        <f>SUM(C190:C193)</f>
        <v>0</v>
      </c>
      <c r="D189" s="20">
        <f>SUM(D190:D193)</f>
        <v>349172.62</v>
      </c>
      <c r="E189" s="20">
        <f t="shared" ref="E189" si="39">SUM(E190:E193)</f>
        <v>0</v>
      </c>
      <c r="F189" s="12">
        <f>SUM(F190:F193)</f>
        <v>349172.62</v>
      </c>
      <c r="H189" s="9" t="e">
        <f>+C189+D189+#REF!</f>
        <v>#REF!</v>
      </c>
      <c r="I189" s="9">
        <f t="shared" si="30"/>
        <v>0</v>
      </c>
    </row>
    <row r="190" spans="1:9" x14ac:dyDescent="0.2">
      <c r="A190" s="23" t="s">
        <v>352</v>
      </c>
      <c r="B190" s="14" t="s">
        <v>353</v>
      </c>
      <c r="C190" s="15">
        <v>0</v>
      </c>
      <c r="D190" s="15">
        <v>91450</v>
      </c>
      <c r="E190" s="15">
        <v>0</v>
      </c>
      <c r="F190" s="15">
        <f>SUM(C190:E190)</f>
        <v>91450</v>
      </c>
      <c r="H190" s="9" t="e">
        <f>+C190+D190+#REF!</f>
        <v>#REF!</v>
      </c>
      <c r="I190" s="9">
        <f t="shared" si="30"/>
        <v>0</v>
      </c>
    </row>
    <row r="191" spans="1:9" x14ac:dyDescent="0.2">
      <c r="A191" s="23" t="s">
        <v>354</v>
      </c>
      <c r="B191" s="14" t="s">
        <v>355</v>
      </c>
      <c r="C191" s="15">
        <v>0</v>
      </c>
      <c r="D191" s="15">
        <v>77880</v>
      </c>
      <c r="E191" s="15">
        <v>0</v>
      </c>
      <c r="F191" s="15">
        <f t="shared" ref="F191:F193" si="40">SUM(C191:E191)</f>
        <v>77880</v>
      </c>
      <c r="H191" s="9" t="e">
        <f>+C191+D191+#REF!</f>
        <v>#REF!</v>
      </c>
      <c r="I191" s="9">
        <f t="shared" si="30"/>
        <v>0</v>
      </c>
    </row>
    <row r="192" spans="1:9" x14ac:dyDescent="0.2">
      <c r="A192" s="23" t="s">
        <v>356</v>
      </c>
      <c r="B192" s="17" t="s">
        <v>357</v>
      </c>
      <c r="C192" s="15">
        <v>0</v>
      </c>
      <c r="D192" s="15">
        <v>0</v>
      </c>
      <c r="E192" s="15">
        <v>0</v>
      </c>
      <c r="F192" s="15">
        <f t="shared" si="40"/>
        <v>0</v>
      </c>
      <c r="H192" s="9" t="e">
        <f>+C192+D192+#REF!</f>
        <v>#REF!</v>
      </c>
      <c r="I192" s="9">
        <f t="shared" si="30"/>
        <v>0</v>
      </c>
    </row>
    <row r="193" spans="1:10" x14ac:dyDescent="0.2">
      <c r="A193" s="23" t="s">
        <v>358</v>
      </c>
      <c r="B193" s="14" t="s">
        <v>359</v>
      </c>
      <c r="C193" s="15">
        <v>0</v>
      </c>
      <c r="D193" s="15">
        <v>179842.62</v>
      </c>
      <c r="E193" s="15">
        <v>0</v>
      </c>
      <c r="F193" s="15">
        <f t="shared" si="40"/>
        <v>179842.62</v>
      </c>
      <c r="H193" s="9" t="e">
        <f>+C193+D193+#REF!</f>
        <v>#REF!</v>
      </c>
      <c r="I193" s="9">
        <f t="shared" si="30"/>
        <v>0</v>
      </c>
    </row>
    <row r="194" spans="1:10" ht="16.5" x14ac:dyDescent="0.3">
      <c r="A194" s="18" t="s">
        <v>360</v>
      </c>
      <c r="B194" s="19" t="s">
        <v>361</v>
      </c>
      <c r="C194" s="20">
        <f>SUM(C195:C196)</f>
        <v>0</v>
      </c>
      <c r="D194" s="20">
        <f t="shared" ref="D194:E194" si="41">SUM(D195:D196)</f>
        <v>0</v>
      </c>
      <c r="E194" s="20">
        <f t="shared" si="41"/>
        <v>0</v>
      </c>
      <c r="F194" s="20">
        <f>SUM(F195:F196)</f>
        <v>0</v>
      </c>
      <c r="H194" s="9" t="e">
        <f>+C194+D194+#REF!</f>
        <v>#REF!</v>
      </c>
      <c r="I194" s="9">
        <f t="shared" si="30"/>
        <v>0</v>
      </c>
    </row>
    <row r="195" spans="1:10" x14ac:dyDescent="0.2">
      <c r="A195" s="23" t="s">
        <v>362</v>
      </c>
      <c r="B195" s="14" t="s">
        <v>363</v>
      </c>
      <c r="C195" s="15">
        <v>0</v>
      </c>
      <c r="D195" s="15">
        <v>0</v>
      </c>
      <c r="E195" s="15">
        <v>0</v>
      </c>
      <c r="F195" s="15"/>
      <c r="H195" s="9" t="e">
        <f>+C195+D195+#REF!</f>
        <v>#REF!</v>
      </c>
      <c r="I195" s="9">
        <f t="shared" si="30"/>
        <v>0</v>
      </c>
    </row>
    <row r="196" spans="1:10" ht="13.5" thickBot="1" x14ac:dyDescent="0.25">
      <c r="A196" s="23" t="s">
        <v>364</v>
      </c>
      <c r="B196" s="14" t="s">
        <v>365</v>
      </c>
      <c r="C196" s="15">
        <v>0</v>
      </c>
      <c r="D196" s="15">
        <v>0</v>
      </c>
      <c r="E196" s="15">
        <v>0</v>
      </c>
      <c r="F196" s="15">
        <f>SUM(C196:D196)</f>
        <v>0</v>
      </c>
      <c r="H196" s="9" t="e">
        <f>+C196+D196+#REF!</f>
        <v>#REF!</v>
      </c>
      <c r="I196" s="9">
        <f t="shared" si="30"/>
        <v>0</v>
      </c>
    </row>
    <row r="197" spans="1:10" ht="16.5" x14ac:dyDescent="0.3">
      <c r="A197" s="18" t="s">
        <v>366</v>
      </c>
      <c r="B197" s="19" t="s">
        <v>367</v>
      </c>
      <c r="C197" s="20">
        <f>SUM(C198:C203)</f>
        <v>0</v>
      </c>
      <c r="D197" s="20">
        <f>SUM(D198:D203)</f>
        <v>165559.9</v>
      </c>
      <c r="E197" s="20">
        <f>SUM(E198:E203)</f>
        <v>0</v>
      </c>
      <c r="F197" s="12">
        <f>SUM(F198:F202)</f>
        <v>165559.9</v>
      </c>
      <c r="H197" s="9" t="e">
        <f>+C197+D197+#REF!</f>
        <v>#REF!</v>
      </c>
      <c r="I197" s="9">
        <f t="shared" si="30"/>
        <v>0</v>
      </c>
      <c r="J197" s="39"/>
    </row>
    <row r="198" spans="1:10" x14ac:dyDescent="0.2">
      <c r="A198" s="23" t="s">
        <v>368</v>
      </c>
      <c r="B198" s="14" t="s">
        <v>369</v>
      </c>
      <c r="C198" s="15">
        <v>0</v>
      </c>
      <c r="D198" s="15">
        <v>51825.599999999999</v>
      </c>
      <c r="E198" s="15"/>
      <c r="F198" s="15">
        <f>SUM(C198:E198)</f>
        <v>51825.599999999999</v>
      </c>
      <c r="H198" s="9" t="e">
        <f>+C198+D198+#REF!</f>
        <v>#REF!</v>
      </c>
      <c r="I198" s="9">
        <f t="shared" si="30"/>
        <v>0</v>
      </c>
    </row>
    <row r="199" spans="1:10" x14ac:dyDescent="0.2">
      <c r="A199" s="23" t="s">
        <v>370</v>
      </c>
      <c r="B199" s="14" t="s">
        <v>345</v>
      </c>
      <c r="C199" s="15">
        <v>0</v>
      </c>
      <c r="D199" s="15">
        <v>0</v>
      </c>
      <c r="E199" s="15">
        <v>0</v>
      </c>
      <c r="F199" s="15">
        <f t="shared" ref="F199:F203" si="42">SUM(C199:E199)</f>
        <v>0</v>
      </c>
      <c r="H199" s="9"/>
      <c r="I199" s="9">
        <f t="shared" si="30"/>
        <v>0</v>
      </c>
    </row>
    <row r="200" spans="1:10" x14ac:dyDescent="0.2">
      <c r="A200" s="23" t="s">
        <v>371</v>
      </c>
      <c r="B200" s="14" t="s">
        <v>372</v>
      </c>
      <c r="C200" s="15">
        <v>0</v>
      </c>
      <c r="D200" s="15">
        <v>3481</v>
      </c>
      <c r="E200" s="15">
        <v>0</v>
      </c>
      <c r="F200" s="15">
        <f t="shared" si="42"/>
        <v>3481</v>
      </c>
      <c r="H200" s="9" t="e">
        <f>+C200+D200+#REF!</f>
        <v>#REF!</v>
      </c>
      <c r="I200" s="9">
        <f t="shared" si="30"/>
        <v>0</v>
      </c>
    </row>
    <row r="201" spans="1:10" x14ac:dyDescent="0.2">
      <c r="A201" s="23" t="s">
        <v>373</v>
      </c>
      <c r="B201" s="14" t="s">
        <v>374</v>
      </c>
      <c r="C201" s="15">
        <v>0</v>
      </c>
      <c r="D201" s="15">
        <v>110253.3</v>
      </c>
      <c r="E201" s="15">
        <v>0</v>
      </c>
      <c r="F201" s="15">
        <f t="shared" si="42"/>
        <v>110253.3</v>
      </c>
      <c r="H201" s="9" t="e">
        <f>+C201+D201+#REF!</f>
        <v>#REF!</v>
      </c>
      <c r="I201" s="9">
        <f t="shared" si="30"/>
        <v>0</v>
      </c>
    </row>
    <row r="202" spans="1:10" x14ac:dyDescent="0.2">
      <c r="A202" s="23" t="s">
        <v>375</v>
      </c>
      <c r="B202" s="14" t="s">
        <v>376</v>
      </c>
      <c r="C202" s="15">
        <v>0</v>
      </c>
      <c r="D202" s="15">
        <v>0</v>
      </c>
      <c r="E202" s="15">
        <v>0</v>
      </c>
      <c r="F202" s="15">
        <f t="shared" si="42"/>
        <v>0</v>
      </c>
      <c r="H202" s="9" t="e">
        <f>+C202+D202+#REF!</f>
        <v>#REF!</v>
      </c>
      <c r="I202" s="9">
        <f t="shared" ref="I202:I224" si="43">+C202+D202+E202-F202</f>
        <v>0</v>
      </c>
    </row>
    <row r="203" spans="1:10" x14ac:dyDescent="0.2">
      <c r="A203" s="23" t="s">
        <v>377</v>
      </c>
      <c r="B203" s="14" t="s">
        <v>378</v>
      </c>
      <c r="C203" s="15">
        <v>0</v>
      </c>
      <c r="D203" s="15">
        <v>0</v>
      </c>
      <c r="E203" s="15"/>
      <c r="F203" s="15">
        <f t="shared" si="42"/>
        <v>0</v>
      </c>
      <c r="H203" s="9" t="e">
        <f>+C203+D203+#REF!</f>
        <v>#REF!</v>
      </c>
      <c r="I203" s="9">
        <f t="shared" si="43"/>
        <v>0</v>
      </c>
    </row>
    <row r="204" spans="1:10" ht="16.5" x14ac:dyDescent="0.3">
      <c r="A204" s="18" t="s">
        <v>379</v>
      </c>
      <c r="B204" s="19" t="s">
        <v>380</v>
      </c>
      <c r="C204" s="20">
        <f>SUM(C205:C206)</f>
        <v>0</v>
      </c>
      <c r="D204" s="20">
        <f t="shared" ref="D204:E204" si="44">SUM(D205:D206)</f>
        <v>0</v>
      </c>
      <c r="E204" s="20">
        <f t="shared" si="44"/>
        <v>0</v>
      </c>
      <c r="F204" s="20">
        <f>SUM(F205:F206)</f>
        <v>0</v>
      </c>
      <c r="H204" s="9"/>
      <c r="I204" s="9">
        <f t="shared" si="43"/>
        <v>0</v>
      </c>
    </row>
    <row r="205" spans="1:10" x14ac:dyDescent="0.2">
      <c r="A205" s="23" t="s">
        <v>381</v>
      </c>
      <c r="B205" s="14" t="s">
        <v>382</v>
      </c>
      <c r="C205" s="15"/>
      <c r="D205" s="15">
        <v>0</v>
      </c>
      <c r="E205" s="15"/>
      <c r="F205" s="15">
        <f>SUM(C205:E205)</f>
        <v>0</v>
      </c>
      <c r="H205" s="9"/>
      <c r="I205" s="9">
        <f t="shared" si="43"/>
        <v>0</v>
      </c>
    </row>
    <row r="206" spans="1:10" x14ac:dyDescent="0.2">
      <c r="A206" s="23" t="s">
        <v>383</v>
      </c>
      <c r="B206" s="14" t="s">
        <v>384</v>
      </c>
      <c r="C206" s="15">
        <v>0</v>
      </c>
      <c r="D206" s="15">
        <v>0</v>
      </c>
      <c r="E206" s="15"/>
      <c r="F206" s="15">
        <f>SUM(C206:D206)</f>
        <v>0</v>
      </c>
      <c r="H206" s="9"/>
      <c r="I206" s="9">
        <f t="shared" si="43"/>
        <v>0</v>
      </c>
    </row>
    <row r="207" spans="1:10" ht="16.5" x14ac:dyDescent="0.3">
      <c r="A207" s="18" t="s">
        <v>385</v>
      </c>
      <c r="B207" s="19" t="s">
        <v>386</v>
      </c>
      <c r="C207" s="20">
        <f>SUM(C208:C220)</f>
        <v>0</v>
      </c>
      <c r="D207" s="20">
        <f t="shared" ref="D207" si="45">SUM(D208:D220)</f>
        <v>0</v>
      </c>
      <c r="E207" s="20">
        <f>SUM(E208:E220)</f>
        <v>0</v>
      </c>
      <c r="F207" s="20">
        <f>+F208+F209+F220</f>
        <v>0</v>
      </c>
      <c r="H207" s="9" t="e">
        <f>+C207+D207+#REF!</f>
        <v>#REF!</v>
      </c>
      <c r="I207" s="9">
        <f t="shared" si="43"/>
        <v>0</v>
      </c>
    </row>
    <row r="208" spans="1:10" x14ac:dyDescent="0.2">
      <c r="A208" s="23" t="s">
        <v>387</v>
      </c>
      <c r="B208" s="14" t="s">
        <v>388</v>
      </c>
      <c r="C208" s="15"/>
      <c r="D208" s="15"/>
      <c r="E208" s="15"/>
      <c r="F208" s="15"/>
      <c r="H208" s="9" t="e">
        <f>+C208+D208+#REF!</f>
        <v>#REF!</v>
      </c>
      <c r="I208" s="9">
        <f t="shared" si="43"/>
        <v>0</v>
      </c>
    </row>
    <row r="209" spans="1:9" x14ac:dyDescent="0.2">
      <c r="A209" s="23" t="s">
        <v>389</v>
      </c>
      <c r="B209" s="14" t="s">
        <v>390</v>
      </c>
      <c r="C209" s="15"/>
      <c r="D209" s="15"/>
      <c r="E209" s="15"/>
      <c r="F209" s="15"/>
      <c r="H209" s="9" t="e">
        <f>+C209+D209+#REF!</f>
        <v>#REF!</v>
      </c>
      <c r="I209" s="9">
        <f t="shared" si="43"/>
        <v>0</v>
      </c>
    </row>
    <row r="210" spans="1:9" ht="16.5" hidden="1" x14ac:dyDescent="0.3">
      <c r="A210" s="40"/>
      <c r="B210" s="41" t="s">
        <v>391</v>
      </c>
      <c r="C210" s="15"/>
      <c r="D210" s="15"/>
      <c r="E210" s="15"/>
      <c r="F210" s="15" t="e">
        <f>+C210+D210+#REF!</f>
        <v>#REF!</v>
      </c>
      <c r="H210" s="9" t="e">
        <f>+C210+D210+#REF!</f>
        <v>#REF!</v>
      </c>
      <c r="I210" s="9" t="e">
        <f t="shared" si="43"/>
        <v>#REF!</v>
      </c>
    </row>
    <row r="211" spans="1:9" hidden="1" x14ac:dyDescent="0.2">
      <c r="A211" s="23" t="s">
        <v>362</v>
      </c>
      <c r="B211" s="14" t="s">
        <v>363</v>
      </c>
      <c r="C211" s="15"/>
      <c r="D211" s="15"/>
      <c r="E211" s="15"/>
      <c r="F211" s="15" t="e">
        <f>+C211+D211+#REF!</f>
        <v>#REF!</v>
      </c>
      <c r="H211" s="9" t="e">
        <f>+C211+D211+#REF!</f>
        <v>#REF!</v>
      </c>
      <c r="I211" s="9" t="e">
        <f t="shared" si="43"/>
        <v>#REF!</v>
      </c>
    </row>
    <row r="212" spans="1:9" hidden="1" x14ac:dyDescent="0.2">
      <c r="A212" s="23"/>
      <c r="B212" s="14"/>
      <c r="C212" s="15"/>
      <c r="D212" s="15"/>
      <c r="E212" s="15"/>
      <c r="F212" s="15" t="e">
        <f>+C212+D212+#REF!</f>
        <v>#REF!</v>
      </c>
      <c r="H212" s="9" t="e">
        <f>+C212+D212+#REF!</f>
        <v>#REF!</v>
      </c>
      <c r="I212" s="9" t="e">
        <f t="shared" si="43"/>
        <v>#REF!</v>
      </c>
    </row>
    <row r="213" spans="1:9" ht="16.5" hidden="1" x14ac:dyDescent="0.3">
      <c r="A213" s="42" t="s">
        <v>366</v>
      </c>
      <c r="B213" s="43" t="s">
        <v>392</v>
      </c>
      <c r="C213" s="15"/>
      <c r="D213" s="15"/>
      <c r="E213" s="15"/>
      <c r="F213" s="15" t="e">
        <f>+C213+D213+#REF!</f>
        <v>#REF!</v>
      </c>
      <c r="H213" s="9" t="e">
        <f>+C213+D213+#REF!</f>
        <v>#REF!</v>
      </c>
      <c r="I213" s="9" t="e">
        <f t="shared" si="43"/>
        <v>#REF!</v>
      </c>
    </row>
    <row r="214" spans="1:9" hidden="1" x14ac:dyDescent="0.2">
      <c r="A214" s="23" t="s">
        <v>377</v>
      </c>
      <c r="B214" s="14" t="s">
        <v>393</v>
      </c>
      <c r="C214" s="15"/>
      <c r="D214" s="15"/>
      <c r="E214" s="15"/>
      <c r="F214" s="15" t="e">
        <f>+C214+D214+#REF!</f>
        <v>#REF!</v>
      </c>
      <c r="H214" s="9" t="e">
        <f>+C214+D214+#REF!</f>
        <v>#REF!</v>
      </c>
      <c r="I214" s="9" t="e">
        <f t="shared" si="43"/>
        <v>#REF!</v>
      </c>
    </row>
    <row r="215" spans="1:9" hidden="1" x14ac:dyDescent="0.2">
      <c r="A215" s="22"/>
      <c r="B215" s="14"/>
      <c r="C215" s="15"/>
      <c r="D215" s="15"/>
      <c r="E215" s="15"/>
      <c r="F215" s="15" t="e">
        <f>+C215+D215+#REF!</f>
        <v>#REF!</v>
      </c>
      <c r="H215" s="9" t="e">
        <f>+C215+D215+#REF!</f>
        <v>#REF!</v>
      </c>
      <c r="I215" s="9" t="e">
        <f t="shared" si="43"/>
        <v>#REF!</v>
      </c>
    </row>
    <row r="216" spans="1:9" ht="16.5" hidden="1" x14ac:dyDescent="0.3">
      <c r="A216" s="42" t="s">
        <v>385</v>
      </c>
      <c r="B216" s="43" t="s">
        <v>386</v>
      </c>
      <c r="C216" s="15"/>
      <c r="D216" s="15"/>
      <c r="E216" s="15"/>
      <c r="F216" s="15" t="e">
        <f>+C216+D216+#REF!</f>
        <v>#REF!</v>
      </c>
      <c r="H216" s="9" t="e">
        <f>+C216+D216+#REF!</f>
        <v>#REF!</v>
      </c>
      <c r="I216" s="9" t="e">
        <f t="shared" si="43"/>
        <v>#REF!</v>
      </c>
    </row>
    <row r="217" spans="1:9" hidden="1" x14ac:dyDescent="0.2">
      <c r="A217" s="23" t="s">
        <v>387</v>
      </c>
      <c r="B217" s="14" t="s">
        <v>388</v>
      </c>
      <c r="C217" s="15"/>
      <c r="D217" s="15"/>
      <c r="E217" s="15"/>
      <c r="F217" s="15" t="e">
        <f>+C217+D217+#REF!</f>
        <v>#REF!</v>
      </c>
      <c r="H217" s="9" t="e">
        <f>+C217+D217+#REF!</f>
        <v>#REF!</v>
      </c>
      <c r="I217" s="9" t="e">
        <f t="shared" si="43"/>
        <v>#REF!</v>
      </c>
    </row>
    <row r="218" spans="1:9" hidden="1" x14ac:dyDescent="0.2">
      <c r="A218" s="23" t="s">
        <v>394</v>
      </c>
      <c r="B218" s="14" t="s">
        <v>390</v>
      </c>
      <c r="C218" s="15"/>
      <c r="D218" s="15"/>
      <c r="E218" s="15"/>
      <c r="F218" s="15" t="e">
        <f>+C218+D218+#REF!</f>
        <v>#REF!</v>
      </c>
      <c r="H218" s="9" t="e">
        <f>+C218+D218+#REF!</f>
        <v>#REF!</v>
      </c>
      <c r="I218" s="9" t="e">
        <f t="shared" si="43"/>
        <v>#REF!</v>
      </c>
    </row>
    <row r="219" spans="1:9" hidden="1" x14ac:dyDescent="0.2">
      <c r="A219" s="23"/>
      <c r="B219" s="14"/>
      <c r="C219" s="15"/>
      <c r="D219" s="15"/>
      <c r="E219" s="15"/>
      <c r="F219" s="15" t="e">
        <f>+C219+D219+#REF!</f>
        <v>#REF!</v>
      </c>
      <c r="H219" s="9" t="e">
        <f>+C219+D219+#REF!</f>
        <v>#REF!</v>
      </c>
      <c r="I219" s="9" t="e">
        <f t="shared" si="43"/>
        <v>#REF!</v>
      </c>
    </row>
    <row r="220" spans="1:9" ht="13.5" thickBot="1" x14ac:dyDescent="0.25">
      <c r="A220" s="44" t="s">
        <v>395</v>
      </c>
      <c r="B220" s="27" t="s">
        <v>396</v>
      </c>
      <c r="C220" s="28">
        <v>0</v>
      </c>
      <c r="D220" s="28">
        <v>0</v>
      </c>
      <c r="E220" s="28"/>
      <c r="F220" s="28"/>
      <c r="H220" s="9" t="e">
        <f>+C220+D220+#REF!</f>
        <v>#REF!</v>
      </c>
      <c r="I220" s="9">
        <f t="shared" si="43"/>
        <v>0</v>
      </c>
    </row>
    <row r="221" spans="1:9" ht="16.5" x14ac:dyDescent="0.3">
      <c r="A221" s="18" t="s">
        <v>397</v>
      </c>
      <c r="B221" s="19" t="s">
        <v>380</v>
      </c>
      <c r="C221" s="20">
        <f>+C222</f>
        <v>0</v>
      </c>
      <c r="D221" s="20">
        <f>+D222</f>
        <v>0</v>
      </c>
      <c r="E221" s="20">
        <f>+E222</f>
        <v>258918.53</v>
      </c>
      <c r="F221" s="12">
        <f>SUM(F222)</f>
        <v>258918.53</v>
      </c>
      <c r="H221" s="9"/>
      <c r="I221" s="9">
        <f t="shared" si="43"/>
        <v>0</v>
      </c>
    </row>
    <row r="222" spans="1:9" x14ac:dyDescent="0.2">
      <c r="A222" s="44" t="s">
        <v>398</v>
      </c>
      <c r="B222" s="14" t="s">
        <v>399</v>
      </c>
      <c r="C222" s="28">
        <v>0</v>
      </c>
      <c r="D222" s="28">
        <v>0</v>
      </c>
      <c r="E222" s="28">
        <v>258918.53</v>
      </c>
      <c r="F222" s="15">
        <f>SUM(C222:E222)</f>
        <v>258918.53</v>
      </c>
      <c r="H222" s="9"/>
      <c r="I222" s="9">
        <f t="shared" si="43"/>
        <v>0</v>
      </c>
    </row>
    <row r="223" spans="1:9" ht="13.5" thickBot="1" x14ac:dyDescent="0.25">
      <c r="A223" s="45"/>
      <c r="B223" s="46"/>
      <c r="C223" s="47"/>
      <c r="D223" s="47"/>
      <c r="E223" s="47"/>
      <c r="F223" s="15">
        <f>SUM(C223:E223)</f>
        <v>0</v>
      </c>
      <c r="H223" s="9" t="e">
        <f>+C223+D223+#REF!</f>
        <v>#REF!</v>
      </c>
      <c r="I223" s="9">
        <f t="shared" si="43"/>
        <v>0</v>
      </c>
    </row>
    <row r="224" spans="1:9" ht="18.75" thickBot="1" x14ac:dyDescent="0.3">
      <c r="A224" s="48"/>
      <c r="B224" s="49" t="s">
        <v>391</v>
      </c>
      <c r="C224" s="50">
        <f>+C8+C35+C105+C169+C181</f>
        <v>37399063.649999999</v>
      </c>
      <c r="D224" s="50">
        <f>+D8+D35+D105+D169+D181</f>
        <v>98896544.360000014</v>
      </c>
      <c r="E224" s="50">
        <f t="shared" ref="E224" si="46">+E8+E35+E105+E169+E181</f>
        <v>19752986.599999998</v>
      </c>
      <c r="F224" s="50">
        <f>+F8+F35+F105+F169+F181</f>
        <v>156048594.61000004</v>
      </c>
      <c r="H224" s="9" t="e">
        <f>+C224+D224+#REF!</f>
        <v>#REF!</v>
      </c>
      <c r="I224" s="9">
        <f t="shared" si="43"/>
        <v>0</v>
      </c>
    </row>
    <row r="225" spans="1:9" ht="13.5" thickTop="1" x14ac:dyDescent="0.2">
      <c r="A225" s="51"/>
      <c r="B225" s="52"/>
      <c r="C225" s="53"/>
      <c r="D225" s="53"/>
      <c r="E225" s="54"/>
      <c r="F225" s="55">
        <f>+E224+D224+C224</f>
        <v>156048594.61000001</v>
      </c>
      <c r="H225" s="9" t="e">
        <f>+C225+D225+#REF!</f>
        <v>#REF!</v>
      </c>
      <c r="I225" s="9"/>
    </row>
    <row r="226" spans="1:9" hidden="1" x14ac:dyDescent="0.2"/>
    <row r="227" spans="1:9" hidden="1" x14ac:dyDescent="0.2">
      <c r="H227" s="9">
        <f>SUM(C224:D224)</f>
        <v>136295608.01000002</v>
      </c>
    </row>
    <row r="228" spans="1:9" hidden="1" x14ac:dyDescent="0.2">
      <c r="F228" s="9"/>
    </row>
    <row r="229" spans="1:9" hidden="1" x14ac:dyDescent="0.2"/>
    <row r="230" spans="1:9" hidden="1" x14ac:dyDescent="0.2"/>
    <row r="231" spans="1:9" hidden="1" x14ac:dyDescent="0.2"/>
    <row r="232" spans="1:9" hidden="1" x14ac:dyDescent="0.2"/>
    <row r="233" spans="1:9" hidden="1" x14ac:dyDescent="0.2">
      <c r="A233" s="1" t="s">
        <v>400</v>
      </c>
      <c r="C233" s="56">
        <f>+C207+C197+C194+C189+C182+C177+C159+C150+C135+C128+C125+C118+C112+C106+C100+C82+C66+C61+C54+C49+C46+C43+C36+C31+C21+C18+C16+C12+C9</f>
        <v>37399063.649999999</v>
      </c>
      <c r="D233" s="56">
        <f>+D181+D169+D105+D35+D8</f>
        <v>98896544.360000014</v>
      </c>
      <c r="E233" s="56"/>
      <c r="F233" s="56" t="e">
        <f>+#REF!+D233+C233</f>
        <v>#REF!</v>
      </c>
      <c r="H233" s="9" t="e">
        <f>+H224</f>
        <v>#REF!</v>
      </c>
    </row>
    <row r="234" spans="1:9" hidden="1" x14ac:dyDescent="0.2"/>
    <row r="235" spans="1:9" hidden="1" x14ac:dyDescent="0.2">
      <c r="F235" s="9"/>
    </row>
    <row r="236" spans="1:9" hidden="1" x14ac:dyDescent="0.2"/>
    <row r="237" spans="1:9" x14ac:dyDescent="0.2">
      <c r="A237" s="57"/>
      <c r="C237" s="58"/>
      <c r="D237" s="58"/>
      <c r="E237" s="58"/>
      <c r="F237" s="58">
        <f>+F224-E224-D224-C224</f>
        <v>0</v>
      </c>
      <c r="G237" s="58"/>
      <c r="H237" s="58" t="e">
        <f>+H224-H233</f>
        <v>#REF!</v>
      </c>
    </row>
    <row r="238" spans="1:9" x14ac:dyDescent="0.2">
      <c r="C238" s="58"/>
      <c r="D238" s="9"/>
      <c r="E238" s="9"/>
      <c r="F238" s="58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59" orientation="portrait" r:id="rId1"/>
  <headerFooter alignWithMargins="0"/>
  <rowBreaks count="3" manualBreakCount="3">
    <brk id="60" max="6" man="1"/>
    <brk id="133" max="6" man="1"/>
    <brk id="2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Septiembre 2017</vt:lpstr>
      <vt:lpstr>'Consolidado Septiembre 2017'!Área_de_impresión</vt:lpstr>
      <vt:lpstr>'Consolidado Septiembre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Alvaro Leandro Segura Sierra</cp:lastModifiedBy>
  <dcterms:created xsi:type="dcterms:W3CDTF">2017-10-03T14:29:54Z</dcterms:created>
  <dcterms:modified xsi:type="dcterms:W3CDTF">2019-03-29T14:04:41Z</dcterms:modified>
</cp:coreProperties>
</file>