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715" windowHeight="10560"/>
  </bookViews>
  <sheets>
    <sheet name="Consolidado Octubre 2017" sheetId="1" r:id="rId1"/>
  </sheets>
  <definedNames>
    <definedName name="_xlnm.Print_Area" localSheetId="0">'Consolidado Octubre 2017'!$A$1:$G$238</definedName>
    <definedName name="_xlnm.Print_Titles" localSheetId="0">'Consolidado Octubre 2017'!$1:$8</definedName>
  </definedNames>
  <calcPr calcId="145621"/>
</workbook>
</file>

<file path=xl/calcChain.xml><?xml version="1.0" encoding="utf-8"?>
<calcChain xmlns="http://schemas.openxmlformats.org/spreadsheetml/2006/main">
  <c r="H227" i="1" l="1"/>
  <c r="H225" i="1"/>
  <c r="F225" i="1"/>
  <c r="I225" i="1" s="1"/>
  <c r="F224" i="1"/>
  <c r="I224" i="1" s="1"/>
  <c r="F223" i="1"/>
  <c r="E223" i="1"/>
  <c r="D223" i="1"/>
  <c r="C223" i="1"/>
  <c r="I223" i="1" s="1"/>
  <c r="I222" i="1"/>
  <c r="H222" i="1"/>
  <c r="H221" i="1"/>
  <c r="F221" i="1"/>
  <c r="I221" i="1" s="1"/>
  <c r="H220" i="1"/>
  <c r="F220" i="1"/>
  <c r="I220" i="1" s="1"/>
  <c r="H219" i="1"/>
  <c r="F219" i="1"/>
  <c r="I219" i="1" s="1"/>
  <c r="H218" i="1"/>
  <c r="F218" i="1"/>
  <c r="I218" i="1" s="1"/>
  <c r="H217" i="1"/>
  <c r="F217" i="1"/>
  <c r="I217" i="1" s="1"/>
  <c r="H216" i="1"/>
  <c r="F216" i="1"/>
  <c r="I216" i="1" s="1"/>
  <c r="H215" i="1"/>
  <c r="F215" i="1"/>
  <c r="I215" i="1" s="1"/>
  <c r="H214" i="1"/>
  <c r="F214" i="1"/>
  <c r="I214" i="1" s="1"/>
  <c r="H213" i="1"/>
  <c r="F213" i="1"/>
  <c r="I213" i="1" s="1"/>
  <c r="H212" i="1"/>
  <c r="F212" i="1"/>
  <c r="I212" i="1" s="1"/>
  <c r="I211" i="1"/>
  <c r="H211" i="1"/>
  <c r="H210" i="1"/>
  <c r="F210" i="1"/>
  <c r="F209" i="1" s="1"/>
  <c r="E209" i="1"/>
  <c r="D209" i="1"/>
  <c r="C209" i="1"/>
  <c r="F208" i="1"/>
  <c r="I208" i="1" s="1"/>
  <c r="F207" i="1"/>
  <c r="I207" i="1" s="1"/>
  <c r="F206" i="1"/>
  <c r="E206" i="1"/>
  <c r="D206" i="1"/>
  <c r="C206" i="1"/>
  <c r="H205" i="1"/>
  <c r="F205" i="1"/>
  <c r="I205" i="1" s="1"/>
  <c r="H204" i="1"/>
  <c r="F204" i="1"/>
  <c r="I204" i="1" s="1"/>
  <c r="H203" i="1"/>
  <c r="F203" i="1"/>
  <c r="I203" i="1" s="1"/>
  <c r="H202" i="1"/>
  <c r="F202" i="1"/>
  <c r="I202" i="1" s="1"/>
  <c r="I201" i="1"/>
  <c r="F201" i="1"/>
  <c r="H200" i="1"/>
  <c r="F200" i="1"/>
  <c r="F199" i="1" s="1"/>
  <c r="E199" i="1"/>
  <c r="D199" i="1"/>
  <c r="C199" i="1"/>
  <c r="H198" i="1"/>
  <c r="F198" i="1"/>
  <c r="I198" i="1" s="1"/>
  <c r="I197" i="1"/>
  <c r="H197" i="1"/>
  <c r="E196" i="1"/>
  <c r="D196" i="1"/>
  <c r="C196" i="1"/>
  <c r="H196" i="1" s="1"/>
  <c r="H195" i="1"/>
  <c r="F195" i="1"/>
  <c r="I195" i="1" s="1"/>
  <c r="H194" i="1"/>
  <c r="F194" i="1"/>
  <c r="I194" i="1" s="1"/>
  <c r="H193" i="1"/>
  <c r="F193" i="1"/>
  <c r="I193" i="1" s="1"/>
  <c r="H192" i="1"/>
  <c r="F192" i="1"/>
  <c r="I192" i="1" s="1"/>
  <c r="E191" i="1"/>
  <c r="D191" i="1"/>
  <c r="C191" i="1"/>
  <c r="H191" i="1" s="1"/>
  <c r="F190" i="1"/>
  <c r="I190" i="1" s="1"/>
  <c r="H189" i="1"/>
  <c r="F189" i="1"/>
  <c r="I189" i="1" s="1"/>
  <c r="H188" i="1"/>
  <c r="F188" i="1"/>
  <c r="I188" i="1" s="1"/>
  <c r="H187" i="1"/>
  <c r="F187" i="1"/>
  <c r="I187" i="1" s="1"/>
  <c r="H186" i="1"/>
  <c r="F186" i="1"/>
  <c r="I186" i="1" s="1"/>
  <c r="H185" i="1"/>
  <c r="F185" i="1"/>
  <c r="I185" i="1" s="1"/>
  <c r="H184" i="1"/>
  <c r="F184" i="1"/>
  <c r="I184" i="1" s="1"/>
  <c r="E183" i="1"/>
  <c r="D183" i="1"/>
  <c r="C183" i="1"/>
  <c r="H183" i="1" s="1"/>
  <c r="D182" i="1"/>
  <c r="H181" i="1"/>
  <c r="F181" i="1"/>
  <c r="I181" i="1" s="1"/>
  <c r="H180" i="1"/>
  <c r="F180" i="1"/>
  <c r="I180" i="1" s="1"/>
  <c r="H179" i="1"/>
  <c r="F179" i="1"/>
  <c r="F178" i="1" s="1"/>
  <c r="E178" i="1"/>
  <c r="E170" i="1" s="1"/>
  <c r="D178" i="1"/>
  <c r="C178" i="1"/>
  <c r="F177" i="1"/>
  <c r="I177" i="1" s="1"/>
  <c r="H176" i="1"/>
  <c r="F176" i="1"/>
  <c r="I176" i="1" s="1"/>
  <c r="I175" i="1"/>
  <c r="F175" i="1"/>
  <c r="I174" i="1"/>
  <c r="F174" i="1"/>
  <c r="I173" i="1"/>
  <c r="F173" i="1"/>
  <c r="I172" i="1"/>
  <c r="F172" i="1"/>
  <c r="F171" i="1"/>
  <c r="E171" i="1"/>
  <c r="D171" i="1"/>
  <c r="I171" i="1" s="1"/>
  <c r="C171" i="1"/>
  <c r="D170" i="1"/>
  <c r="F169" i="1"/>
  <c r="I169" i="1" s="1"/>
  <c r="H168" i="1"/>
  <c r="F168" i="1"/>
  <c r="I168" i="1" s="1"/>
  <c r="H167" i="1"/>
  <c r="F167" i="1"/>
  <c r="I167" i="1" s="1"/>
  <c r="H166" i="1"/>
  <c r="F166" i="1"/>
  <c r="I166" i="1" s="1"/>
  <c r="H165" i="1"/>
  <c r="F165" i="1"/>
  <c r="I165" i="1" s="1"/>
  <c r="H164" i="1"/>
  <c r="F164" i="1"/>
  <c r="I164" i="1" s="1"/>
  <c r="H163" i="1"/>
  <c r="F163" i="1"/>
  <c r="I163" i="1" s="1"/>
  <c r="H162" i="1"/>
  <c r="F162" i="1"/>
  <c r="I162" i="1" s="1"/>
  <c r="H161" i="1"/>
  <c r="F161" i="1"/>
  <c r="I161" i="1" s="1"/>
  <c r="E160" i="1"/>
  <c r="D160" i="1"/>
  <c r="C160" i="1"/>
  <c r="H160" i="1" s="1"/>
  <c r="H159" i="1"/>
  <c r="F159" i="1"/>
  <c r="I159" i="1" s="1"/>
  <c r="H158" i="1"/>
  <c r="F158" i="1"/>
  <c r="I158" i="1" s="1"/>
  <c r="H157" i="1"/>
  <c r="F157" i="1"/>
  <c r="I157" i="1" s="1"/>
  <c r="H156" i="1"/>
  <c r="F156" i="1"/>
  <c r="I156" i="1" s="1"/>
  <c r="H155" i="1"/>
  <c r="F155" i="1"/>
  <c r="I155" i="1" s="1"/>
  <c r="F154" i="1"/>
  <c r="I154" i="1" s="1"/>
  <c r="H153" i="1"/>
  <c r="F153" i="1"/>
  <c r="I153" i="1" s="1"/>
  <c r="H152" i="1"/>
  <c r="F152" i="1"/>
  <c r="E151" i="1"/>
  <c r="D151" i="1"/>
  <c r="C151" i="1"/>
  <c r="H150" i="1"/>
  <c r="F150" i="1"/>
  <c r="I150" i="1" s="1"/>
  <c r="H149" i="1"/>
  <c r="F149" i="1"/>
  <c r="I149" i="1" s="1"/>
  <c r="H148" i="1"/>
  <c r="F148" i="1"/>
  <c r="I148" i="1" s="1"/>
  <c r="H147" i="1"/>
  <c r="F147" i="1"/>
  <c r="I147" i="1" s="1"/>
  <c r="H146" i="1"/>
  <c r="F146" i="1"/>
  <c r="I146" i="1" s="1"/>
  <c r="F145" i="1"/>
  <c r="I145" i="1" s="1"/>
  <c r="F144" i="1"/>
  <c r="I144" i="1" s="1"/>
  <c r="H143" i="1"/>
  <c r="F143" i="1"/>
  <c r="I143" i="1" s="1"/>
  <c r="H142" i="1"/>
  <c r="F142" i="1"/>
  <c r="I142" i="1" s="1"/>
  <c r="H141" i="1"/>
  <c r="F141" i="1"/>
  <c r="I141" i="1" s="1"/>
  <c r="H140" i="1"/>
  <c r="F140" i="1"/>
  <c r="I140" i="1" s="1"/>
  <c r="H139" i="1"/>
  <c r="F139" i="1"/>
  <c r="I139" i="1" s="1"/>
  <c r="H138" i="1"/>
  <c r="F138" i="1"/>
  <c r="I138" i="1" s="1"/>
  <c r="H137" i="1"/>
  <c r="F137" i="1"/>
  <c r="E136" i="1"/>
  <c r="D136" i="1"/>
  <c r="C136" i="1"/>
  <c r="H136" i="1" s="1"/>
  <c r="H135" i="1"/>
  <c r="F135" i="1"/>
  <c r="I135" i="1" s="1"/>
  <c r="H134" i="1"/>
  <c r="F134" i="1"/>
  <c r="I134" i="1" s="1"/>
  <c r="H133" i="1"/>
  <c r="F133" i="1"/>
  <c r="I133" i="1" s="1"/>
  <c r="H132" i="1"/>
  <c r="F132" i="1"/>
  <c r="I132" i="1" s="1"/>
  <c r="H131" i="1"/>
  <c r="F131" i="1"/>
  <c r="I131" i="1" s="1"/>
  <c r="H130" i="1"/>
  <c r="F130" i="1"/>
  <c r="F129" i="1" s="1"/>
  <c r="E129" i="1"/>
  <c r="D129" i="1"/>
  <c r="C129" i="1"/>
  <c r="H128" i="1"/>
  <c r="F128" i="1"/>
  <c r="I128" i="1" s="1"/>
  <c r="H127" i="1"/>
  <c r="F127" i="1"/>
  <c r="F126" i="1" s="1"/>
  <c r="E126" i="1"/>
  <c r="D126" i="1"/>
  <c r="H126" i="1" s="1"/>
  <c r="C126" i="1"/>
  <c r="H125" i="1"/>
  <c r="F125" i="1"/>
  <c r="I125" i="1" s="1"/>
  <c r="H124" i="1"/>
  <c r="F124" i="1"/>
  <c r="I124" i="1" s="1"/>
  <c r="H123" i="1"/>
  <c r="F123" i="1"/>
  <c r="I123" i="1" s="1"/>
  <c r="H122" i="1"/>
  <c r="F122" i="1"/>
  <c r="I122" i="1" s="1"/>
  <c r="H121" i="1"/>
  <c r="D121" i="1"/>
  <c r="H120" i="1"/>
  <c r="F120" i="1"/>
  <c r="I120" i="1" s="1"/>
  <c r="E119" i="1"/>
  <c r="D119" i="1"/>
  <c r="C119" i="1"/>
  <c r="H119" i="1" s="1"/>
  <c r="H118" i="1"/>
  <c r="F118" i="1"/>
  <c r="I118" i="1" s="1"/>
  <c r="H117" i="1"/>
  <c r="F117" i="1"/>
  <c r="I117" i="1" s="1"/>
  <c r="H116" i="1"/>
  <c r="F116" i="1"/>
  <c r="I116" i="1" s="1"/>
  <c r="H115" i="1"/>
  <c r="F115" i="1"/>
  <c r="I115" i="1" s="1"/>
  <c r="H114" i="1"/>
  <c r="F114" i="1"/>
  <c r="E113" i="1"/>
  <c r="D113" i="1"/>
  <c r="C113" i="1"/>
  <c r="H113" i="1" s="1"/>
  <c r="H112" i="1"/>
  <c r="F112" i="1"/>
  <c r="I112" i="1" s="1"/>
  <c r="H111" i="1"/>
  <c r="F111" i="1"/>
  <c r="I111" i="1" s="1"/>
  <c r="F110" i="1"/>
  <c r="I110" i="1" s="1"/>
  <c r="H109" i="1"/>
  <c r="F109" i="1"/>
  <c r="I109" i="1" s="1"/>
  <c r="H108" i="1"/>
  <c r="F108" i="1"/>
  <c r="I108" i="1" s="1"/>
  <c r="E107" i="1"/>
  <c r="E106" i="1" s="1"/>
  <c r="D107" i="1"/>
  <c r="C107" i="1"/>
  <c r="H107" i="1" s="1"/>
  <c r="D106" i="1"/>
  <c r="F105" i="1"/>
  <c r="I105" i="1" s="1"/>
  <c r="H104" i="1"/>
  <c r="F104" i="1"/>
  <c r="I104" i="1" s="1"/>
  <c r="H103" i="1"/>
  <c r="F103" i="1"/>
  <c r="I103" i="1" s="1"/>
  <c r="H102" i="1"/>
  <c r="H101" i="1" s="1"/>
  <c r="F102" i="1"/>
  <c r="I102" i="1" s="1"/>
  <c r="G101" i="1"/>
  <c r="E101" i="1"/>
  <c r="D101" i="1"/>
  <c r="C101" i="1"/>
  <c r="F100" i="1"/>
  <c r="D100" i="1"/>
  <c r="I99" i="1"/>
  <c r="F99" i="1"/>
  <c r="H98" i="1"/>
  <c r="F98" i="1"/>
  <c r="I98" i="1" s="1"/>
  <c r="F97" i="1"/>
  <c r="I97" i="1" s="1"/>
  <c r="F96" i="1"/>
  <c r="I96" i="1" s="1"/>
  <c r="H95" i="1"/>
  <c r="F95" i="1"/>
  <c r="I95" i="1" s="1"/>
  <c r="I94" i="1"/>
  <c r="F94" i="1"/>
  <c r="I93" i="1"/>
  <c r="F93" i="1"/>
  <c r="H92" i="1"/>
  <c r="F92" i="1"/>
  <c r="I92" i="1" s="1"/>
  <c r="H91" i="1"/>
  <c r="F91" i="1"/>
  <c r="I91" i="1" s="1"/>
  <c r="H90" i="1"/>
  <c r="F90" i="1"/>
  <c r="I90" i="1" s="1"/>
  <c r="F89" i="1"/>
  <c r="I89" i="1" s="1"/>
  <c r="H88" i="1"/>
  <c r="F88" i="1"/>
  <c r="I88" i="1" s="1"/>
  <c r="F87" i="1"/>
  <c r="I87" i="1" s="1"/>
  <c r="H86" i="1"/>
  <c r="F86" i="1"/>
  <c r="I86" i="1" s="1"/>
  <c r="F85" i="1"/>
  <c r="I85" i="1" s="1"/>
  <c r="H84" i="1"/>
  <c r="F84" i="1"/>
  <c r="I84" i="1" s="1"/>
  <c r="F83" i="1"/>
  <c r="E83" i="1"/>
  <c r="D83" i="1"/>
  <c r="I83" i="1" s="1"/>
  <c r="C83" i="1"/>
  <c r="H82" i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H76" i="1"/>
  <c r="F76" i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9" i="1"/>
  <c r="I69" i="1" s="1"/>
  <c r="H68" i="1"/>
  <c r="F68" i="1"/>
  <c r="I68" i="1" s="1"/>
  <c r="E67" i="1"/>
  <c r="D67" i="1"/>
  <c r="C67" i="1"/>
  <c r="H66" i="1"/>
  <c r="F66" i="1"/>
  <c r="I66" i="1" s="1"/>
  <c r="H65" i="1"/>
  <c r="F65" i="1"/>
  <c r="I65" i="1" s="1"/>
  <c r="H64" i="1"/>
  <c r="F64" i="1"/>
  <c r="I64" i="1" s="1"/>
  <c r="H63" i="1"/>
  <c r="F63" i="1"/>
  <c r="I63" i="1" s="1"/>
  <c r="E62" i="1"/>
  <c r="D62" i="1"/>
  <c r="C62" i="1"/>
  <c r="H62" i="1" s="1"/>
  <c r="H61" i="1"/>
  <c r="F61" i="1"/>
  <c r="I61" i="1" s="1"/>
  <c r="H60" i="1"/>
  <c r="F60" i="1"/>
  <c r="I60" i="1" s="1"/>
  <c r="H59" i="1"/>
  <c r="F59" i="1"/>
  <c r="I59" i="1" s="1"/>
  <c r="H58" i="1"/>
  <c r="F58" i="1"/>
  <c r="I58" i="1" s="1"/>
  <c r="H57" i="1"/>
  <c r="F57" i="1"/>
  <c r="I57" i="1" s="1"/>
  <c r="H56" i="1"/>
  <c r="F56" i="1"/>
  <c r="I56" i="1" s="1"/>
  <c r="E55" i="1"/>
  <c r="D55" i="1"/>
  <c r="C55" i="1"/>
  <c r="H54" i="1"/>
  <c r="F54" i="1"/>
  <c r="I54" i="1" s="1"/>
  <c r="H53" i="1"/>
  <c r="F53" i="1"/>
  <c r="I53" i="1" s="1"/>
  <c r="H52" i="1"/>
  <c r="F52" i="1"/>
  <c r="I52" i="1" s="1"/>
  <c r="F51" i="1"/>
  <c r="I51" i="1" s="1"/>
  <c r="D51" i="1"/>
  <c r="H51" i="1" s="1"/>
  <c r="F50" i="1"/>
  <c r="E50" i="1"/>
  <c r="D50" i="1"/>
  <c r="I50" i="1" s="1"/>
  <c r="C50" i="1"/>
  <c r="H49" i="1"/>
  <c r="F49" i="1"/>
  <c r="I49" i="1" s="1"/>
  <c r="H48" i="1"/>
  <c r="F48" i="1"/>
  <c r="I48" i="1" s="1"/>
  <c r="F47" i="1"/>
  <c r="E47" i="1"/>
  <c r="D47" i="1"/>
  <c r="I47" i="1" s="1"/>
  <c r="C47" i="1"/>
  <c r="H46" i="1"/>
  <c r="F46" i="1"/>
  <c r="I46" i="1" s="1"/>
  <c r="H45" i="1"/>
  <c r="F45" i="1"/>
  <c r="I45" i="1" s="1"/>
  <c r="F44" i="1"/>
  <c r="E44" i="1"/>
  <c r="D44" i="1"/>
  <c r="I44" i="1" s="1"/>
  <c r="C44" i="1"/>
  <c r="H43" i="1"/>
  <c r="F43" i="1"/>
  <c r="I43" i="1" s="1"/>
  <c r="H42" i="1"/>
  <c r="F42" i="1"/>
  <c r="I42" i="1" s="1"/>
  <c r="H41" i="1"/>
  <c r="F41" i="1"/>
  <c r="I41" i="1" s="1"/>
  <c r="H40" i="1"/>
  <c r="F40" i="1"/>
  <c r="I40" i="1" s="1"/>
  <c r="H39" i="1"/>
  <c r="F39" i="1"/>
  <c r="I39" i="1" s="1"/>
  <c r="H38" i="1"/>
  <c r="F38" i="1"/>
  <c r="I38" i="1" s="1"/>
  <c r="F37" i="1"/>
  <c r="E37" i="1"/>
  <c r="D37" i="1"/>
  <c r="I37" i="1" s="1"/>
  <c r="C37" i="1"/>
  <c r="E36" i="1"/>
  <c r="C36" i="1"/>
  <c r="H35" i="1"/>
  <c r="F35" i="1"/>
  <c r="I35" i="1" s="1"/>
  <c r="H34" i="1"/>
  <c r="F34" i="1"/>
  <c r="I34" i="1" s="1"/>
  <c r="H33" i="1"/>
  <c r="F33" i="1"/>
  <c r="I33" i="1" s="1"/>
  <c r="E32" i="1"/>
  <c r="D32" i="1"/>
  <c r="C32" i="1"/>
  <c r="F31" i="1"/>
  <c r="I31" i="1" s="1"/>
  <c r="F30" i="1"/>
  <c r="I30" i="1" s="1"/>
  <c r="F29" i="1"/>
  <c r="E29" i="1"/>
  <c r="D29" i="1"/>
  <c r="C29" i="1"/>
  <c r="H28" i="1"/>
  <c r="F28" i="1"/>
  <c r="I28" i="1" s="1"/>
  <c r="H27" i="1"/>
  <c r="F27" i="1"/>
  <c r="I27" i="1" s="1"/>
  <c r="I26" i="1"/>
  <c r="F26" i="1"/>
  <c r="H25" i="1"/>
  <c r="F25" i="1"/>
  <c r="I25" i="1" s="1"/>
  <c r="H24" i="1"/>
  <c r="F24" i="1"/>
  <c r="I24" i="1" s="1"/>
  <c r="H23" i="1"/>
  <c r="F23" i="1"/>
  <c r="F22" i="1" s="1"/>
  <c r="E22" i="1"/>
  <c r="D22" i="1"/>
  <c r="C22" i="1"/>
  <c r="I22" i="1" s="1"/>
  <c r="H21" i="1"/>
  <c r="F21" i="1"/>
  <c r="H20" i="1"/>
  <c r="F20" i="1"/>
  <c r="I20" i="1" s="1"/>
  <c r="E19" i="1"/>
  <c r="D19" i="1"/>
  <c r="C19" i="1"/>
  <c r="H18" i="1"/>
  <c r="F18" i="1"/>
  <c r="F17" i="1" s="1"/>
  <c r="E17" i="1"/>
  <c r="D17" i="1"/>
  <c r="C17" i="1"/>
  <c r="H16" i="1"/>
  <c r="F16" i="1"/>
  <c r="I16" i="1" s="1"/>
  <c r="H15" i="1"/>
  <c r="F15" i="1"/>
  <c r="I15" i="1" s="1"/>
  <c r="H14" i="1"/>
  <c r="F14" i="1"/>
  <c r="F13" i="1"/>
  <c r="E13" i="1"/>
  <c r="D13" i="1"/>
  <c r="I13" i="1" s="1"/>
  <c r="C13" i="1"/>
  <c r="H12" i="1"/>
  <c r="F12" i="1"/>
  <c r="H11" i="1"/>
  <c r="F11" i="1"/>
  <c r="I11" i="1" s="1"/>
  <c r="E10" i="1"/>
  <c r="E9" i="1" s="1"/>
  <c r="D10" i="1"/>
  <c r="C10" i="1"/>
  <c r="H10" i="1" s="1"/>
  <c r="E182" i="1" l="1"/>
  <c r="E226" i="1" s="1"/>
  <c r="D9" i="1"/>
  <c r="F10" i="1"/>
  <c r="H13" i="1"/>
  <c r="I17" i="1"/>
  <c r="F19" i="1"/>
  <c r="I19" i="1" s="1"/>
  <c r="I29" i="1"/>
  <c r="H32" i="1"/>
  <c r="D36" i="1"/>
  <c r="H36" i="1" s="1"/>
  <c r="H37" i="1"/>
  <c r="H44" i="1"/>
  <c r="H47" i="1"/>
  <c r="H50" i="1"/>
  <c r="H55" i="1"/>
  <c r="H67" i="1"/>
  <c r="H83" i="1"/>
  <c r="I100" i="1"/>
  <c r="I126" i="1"/>
  <c r="I129" i="1"/>
  <c r="F151" i="1"/>
  <c r="I160" i="1"/>
  <c r="F160" i="1"/>
  <c r="H171" i="1"/>
  <c r="F170" i="1"/>
  <c r="I183" i="1"/>
  <c r="F183" i="1"/>
  <c r="I191" i="1"/>
  <c r="F191" i="1"/>
  <c r="I196" i="1"/>
  <c r="F196" i="1"/>
  <c r="F182" i="1"/>
  <c r="I206" i="1"/>
  <c r="I209" i="1"/>
  <c r="C106" i="1"/>
  <c r="H106" i="1" s="1"/>
  <c r="I12" i="1"/>
  <c r="I18" i="1"/>
  <c r="I23" i="1"/>
  <c r="C9" i="1"/>
  <c r="I14" i="1"/>
  <c r="G14" i="1"/>
  <c r="H17" i="1"/>
  <c r="H19" i="1"/>
  <c r="H22" i="1"/>
  <c r="I21" i="1"/>
  <c r="G21" i="1"/>
  <c r="F32" i="1"/>
  <c r="F9" i="1" s="1"/>
  <c r="F55" i="1"/>
  <c r="I55" i="1" s="1"/>
  <c r="F62" i="1"/>
  <c r="I62" i="1" s="1"/>
  <c r="F67" i="1"/>
  <c r="I67" i="1" s="1"/>
  <c r="F101" i="1"/>
  <c r="I101" i="1" s="1"/>
  <c r="F107" i="1"/>
  <c r="I107" i="1" s="1"/>
  <c r="F113" i="1"/>
  <c r="I113" i="1" s="1"/>
  <c r="I114" i="1"/>
  <c r="I121" i="1"/>
  <c r="F121" i="1"/>
  <c r="F119" i="1" s="1"/>
  <c r="I119" i="1" s="1"/>
  <c r="I127" i="1"/>
  <c r="H129" i="1"/>
  <c r="I136" i="1"/>
  <c r="F136" i="1"/>
  <c r="I137" i="1"/>
  <c r="I151" i="1"/>
  <c r="I178" i="1"/>
  <c r="I199" i="1"/>
  <c r="I130" i="1"/>
  <c r="D235" i="1"/>
  <c r="H151" i="1"/>
  <c r="I152" i="1"/>
  <c r="H178" i="1"/>
  <c r="I179" i="1"/>
  <c r="H199" i="1"/>
  <c r="I200" i="1"/>
  <c r="H209" i="1"/>
  <c r="I210" i="1"/>
  <c r="C235" i="1"/>
  <c r="C170" i="1"/>
  <c r="C182" i="1"/>
  <c r="D226" i="1" l="1"/>
  <c r="I32" i="1"/>
  <c r="H170" i="1"/>
  <c r="I170" i="1"/>
  <c r="F235" i="1"/>
  <c r="F106" i="1"/>
  <c r="I106" i="1" s="1"/>
  <c r="F36" i="1"/>
  <c r="I36" i="1" s="1"/>
  <c r="C226" i="1"/>
  <c r="H9" i="1"/>
  <c r="H182" i="1"/>
  <c r="I182" i="1"/>
  <c r="H229" i="1" l="1"/>
  <c r="H226" i="1"/>
  <c r="F227" i="1"/>
  <c r="F226" i="1"/>
  <c r="I226" i="1" l="1"/>
  <c r="H235" i="1"/>
</calcChain>
</file>

<file path=xl/sharedStrings.xml><?xml version="1.0" encoding="utf-8"?>
<sst xmlns="http://schemas.openxmlformats.org/spreadsheetml/2006/main" count="423" uniqueCount="408">
  <si>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</si>
  <si>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</si>
  <si>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</si>
  <si>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31 DE OCTUBRE 2017</t>
  </si>
  <si>
    <t>(valores en RD$)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</si>
  <si>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</si>
  <si>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</si>
  <si>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</si>
  <si>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</si>
  <si>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</si>
  <si>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</si>
  <si>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</si>
  <si>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</si>
  <si>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</si>
  <si>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</si>
  <si>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</si>
  <si>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</si>
  <si>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</si>
  <si>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</si>
  <si>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</si>
  <si>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</si>
  <si>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</si>
  <si>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</si>
  <si>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</si>
  <si>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</si>
  <si>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</si>
  <si>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</si>
  <si>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</si>
  <si>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</si>
  <si>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</si>
  <si>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</si>
  <si>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</si>
  <si>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</si>
  <si>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</si>
  <si>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</si>
  <si>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</si>
  <si>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</si>
  <si>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</si>
  <si>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</si>
  <si>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</si>
  <si>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</si>
  <si>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</si>
  <si>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</si>
  <si>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</si>
  <si>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</si>
  <si>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</si>
  <si>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</si>
  <si>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</si>
  <si>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</si>
  <si>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</si>
  <si>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</si>
  <si>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</si>
  <si>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</si>
  <si>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</si>
  <si>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2.1.3.1.2</t>
  </si>
  <si>
    <t>Dietas en el exterior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</si>
  <si>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</si>
  <si>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</si>
  <si>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</si>
  <si>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</si>
  <si>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</si>
  <si>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</si>
  <si>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</si>
  <si>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</si>
  <si>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</si>
  <si>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</si>
  <si>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</si>
  <si>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</si>
  <si>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</si>
  <si>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</si>
  <si>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</si>
  <si>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</si>
  <si>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</si>
  <si>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</si>
  <si>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</si>
  <si>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</si>
  <si>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</si>
  <si>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</si>
  <si>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</si>
  <si>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</si>
  <si>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</si>
  <si>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</si>
  <si>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</si>
  <si>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</si>
  <si>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</si>
  <si>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</si>
  <si>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</si>
  <si>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</si>
  <si>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</si>
  <si>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</si>
  <si>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</si>
  <si>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</si>
  <si>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</si>
  <si>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</si>
  <si>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</si>
  <si>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</si>
  <si>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</si>
  <si>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</si>
  <si>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</si>
  <si>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</si>
  <si>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</si>
  <si>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</si>
  <si>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</si>
  <si>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</si>
  <si>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</si>
  <si>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</si>
  <si>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</si>
  <si>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</si>
  <si>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</si>
  <si>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</si>
  <si>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</si>
  <si>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</si>
  <si>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</si>
  <si>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</si>
  <si>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</si>
  <si>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</si>
  <si>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</si>
  <si>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</si>
  <si>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</si>
  <si>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</si>
  <si>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</si>
  <si>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</si>
  <si>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</si>
  <si>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</si>
  <si>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</si>
  <si>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</si>
  <si>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</si>
  <si>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</si>
  <si>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</si>
  <si>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</si>
  <si>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</si>
  <si>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</si>
  <si>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</si>
  <si>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</si>
  <si>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</si>
  <si>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2.2.7.2.3</t>
  </si>
  <si>
    <t>Mantenimiento y reparacion de equipo educacional</t>
  </si>
  <si>
    <t>2.2.7.2.4</t>
  </si>
  <si>
    <t>Mantenimiento y reparacion de equipos sanitarios y de laboratorio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</si>
  <si>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</si>
  <si>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</si>
  <si>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</si>
  <si>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</si>
  <si>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</si>
  <si>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</si>
  <si>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Mantenimiento  y Reparación Equipo de oficina</t>
  </si>
  <si>
    <t>Mantenimiento y Reparación de Equipo de Transporte</t>
  </si>
  <si>
    <t>Servicios de Mantenimiento y Reparacion e Instalaciones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</si>
  <si>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</si>
  <si>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</si>
  <si>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</si>
  <si>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</si>
  <si>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</si>
  <si>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</si>
  <si>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2.2.8.2.1</t>
  </si>
  <si>
    <t>Comisiones y gastos bancarios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</si>
  <si>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</si>
  <si>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</si>
  <si>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</si>
  <si>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</si>
  <si>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</si>
  <si>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</si>
  <si>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</si>
  <si>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</si>
  <si>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</si>
  <si>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</si>
  <si>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</si>
  <si>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</si>
  <si>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</si>
  <si>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</si>
  <si>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2.2.8.6.3</t>
  </si>
  <si>
    <t>Actuaciones Deportivas</t>
  </si>
  <si>
    <t>Actuaciones Artisticas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</si>
  <si>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</si>
  <si>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</si>
  <si>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</si>
  <si>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</si>
  <si>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</si>
  <si>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</si>
  <si>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</si>
  <si>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</si>
  <si>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</si>
  <si>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</si>
  <si>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</si>
  <si>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</si>
  <si>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</si>
  <si>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</si>
  <si>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</si>
  <si>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</si>
  <si>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</si>
  <si>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</si>
  <si>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</si>
  <si>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</si>
  <si>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</si>
  <si>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</si>
  <si>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</si>
  <si>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</si>
  <si>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</si>
  <si>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</si>
  <si>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</si>
  <si>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</si>
  <si>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</si>
  <si>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2.3.1.3.2</t>
  </si>
  <si>
    <t>Productos Agricolas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</si>
  <si>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</si>
  <si>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</si>
  <si>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</si>
  <si>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</si>
  <si>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</si>
  <si>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</si>
  <si>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</si>
  <si>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</si>
  <si>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</si>
  <si>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</si>
  <si>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</si>
  <si>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</si>
  <si>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</si>
  <si>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</si>
  <si>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</si>
  <si>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</si>
  <si>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</si>
  <si>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</si>
  <si>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</si>
  <si>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</si>
  <si>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</si>
  <si>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</si>
  <si>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</si>
  <si>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</si>
  <si>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</si>
  <si>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</si>
  <si>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2.3.3.6</t>
  </si>
  <si>
    <t>Especies timbradas y valores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</si>
  <si>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</si>
  <si>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</si>
  <si>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</si>
  <si>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</si>
  <si>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</si>
  <si>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</si>
  <si>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</si>
  <si>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</si>
  <si>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</si>
  <si>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</si>
  <si>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</si>
  <si>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</si>
  <si>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</si>
  <si>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</si>
  <si>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</si>
  <si>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</si>
  <si>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</si>
  <si>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</si>
  <si>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</si>
  <si>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</si>
  <si>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</si>
  <si>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</si>
  <si>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</si>
  <si>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</si>
  <si>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</si>
  <si>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</si>
  <si>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</si>
  <si>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</si>
  <si>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</si>
  <si>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</si>
  <si>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</si>
  <si>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</si>
  <si>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</si>
  <si>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</si>
  <si>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</si>
  <si>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</si>
  <si>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</si>
  <si>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</si>
  <si>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</si>
  <si>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</si>
  <si>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</si>
  <si>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</si>
  <si>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</si>
  <si>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</si>
  <si>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</si>
  <si>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</si>
  <si>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</si>
  <si>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</si>
  <si>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</si>
  <si>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</si>
  <si>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</si>
  <si>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</si>
  <si>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</si>
  <si>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</si>
  <si>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</si>
  <si>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</si>
  <si>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</si>
  <si>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</si>
  <si>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</si>
  <si>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</si>
  <si>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</si>
  <si>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</si>
  <si>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</si>
  <si>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</si>
  <si>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</si>
  <si>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</si>
  <si>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</si>
  <si>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</si>
  <si>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</si>
  <si>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</si>
  <si>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</si>
  <si>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</si>
  <si>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</si>
  <si>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</si>
  <si>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</si>
  <si>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</si>
  <si>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</si>
  <si>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</si>
  <si>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</si>
  <si>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</si>
  <si>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</si>
  <si>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</si>
  <si>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</si>
  <si>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</si>
  <si>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</si>
  <si>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</si>
  <si>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</si>
  <si>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</si>
  <si>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</si>
  <si>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</si>
  <si>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</si>
  <si>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</si>
  <si>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</si>
  <si>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</si>
  <si>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</si>
  <si>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</si>
  <si>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</si>
  <si>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</si>
  <si>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</si>
  <si>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</si>
  <si>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</si>
  <si>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</si>
  <si>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</si>
  <si>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</si>
  <si>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</si>
  <si>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</si>
  <si>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</si>
  <si>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</si>
  <si>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</si>
  <si>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</si>
  <si>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</si>
  <si>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</si>
  <si>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</si>
  <si>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</si>
  <si>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</si>
  <si>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Electrodomesticos</t>
  </si>
  <si>
    <t>2.6.1.5</t>
  </si>
  <si>
    <t xml:space="preserve">Equipos y Aparatos Audiovisuales </t>
  </si>
  <si>
    <t>2.6.1.9</t>
  </si>
  <si>
    <t>Otros Mobiliarios y Equipos No Identificados Precedentemente</t>
  </si>
  <si>
    <t>2.6.1.3.03</t>
  </si>
  <si>
    <t>Otros Equipos de Valor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</si>
  <si>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</si>
  <si>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</si>
  <si>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</si>
  <si>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</si>
  <si>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</si>
  <si>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Videos 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</si>
  <si>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</si>
  <si>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</si>
  <si>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</si>
  <si>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</si>
  <si>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</si>
  <si>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</si>
  <si>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</si>
  <si>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</si>
  <si>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</si>
  <si>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</si>
  <si>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</si>
  <si>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</si>
  <si>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</si>
  <si>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</si>
  <si>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</si>
  <si>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Sistema de aire acondicionado y calefacion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</si>
  <si>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</si>
  <si>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</si>
  <si>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</si>
  <si>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</si>
  <si>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</si>
  <si>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</si>
  <si>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</si>
  <si>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</si>
  <si>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</si>
  <si>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</si>
  <si>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</si>
  <si>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</si>
  <si>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</si>
  <si>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</si>
  <si>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</si>
  <si>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</si>
  <si>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</si>
  <si>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</si>
  <si>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</si>
  <si>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</si>
  <si>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</si>
  <si>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</si>
  <si>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</si>
  <si>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</si>
  <si>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</si>
  <si>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</si>
  <si>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</si>
  <si>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</si>
  <si>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</si>
  <si>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</si>
  <si>
    <t xml:space="preserve">Objeto             Cta                     Sub-Cuenta </t>
  </si>
  <si>
    <t xml:space="preserve">AÑO DEL DESARROLLO AGROFORESTAL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</si>
</sst>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12"/>
      <color theme="1"/>
      <name val="Arial Narrow"/>
      <family val="2"/>
    </font>
    <font>
      <sz val="14"/>
      <name val="Arial Narrow"/>
      <family val="2"/>
    </font>
    <font>
      <b/>
      <i/>
      <sz val="12"/>
      <color rgb="FF00B05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1" fillId="0" borderId="0" xfId="1"/>
    <xf numFmtId="0" fontId="1" fillId="0" borderId="0" xfId="1" applyFill="1" applyBorder="1" applyAlignment="1">
      <alignment horizontal="center"/>
    </xf>
    <xf numFmtId="0" fontId="7" fillId="2" borderId="6" xfId="1" applyNumberFormat="1" applyFont="1" applyFill="1" applyBorder="1" applyAlignment="1">
      <alignment horizontal="center"/>
    </xf>
    <xf numFmtId="0" fontId="7" fillId="2" borderId="6" xfId="1" applyFont="1" applyFill="1" applyBorder="1"/>
    <xf numFmtId="43" fontId="6" fillId="2" borderId="6" xfId="1" applyNumberFormat="1" applyFont="1" applyFill="1" applyBorder="1"/>
    <xf numFmtId="43" fontId="1" fillId="0" borderId="0" xfId="1" applyNumberFormat="1"/>
    <xf numFmtId="0" fontId="8" fillId="3" borderId="7" xfId="1" applyNumberFormat="1" applyFont="1" applyFill="1" applyBorder="1" applyAlignment="1">
      <alignment horizontal="center"/>
    </xf>
    <xf numFmtId="0" fontId="9" fillId="3" borderId="7" xfId="1" applyFont="1" applyFill="1" applyBorder="1"/>
    <xf numFmtId="43" fontId="6" fillId="3" borderId="7" xfId="2" applyFont="1" applyFill="1" applyBorder="1"/>
    <xf numFmtId="0" fontId="10" fillId="0" borderId="8" xfId="1" applyNumberFormat="1" applyFont="1" applyBorder="1" applyAlignment="1">
      <alignment horizontal="center"/>
    </xf>
    <xf numFmtId="0" fontId="10" fillId="0" borderId="8" xfId="1" applyFont="1" applyBorder="1"/>
    <xf numFmtId="43" fontId="5" fillId="0" borderId="8" xfId="2" applyFont="1" applyBorder="1"/>
    <xf numFmtId="43" fontId="6" fillId="3" borderId="0" xfId="2" applyFont="1" applyFill="1" applyBorder="1"/>
    <xf numFmtId="0" fontId="10" fillId="4" borderId="8" xfId="1" applyFont="1" applyFill="1" applyBorder="1"/>
    <xf numFmtId="0" fontId="8" fillId="3" borderId="8" xfId="1" applyNumberFormat="1" applyFont="1" applyFill="1" applyBorder="1" applyAlignment="1">
      <alignment horizontal="center"/>
    </xf>
    <xf numFmtId="0" fontId="9" fillId="3" borderId="8" xfId="1" applyFont="1" applyFill="1" applyBorder="1"/>
    <xf numFmtId="43" fontId="6" fillId="3" borderId="8" xfId="2" applyFont="1" applyFill="1" applyBorder="1"/>
    <xf numFmtId="43" fontId="1" fillId="0" borderId="9" xfId="2" applyBorder="1"/>
    <xf numFmtId="0" fontId="5" fillId="0" borderId="8" xfId="1" applyNumberFormat="1" applyFont="1" applyBorder="1" applyAlignment="1">
      <alignment horizontal="center"/>
    </xf>
    <xf numFmtId="49" fontId="10" fillId="0" borderId="8" xfId="1" applyNumberFormat="1" applyFont="1" applyBorder="1" applyAlignment="1">
      <alignment horizontal="center"/>
    </xf>
    <xf numFmtId="43" fontId="5" fillId="0" borderId="8" xfId="2" applyFont="1" applyFill="1" applyBorder="1"/>
    <xf numFmtId="43" fontId="9" fillId="3" borderId="8" xfId="1" applyNumberFormat="1" applyFont="1" applyFill="1" applyBorder="1"/>
    <xf numFmtId="49" fontId="10" fillId="3" borderId="10" xfId="1" applyNumberFormat="1" applyFont="1" applyFill="1" applyBorder="1" applyAlignment="1">
      <alignment horizontal="center"/>
    </xf>
    <xf numFmtId="0" fontId="10" fillId="0" borderId="10" xfId="1" applyFont="1" applyBorder="1"/>
    <xf numFmtId="43" fontId="5" fillId="0" borderId="10" xfId="2" applyFont="1" applyBorder="1"/>
    <xf numFmtId="0" fontId="10" fillId="0" borderId="11" xfId="1" applyFont="1" applyBorder="1"/>
    <xf numFmtId="43" fontId="1" fillId="0" borderId="7" xfId="2" applyFont="1" applyBorder="1"/>
    <xf numFmtId="49" fontId="10" fillId="0" borderId="12" xfId="1" applyNumberFormat="1" applyFont="1" applyBorder="1" applyAlignment="1">
      <alignment horizontal="center"/>
    </xf>
    <xf numFmtId="0" fontId="10" fillId="0" borderId="13" xfId="1" applyFont="1" applyBorder="1"/>
    <xf numFmtId="43" fontId="1" fillId="0" borderId="14" xfId="2" applyFont="1" applyBorder="1"/>
    <xf numFmtId="43" fontId="6" fillId="2" borderId="15" xfId="1" applyNumberFormat="1" applyFont="1" applyFill="1" applyBorder="1"/>
    <xf numFmtId="0" fontId="11" fillId="0" borderId="8" xfId="1" applyNumberFormat="1" applyFont="1" applyFill="1" applyBorder="1" applyAlignment="1">
      <alignment horizontal="center"/>
    </xf>
    <xf numFmtId="0" fontId="5" fillId="0" borderId="8" xfId="1" applyFont="1" applyFill="1" applyBorder="1"/>
    <xf numFmtId="0" fontId="1" fillId="0" borderId="0" xfId="1" applyFill="1"/>
    <xf numFmtId="43" fontId="1" fillId="0" borderId="0" xfId="1" applyNumberFormat="1" applyFill="1"/>
    <xf numFmtId="0" fontId="1" fillId="5" borderId="0" xfId="1" applyFill="1"/>
    <xf numFmtId="0" fontId="8" fillId="6" borderId="8" xfId="1" applyNumberFormat="1" applyFont="1" applyFill="1" applyBorder="1" applyAlignment="1">
      <alignment horizontal="center"/>
    </xf>
    <xf numFmtId="0" fontId="8" fillId="6" borderId="8" xfId="1" applyFont="1" applyFill="1" applyBorder="1"/>
    <xf numFmtId="0" fontId="8" fillId="7" borderId="8" xfId="1" applyNumberFormat="1" applyFont="1" applyFill="1" applyBorder="1" applyAlignment="1">
      <alignment horizontal="center"/>
    </xf>
    <xf numFmtId="0" fontId="9" fillId="7" borderId="8" xfId="1" applyFont="1" applyFill="1" applyBorder="1"/>
    <xf numFmtId="49" fontId="10" fillId="0" borderId="10" xfId="1" applyNumberFormat="1" applyFont="1" applyBorder="1" applyAlignment="1">
      <alignment horizontal="center"/>
    </xf>
    <xf numFmtId="0" fontId="5" fillId="0" borderId="14" xfId="1" applyNumberFormat="1" applyFont="1" applyBorder="1" applyAlignment="1">
      <alignment horizontal="center"/>
    </xf>
    <xf numFmtId="0" fontId="10" fillId="0" borderId="14" xfId="1" applyFont="1" applyBorder="1"/>
    <xf numFmtId="43" fontId="5" fillId="0" borderId="14" xfId="2" applyFont="1" applyBorder="1"/>
    <xf numFmtId="0" fontId="12" fillId="3" borderId="16" xfId="1" applyNumberFormat="1" applyFont="1" applyFill="1" applyBorder="1" applyAlignment="1">
      <alignment horizontal="center"/>
    </xf>
    <xf numFmtId="0" fontId="12" fillId="3" borderId="16" xfId="1" applyFont="1" applyFill="1" applyBorder="1"/>
    <xf numFmtId="43" fontId="13" fillId="3" borderId="16" xfId="2" applyFont="1" applyFill="1" applyBorder="1"/>
    <xf numFmtId="0" fontId="1" fillId="0" borderId="0" xfId="1" applyNumberFormat="1" applyBorder="1"/>
    <xf numFmtId="0" fontId="10" fillId="0" borderId="0" xfId="1" applyFont="1" applyBorder="1"/>
    <xf numFmtId="0" fontId="1" fillId="0" borderId="2" xfId="1" applyBorder="1"/>
    <xf numFmtId="43" fontId="1" fillId="0" borderId="2" xfId="1" applyNumberFormat="1" applyBorder="1"/>
    <xf numFmtId="164" fontId="1" fillId="0" borderId="2" xfId="1" applyNumberFormat="1" applyBorder="1"/>
    <xf numFmtId="43" fontId="14" fillId="0" borderId="0" xfId="1" applyNumberFormat="1" applyFont="1"/>
    <xf numFmtId="0" fontId="4" fillId="8" borderId="19" xfId="1" applyFont="1" applyFill="1" applyBorder="1" applyAlignment="1">
      <alignment horizontal="center" vertical="center" wrapText="1"/>
    </xf>
    <xf numFmtId="0" fontId="4" fillId="8" borderId="21" xfId="1" applyFont="1" applyFill="1" applyBorder="1" applyAlignment="1">
      <alignment horizontal="center" vertical="center" wrapText="1"/>
    </xf>
    <xf numFmtId="0" fontId="4" fillId="8" borderId="20" xfId="1" applyFont="1" applyFill="1" applyBorder="1" applyAlignment="1">
      <alignment horizontal="center" vertical="center" wrapText="1"/>
    </xf>
    <xf numFmtId="0" fontId="16" fillId="8" borderId="17" xfId="1" applyFont="1" applyFill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5" xfId="1" applyFont="1" applyBorder="1" applyAlignment="1" applyProtection="1">
      <alignment horizontal="center"/>
      <protection locked="0"/>
    </xf>
    <xf numFmtId="165" fontId="4" fillId="0" borderId="4" xfId="1" applyNumberFormat="1" applyFont="1" applyFill="1" applyBorder="1" applyAlignment="1" applyProtection="1">
      <alignment horizontal="center"/>
      <protection locked="0"/>
    </xf>
    <xf numFmtId="165" fontId="4" fillId="0" borderId="0" xfId="1" applyNumberFormat="1" applyFont="1" applyFill="1" applyBorder="1" applyAlignment="1" applyProtection="1">
      <alignment horizontal="center"/>
      <protection locked="0"/>
    </xf>
    <xf numFmtId="165" fontId="4" fillId="0" borderId="5" xfId="1" applyNumberFormat="1" applyFont="1" applyFill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6" fillId="8" borderId="18" xfId="1" applyFont="1" applyFill="1" applyBorder="1" applyAlignment="1">
      <alignment horizontal="center" vertical="center" wrapText="1"/>
    </xf>
    <xf numFmtId="0" fontId="6" fillId="8" borderId="15" xfId="1" applyFont="1" applyFill="1" applyBorder="1" applyAlignment="1">
      <alignment horizontal="center" vertical="center" wrapText="1"/>
    </xf>
    <xf numFmtId="0" fontId="17" fillId="0" borderId="4" xfId="1" applyFont="1" applyBorder="1" applyAlignment="1" applyProtection="1">
      <alignment horizontal="center"/>
      <protection locked="0"/>
    </xf>
    <xf numFmtId="0" fontId="17" fillId="0" borderId="0" xfId="1" applyFont="1" applyBorder="1" applyAlignment="1" applyProtection="1">
      <alignment horizontal="center"/>
      <protection locked="0"/>
    </xf>
    <xf numFmtId="0" fontId="17" fillId="0" borderId="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34636</xdr:rowOff>
    </xdr:from>
    <xdr:to>
      <xdr:col>1</xdr:col>
      <xdr:colOff>935182</xdr:colOff>
      <xdr:row>5</xdr:row>
      <xdr:rowOff>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36"/>
          <a:ext cx="2147455" cy="1117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25978</xdr:colOff>
      <xdr:row>0</xdr:row>
      <xdr:rowOff>43295</xdr:rowOff>
    </xdr:from>
    <xdr:to>
      <xdr:col>5</xdr:col>
      <xdr:colOff>987136</xdr:colOff>
      <xdr:row>5</xdr:row>
      <xdr:rowOff>43296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023" y="43295"/>
          <a:ext cx="1922318" cy="11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K238"/>
  <sheetViews>
    <sheetView showGridLines="0" tabSelected="1" view="pageBreakPreview" zoomScale="135" zoomScaleNormal="100" zoomScaleSheetLayoutView="135" workbookViewId="0">
      <selection sqref="A1:F1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11" ht="24" thickTop="1" x14ac:dyDescent="0.35">
      <c r="A1" s="58" t="s">
        <v>0</v>
      </c>
      <c r="B1" s="59"/>
      <c r="C1" s="59"/>
      <c r="D1" s="59"/>
      <c r="E1" s="59"/>
      <c r="F1" s="60"/>
    </row>
    <row r="2" spans="1:11" ht="18" x14ac:dyDescent="0.25">
      <c r="A2" s="61" t="s">
        <v>1</v>
      </c>
      <c r="B2" s="62"/>
      <c r="C2" s="62"/>
      <c r="D2" s="62"/>
      <c r="E2" s="62"/>
      <c r="F2" s="63"/>
    </row>
    <row r="3" spans="1:11" ht="15.75" x14ac:dyDescent="0.25">
      <c r="A3" s="75" t="s">
        <v>407</v>
      </c>
      <c r="B3" s="76"/>
      <c r="C3" s="76"/>
      <c r="D3" s="76"/>
      <c r="E3" s="76"/>
      <c r="F3" s="77"/>
    </row>
    <row r="4" spans="1:11" ht="15.75" x14ac:dyDescent="0.25">
      <c r="A4" s="64" t="s">
        <v>2</v>
      </c>
      <c r="B4" s="65"/>
      <c r="C4" s="65"/>
      <c r="D4" s="65"/>
      <c r="E4" s="65"/>
      <c r="F4" s="66"/>
    </row>
    <row r="5" spans="1:11" ht="18" x14ac:dyDescent="0.25">
      <c r="A5" s="67" t="s">
        <v>3</v>
      </c>
      <c r="B5" s="68"/>
      <c r="C5" s="68"/>
      <c r="D5" s="68"/>
      <c r="E5" s="68"/>
      <c r="F5" s="69"/>
    </row>
    <row r="6" spans="1:11" ht="21" thickBot="1" x14ac:dyDescent="0.35">
      <c r="A6" s="70" t="s">
        <v>4</v>
      </c>
      <c r="B6" s="71"/>
      <c r="C6" s="71"/>
      <c r="D6" s="71"/>
      <c r="E6" s="71"/>
      <c r="F6" s="72"/>
    </row>
    <row r="7" spans="1:11" ht="31.5" customHeight="1" x14ac:dyDescent="0.2">
      <c r="A7" s="54" t="s">
        <v>406</v>
      </c>
      <c r="B7" s="56" t="s">
        <v>5</v>
      </c>
      <c r="C7" s="73" t="s">
        <v>6</v>
      </c>
      <c r="D7" s="73" t="s">
        <v>7</v>
      </c>
      <c r="E7" s="73" t="s">
        <v>8</v>
      </c>
      <c r="F7" s="73" t="s">
        <v>9</v>
      </c>
    </row>
    <row r="8" spans="1:11" ht="28.5" customHeight="1" thickBot="1" x14ac:dyDescent="0.25">
      <c r="A8" s="55"/>
      <c r="B8" s="57"/>
      <c r="C8" s="74"/>
      <c r="D8" s="74"/>
      <c r="E8" s="74"/>
      <c r="F8" s="74"/>
      <c r="H8" s="2" t="s">
        <v>10</v>
      </c>
    </row>
    <row r="9" spans="1:11" ht="16.5" thickBot="1" x14ac:dyDescent="0.3">
      <c r="A9" s="3">
        <v>2.1</v>
      </c>
      <c r="B9" s="4" t="s">
        <v>11</v>
      </c>
      <c r="C9" s="5">
        <f>+C10+C13+C17+C19+C22+C29+C32</f>
        <v>24976922.550000001</v>
      </c>
      <c r="D9" s="5">
        <f>+D10+D13+D17+D19+D22+D29+D32</f>
        <v>25686299.659999996</v>
      </c>
      <c r="E9" s="5">
        <f>+E10+E13+E17+E19+E22+E29+E32</f>
        <v>7557309.0499999998</v>
      </c>
      <c r="F9" s="5">
        <f>+F10+F13+F17+F19+F22+F29+F32</f>
        <v>58220531.25999999</v>
      </c>
      <c r="H9" s="6" t="e">
        <f>+C9+D9+#REF!</f>
        <v>#REF!</v>
      </c>
      <c r="I9" s="6"/>
    </row>
    <row r="10" spans="1:11" ht="16.5" x14ac:dyDescent="0.3">
      <c r="A10" s="7" t="s">
        <v>12</v>
      </c>
      <c r="B10" s="8" t="s">
        <v>13</v>
      </c>
      <c r="C10" s="9">
        <f>SUM(C11:C12)</f>
        <v>21606743.57</v>
      </c>
      <c r="D10" s="9">
        <f t="shared" ref="D10:F10" si="0">SUM(D11:D12)</f>
        <v>15078891</v>
      </c>
      <c r="E10" s="9">
        <f t="shared" si="0"/>
        <v>3570700.5</v>
      </c>
      <c r="F10" s="9">
        <f t="shared" si="0"/>
        <v>40256335.07</v>
      </c>
      <c r="H10" s="6" t="e">
        <f>+C10+D10+#REF!</f>
        <v>#REF!</v>
      </c>
      <c r="I10" s="6"/>
    </row>
    <row r="11" spans="1:11" x14ac:dyDescent="0.2">
      <c r="A11" s="10" t="s">
        <v>14</v>
      </c>
      <c r="B11" s="11" t="s">
        <v>15</v>
      </c>
      <c r="C11" s="12">
        <v>21606743.57</v>
      </c>
      <c r="D11" s="12">
        <v>15078891</v>
      </c>
      <c r="E11" s="12">
        <v>3570700.5</v>
      </c>
      <c r="F11" s="12">
        <f>SUM(C11:E11)</f>
        <v>40256335.07</v>
      </c>
      <c r="H11" s="6" t="e">
        <f>+C11+D11+#REF!</f>
        <v>#REF!</v>
      </c>
      <c r="I11" s="6">
        <f>+C11+D11+E11-F11</f>
        <v>0</v>
      </c>
      <c r="K11" s="13"/>
    </row>
    <row r="12" spans="1:11" x14ac:dyDescent="0.2">
      <c r="A12" s="10" t="s">
        <v>16</v>
      </c>
      <c r="B12" s="14" t="s">
        <v>17</v>
      </c>
      <c r="C12" s="12">
        <v>0</v>
      </c>
      <c r="D12" s="12">
        <v>0</v>
      </c>
      <c r="E12" s="12">
        <v>0</v>
      </c>
      <c r="F12" s="12">
        <f>SUM(C12:E12)</f>
        <v>0</v>
      </c>
      <c r="H12" s="6" t="e">
        <f>+C12+D12+#REF!</f>
        <v>#REF!</v>
      </c>
      <c r="I12" s="6">
        <f t="shared" ref="I12:I75" si="1">+C12+D12+E12-F12</f>
        <v>0</v>
      </c>
    </row>
    <row r="13" spans="1:11" ht="16.5" x14ac:dyDescent="0.3">
      <c r="A13" s="15" t="s">
        <v>18</v>
      </c>
      <c r="B13" s="16" t="s">
        <v>19</v>
      </c>
      <c r="C13" s="17">
        <f>SUM(C14:C16)</f>
        <v>49100</v>
      </c>
      <c r="D13" s="17">
        <f>SUM(D14:D16)</f>
        <v>4124950.83</v>
      </c>
      <c r="E13" s="17">
        <f t="shared" ref="E13" si="2">SUM(E14:E16)</f>
        <v>2683666.67</v>
      </c>
      <c r="F13" s="17">
        <f>SUM(F14:F16)</f>
        <v>6857717.5</v>
      </c>
      <c r="H13" s="6" t="e">
        <f>+C13+D13+#REF!</f>
        <v>#REF!</v>
      </c>
      <c r="I13" s="6">
        <f t="shared" si="1"/>
        <v>0</v>
      </c>
    </row>
    <row r="14" spans="1:11" x14ac:dyDescent="0.2">
      <c r="A14" s="10" t="s">
        <v>20</v>
      </c>
      <c r="B14" s="11" t="s">
        <v>21</v>
      </c>
      <c r="C14" s="12">
        <v>49100</v>
      </c>
      <c r="D14" s="12">
        <v>4124950.83</v>
      </c>
      <c r="E14" s="12">
        <v>2683666.67</v>
      </c>
      <c r="F14" s="12">
        <f>SUM(C14:E14)</f>
        <v>6857717.5</v>
      </c>
      <c r="G14" s="6">
        <f>SUM(C14:F14)</f>
        <v>13715435</v>
      </c>
      <c r="H14" s="6" t="e">
        <f>+C14+D14+#REF!</f>
        <v>#REF!</v>
      </c>
      <c r="I14" s="6">
        <f t="shared" si="1"/>
        <v>0</v>
      </c>
    </row>
    <row r="15" spans="1:11" x14ac:dyDescent="0.2">
      <c r="A15" s="10" t="s">
        <v>22</v>
      </c>
      <c r="B15" s="11" t="s">
        <v>23</v>
      </c>
      <c r="C15" s="12">
        <v>0</v>
      </c>
      <c r="D15" s="12">
        <v>0</v>
      </c>
      <c r="E15" s="12">
        <v>0</v>
      </c>
      <c r="F15" s="12">
        <f t="shared" ref="F15:F16" si="3">SUM(C15:E15)</f>
        <v>0</v>
      </c>
      <c r="H15" s="6" t="e">
        <f>+C15+D15+#REF!</f>
        <v>#REF!</v>
      </c>
      <c r="I15" s="6">
        <f t="shared" si="1"/>
        <v>0</v>
      </c>
    </row>
    <row r="16" spans="1:11" x14ac:dyDescent="0.2">
      <c r="A16" s="10" t="s">
        <v>24</v>
      </c>
      <c r="B16" s="11" t="s">
        <v>25</v>
      </c>
      <c r="C16" s="12">
        <v>0</v>
      </c>
      <c r="D16" s="12">
        <v>0</v>
      </c>
      <c r="E16" s="12">
        <v>0</v>
      </c>
      <c r="F16" s="12">
        <f t="shared" si="3"/>
        <v>0</v>
      </c>
      <c r="H16" s="6" t="e">
        <f>+C16+D16+#REF!</f>
        <v>#REF!</v>
      </c>
      <c r="I16" s="6">
        <f t="shared" si="1"/>
        <v>0</v>
      </c>
    </row>
    <row r="17" spans="1:9" ht="16.5" x14ac:dyDescent="0.3">
      <c r="A17" s="15" t="s">
        <v>26</v>
      </c>
      <c r="B17" s="16" t="s">
        <v>27</v>
      </c>
      <c r="C17" s="17">
        <f>SUM(C18:C18)</f>
        <v>0</v>
      </c>
      <c r="D17" s="17">
        <f t="shared" ref="D17:E17" si="4">SUM(D18:D18)</f>
        <v>0</v>
      </c>
      <c r="E17" s="17">
        <f t="shared" si="4"/>
        <v>0</v>
      </c>
      <c r="F17" s="17">
        <f>SUM(F18:F18)</f>
        <v>0</v>
      </c>
      <c r="H17" s="6" t="e">
        <f>+C17+D17+#REF!</f>
        <v>#REF!</v>
      </c>
      <c r="I17" s="6">
        <f t="shared" si="1"/>
        <v>0</v>
      </c>
    </row>
    <row r="18" spans="1:9" x14ac:dyDescent="0.2">
      <c r="A18" s="10" t="s">
        <v>28</v>
      </c>
      <c r="B18" s="11" t="s">
        <v>29</v>
      </c>
      <c r="C18" s="12">
        <v>0</v>
      </c>
      <c r="D18" s="12">
        <v>0</v>
      </c>
      <c r="E18" s="12"/>
      <c r="F18" s="12">
        <f>SUM(C18:E18)</f>
        <v>0</v>
      </c>
      <c r="H18" s="6" t="e">
        <f>+C18+D18+#REF!</f>
        <v>#REF!</v>
      </c>
      <c r="I18" s="6">
        <f t="shared" si="1"/>
        <v>0</v>
      </c>
    </row>
    <row r="19" spans="1:9" ht="16.5" x14ac:dyDescent="0.3">
      <c r="A19" s="15" t="s">
        <v>30</v>
      </c>
      <c r="B19" s="16" t="s">
        <v>31</v>
      </c>
      <c r="C19" s="17">
        <f>SUM(C20:C21)</f>
        <v>0</v>
      </c>
      <c r="D19" s="17">
        <f>SUM(D20:D21)</f>
        <v>379242.05</v>
      </c>
      <c r="E19" s="17">
        <f t="shared" ref="E19" si="5">SUM(E20:E21)</f>
        <v>50761.43</v>
      </c>
      <c r="F19" s="17">
        <f>SUM(F20:F21)</f>
        <v>430003.48</v>
      </c>
      <c r="H19" s="6" t="e">
        <f>+C19+D19+#REF!</f>
        <v>#REF!</v>
      </c>
      <c r="I19" s="6">
        <f t="shared" si="1"/>
        <v>0</v>
      </c>
    </row>
    <row r="20" spans="1:9" x14ac:dyDescent="0.2">
      <c r="A20" s="10" t="s">
        <v>32</v>
      </c>
      <c r="B20" s="11" t="s">
        <v>33</v>
      </c>
      <c r="C20" s="12">
        <v>0</v>
      </c>
      <c r="D20" s="12">
        <v>0</v>
      </c>
      <c r="E20" s="12">
        <v>0</v>
      </c>
      <c r="F20" s="12">
        <f>SUM(C20:E20)</f>
        <v>0</v>
      </c>
      <c r="H20" s="6" t="e">
        <f>+C20+D20+#REF!</f>
        <v>#REF!</v>
      </c>
      <c r="I20" s="6">
        <f t="shared" si="1"/>
        <v>0</v>
      </c>
    </row>
    <row r="21" spans="1:9" x14ac:dyDescent="0.2">
      <c r="A21" s="10" t="s">
        <v>34</v>
      </c>
      <c r="B21" s="11" t="s">
        <v>35</v>
      </c>
      <c r="C21" s="12">
        <v>0</v>
      </c>
      <c r="D21" s="12">
        <v>379242.05</v>
      </c>
      <c r="E21" s="12">
        <v>50761.43</v>
      </c>
      <c r="F21" s="12">
        <f>SUM(C21:E21)</f>
        <v>430003.48</v>
      </c>
      <c r="G21" s="6">
        <f>SUM(C21:F21)</f>
        <v>860006.96</v>
      </c>
      <c r="H21" s="6" t="e">
        <f>+C21+D21+#REF!</f>
        <v>#REF!</v>
      </c>
      <c r="I21" s="6">
        <f t="shared" si="1"/>
        <v>0</v>
      </c>
    </row>
    <row r="22" spans="1:9" ht="16.5" x14ac:dyDescent="0.3">
      <c r="A22" s="15" t="s">
        <v>36</v>
      </c>
      <c r="B22" s="16" t="s">
        <v>37</v>
      </c>
      <c r="C22" s="17">
        <f>SUM(C23:C28)</f>
        <v>34500</v>
      </c>
      <c r="D22" s="17">
        <f>SUM(D23:D28)</f>
        <v>3224288.99</v>
      </c>
      <c r="E22" s="17">
        <f t="shared" ref="E22" si="6">SUM(E23:E28)</f>
        <v>318356.67</v>
      </c>
      <c r="F22" s="17">
        <f>SUM(F23:F28)</f>
        <v>3577145.66</v>
      </c>
      <c r="H22" s="6" t="e">
        <f>+C22+D22+#REF!</f>
        <v>#REF!</v>
      </c>
      <c r="I22" s="6">
        <f t="shared" si="1"/>
        <v>0</v>
      </c>
    </row>
    <row r="23" spans="1:9" x14ac:dyDescent="0.2">
      <c r="A23" s="10" t="s">
        <v>38</v>
      </c>
      <c r="B23" s="11" t="s">
        <v>39</v>
      </c>
      <c r="C23" s="18">
        <v>0</v>
      </c>
      <c r="D23" s="12">
        <v>0</v>
      </c>
      <c r="E23" s="12">
        <v>2884.17</v>
      </c>
      <c r="F23" s="12">
        <f>SUM(C23:E23)</f>
        <v>2884.17</v>
      </c>
      <c r="H23" s="6" t="e">
        <f>+C25+D25+#REF!</f>
        <v>#REF!</v>
      </c>
      <c r="I23" s="6">
        <f t="shared" si="1"/>
        <v>0</v>
      </c>
    </row>
    <row r="24" spans="1:9" x14ac:dyDescent="0.2">
      <c r="A24" s="10" t="s">
        <v>40</v>
      </c>
      <c r="B24" s="11" t="s">
        <v>41</v>
      </c>
      <c r="C24" s="12">
        <v>0</v>
      </c>
      <c r="D24" s="12">
        <v>106718.99</v>
      </c>
      <c r="E24" s="12">
        <v>0</v>
      </c>
      <c r="F24" s="12">
        <f>SUM(C24:E24)</f>
        <v>106718.99</v>
      </c>
      <c r="H24" s="6" t="e">
        <f>+C24+D24+#REF!</f>
        <v>#REF!</v>
      </c>
      <c r="I24" s="6">
        <f t="shared" si="1"/>
        <v>0</v>
      </c>
    </row>
    <row r="25" spans="1:9" x14ac:dyDescent="0.2">
      <c r="A25" s="10" t="s">
        <v>42</v>
      </c>
      <c r="B25" s="11" t="s">
        <v>43</v>
      </c>
      <c r="C25" s="12">
        <v>34500</v>
      </c>
      <c r="D25" s="12">
        <v>3032570</v>
      </c>
      <c r="E25" s="12">
        <v>0</v>
      </c>
      <c r="F25" s="12">
        <f>SUM(C25:E25)</f>
        <v>3067070</v>
      </c>
      <c r="H25" s="6" t="e">
        <f>+#REF!+#REF!+#REF!</f>
        <v>#REF!</v>
      </c>
      <c r="I25" s="6">
        <f t="shared" si="1"/>
        <v>0</v>
      </c>
    </row>
    <row r="26" spans="1:9" x14ac:dyDescent="0.2">
      <c r="A26" s="10" t="s">
        <v>44</v>
      </c>
      <c r="B26" s="11" t="s">
        <v>45</v>
      </c>
      <c r="C26" s="12">
        <v>0</v>
      </c>
      <c r="D26" s="12">
        <v>85000</v>
      </c>
      <c r="E26" s="12">
        <v>315472.5</v>
      </c>
      <c r="F26" s="12">
        <f>SUM(C26:E26)</f>
        <v>400472.5</v>
      </c>
      <c r="H26" s="6"/>
      <c r="I26" s="6">
        <f t="shared" si="1"/>
        <v>0</v>
      </c>
    </row>
    <row r="27" spans="1:9" x14ac:dyDescent="0.2">
      <c r="A27" s="10" t="s">
        <v>46</v>
      </c>
      <c r="B27" s="11" t="s">
        <v>47</v>
      </c>
      <c r="C27" s="12">
        <v>0</v>
      </c>
      <c r="D27" s="12">
        <v>0</v>
      </c>
      <c r="E27" s="12">
        <v>0</v>
      </c>
      <c r="F27" s="12">
        <f t="shared" ref="F27:F28" si="7">SUM(C27:E27)</f>
        <v>0</v>
      </c>
      <c r="H27" s="6" t="e">
        <f>+C27+D27+#REF!</f>
        <v>#REF!</v>
      </c>
      <c r="I27" s="6">
        <f t="shared" si="1"/>
        <v>0</v>
      </c>
    </row>
    <row r="28" spans="1:9" x14ac:dyDescent="0.2">
      <c r="A28" s="10" t="s">
        <v>48</v>
      </c>
      <c r="B28" s="11" t="s">
        <v>49</v>
      </c>
      <c r="C28" s="12">
        <v>0</v>
      </c>
      <c r="D28" s="12">
        <v>0</v>
      </c>
      <c r="E28" s="12">
        <v>0</v>
      </c>
      <c r="F28" s="12">
        <f t="shared" si="7"/>
        <v>0</v>
      </c>
      <c r="H28" s="6" t="e">
        <f>+C28+D28+#REF!</f>
        <v>#REF!</v>
      </c>
      <c r="I28" s="6">
        <f t="shared" si="1"/>
        <v>0</v>
      </c>
    </row>
    <row r="29" spans="1:9" ht="16.5" x14ac:dyDescent="0.3">
      <c r="A29" s="15" t="s">
        <v>50</v>
      </c>
      <c r="B29" s="16" t="s">
        <v>51</v>
      </c>
      <c r="C29" s="17">
        <f>SUM(C30:C30)</f>
        <v>0</v>
      </c>
      <c r="D29" s="17">
        <f>SUM(D30:D30)</f>
        <v>0</v>
      </c>
      <c r="E29" s="17">
        <f>SUM(E30:E31)</f>
        <v>3500</v>
      </c>
      <c r="F29" s="17">
        <f>SUM(F30:F31)</f>
        <v>3500</v>
      </c>
      <c r="H29" s="6"/>
      <c r="I29" s="6">
        <f t="shared" si="1"/>
        <v>0</v>
      </c>
    </row>
    <row r="30" spans="1:9" x14ac:dyDescent="0.2">
      <c r="A30" s="10" t="s">
        <v>52</v>
      </c>
      <c r="B30" s="11" t="s">
        <v>53</v>
      </c>
      <c r="C30" s="12">
        <v>0</v>
      </c>
      <c r="D30" s="12">
        <v>0</v>
      </c>
      <c r="E30" s="12">
        <v>3500</v>
      </c>
      <c r="F30" s="12">
        <f>SUM(C30:E30)</f>
        <v>3500</v>
      </c>
      <c r="H30" s="6"/>
      <c r="I30" s="6">
        <f t="shared" si="1"/>
        <v>0</v>
      </c>
    </row>
    <row r="31" spans="1:9" x14ac:dyDescent="0.2">
      <c r="A31" s="10" t="s">
        <v>54</v>
      </c>
      <c r="B31" s="11" t="s">
        <v>55</v>
      </c>
      <c r="C31" s="12"/>
      <c r="D31" s="12"/>
      <c r="E31" s="12">
        <v>0</v>
      </c>
      <c r="F31" s="12">
        <f>SUM(C31:E31)</f>
        <v>0</v>
      </c>
      <c r="H31" s="6"/>
      <c r="I31" s="6">
        <f t="shared" si="1"/>
        <v>0</v>
      </c>
    </row>
    <row r="32" spans="1:9" ht="16.5" x14ac:dyDescent="0.3">
      <c r="A32" s="15" t="s">
        <v>56</v>
      </c>
      <c r="B32" s="16" t="s">
        <v>57</v>
      </c>
      <c r="C32" s="17">
        <f>SUM(C33:C35)</f>
        <v>3286578.98</v>
      </c>
      <c r="D32" s="17">
        <f>SUM(D33:D35)</f>
        <v>2878926.79</v>
      </c>
      <c r="E32" s="17">
        <f>SUM(E33:E35)</f>
        <v>930323.77999999991</v>
      </c>
      <c r="F32" s="17">
        <f>SUM(F33:F35)</f>
        <v>7095829.5499999998</v>
      </c>
      <c r="H32" s="6" t="e">
        <f>+C32+D32+#REF!</f>
        <v>#REF!</v>
      </c>
      <c r="I32" s="6">
        <f t="shared" si="1"/>
        <v>0</v>
      </c>
    </row>
    <row r="33" spans="1:9" x14ac:dyDescent="0.2">
      <c r="A33" s="19" t="s">
        <v>58</v>
      </c>
      <c r="B33" s="11" t="s">
        <v>59</v>
      </c>
      <c r="C33" s="12">
        <v>1523799.73</v>
      </c>
      <c r="D33" s="12">
        <v>1330991.96</v>
      </c>
      <c r="E33" s="12">
        <v>434926.64</v>
      </c>
      <c r="F33" s="12">
        <f>SUM(C33:E33)</f>
        <v>3289718.33</v>
      </c>
      <c r="H33" s="6" t="e">
        <f>+C33+D33+#REF!</f>
        <v>#REF!</v>
      </c>
      <c r="I33" s="6">
        <f t="shared" si="1"/>
        <v>0</v>
      </c>
    </row>
    <row r="34" spans="1:9" x14ac:dyDescent="0.2">
      <c r="A34" s="19" t="s">
        <v>60</v>
      </c>
      <c r="B34" s="11" t="s">
        <v>61</v>
      </c>
      <c r="C34" s="12">
        <v>1533859.35</v>
      </c>
      <c r="D34" s="12">
        <v>1363473.78</v>
      </c>
      <c r="E34" s="12">
        <v>435540.06</v>
      </c>
      <c r="F34" s="12">
        <f>SUM(C34:E34)</f>
        <v>3332873.19</v>
      </c>
      <c r="H34" s="6" t="e">
        <f>+C34+D34+#REF!</f>
        <v>#REF!</v>
      </c>
      <c r="I34" s="6">
        <f t="shared" si="1"/>
        <v>0</v>
      </c>
    </row>
    <row r="35" spans="1:9" ht="13.5" thickBot="1" x14ac:dyDescent="0.25">
      <c r="A35" s="19" t="s">
        <v>62</v>
      </c>
      <c r="B35" s="11" t="s">
        <v>63</v>
      </c>
      <c r="C35" s="12">
        <v>228919.9</v>
      </c>
      <c r="D35" s="12">
        <v>184461.05</v>
      </c>
      <c r="E35" s="12">
        <v>59857.08</v>
      </c>
      <c r="F35" s="12">
        <f>SUM(C35:E35)</f>
        <v>473238.02999999997</v>
      </c>
      <c r="H35" s="6" t="e">
        <f>+C35+D35+#REF!</f>
        <v>#REF!</v>
      </c>
      <c r="I35" s="6">
        <f t="shared" si="1"/>
        <v>0</v>
      </c>
    </row>
    <row r="36" spans="1:9" ht="16.5" thickBot="1" x14ac:dyDescent="0.3">
      <c r="A36" s="3">
        <v>2.2000000000000002</v>
      </c>
      <c r="B36" s="4" t="s">
        <v>64</v>
      </c>
      <c r="C36" s="5">
        <f>+C37+C44+C47+C50+C55+C62+C67+C83+C101</f>
        <v>9877564.0399999991</v>
      </c>
      <c r="D36" s="5">
        <f>+D37+D44+D47+D50+D55+D62+D67+D83+D101</f>
        <v>13952306.210000001</v>
      </c>
      <c r="E36" s="5">
        <f>+E37+E44+E47+E50+E55+E62+E67+E83+E101</f>
        <v>9120025.8100000005</v>
      </c>
      <c r="F36" s="5">
        <f>+F37+F44+F47+F50+F55+F62+F67+F83+F101</f>
        <v>32949896.059999999</v>
      </c>
      <c r="H36" s="6" t="e">
        <f>+C36+D36+#REF!</f>
        <v>#REF!</v>
      </c>
      <c r="I36" s="6">
        <f t="shared" si="1"/>
        <v>0</v>
      </c>
    </row>
    <row r="37" spans="1:9" ht="16.5" x14ac:dyDescent="0.3">
      <c r="A37" s="7" t="s">
        <v>65</v>
      </c>
      <c r="B37" s="8" t="s">
        <v>66</v>
      </c>
      <c r="C37" s="9">
        <f>SUM(C38:C43)</f>
        <v>3973324.5100000002</v>
      </c>
      <c r="D37" s="9">
        <f>SUM(D38:D43)</f>
        <v>3471543.56</v>
      </c>
      <c r="E37" s="9">
        <f t="shared" ref="E37" si="8">SUM(E38:E43)</f>
        <v>2413088.62</v>
      </c>
      <c r="F37" s="17">
        <f>SUM(F38:F43)</f>
        <v>9857956.6899999995</v>
      </c>
      <c r="H37" s="6" t="e">
        <f>+C37+D37+#REF!</f>
        <v>#REF!</v>
      </c>
      <c r="I37" s="6">
        <f t="shared" si="1"/>
        <v>0</v>
      </c>
    </row>
    <row r="38" spans="1:9" x14ac:dyDescent="0.2">
      <c r="A38" s="19" t="s">
        <v>67</v>
      </c>
      <c r="B38" s="11" t="s">
        <v>68</v>
      </c>
      <c r="C38" s="12">
        <v>3465813.6</v>
      </c>
      <c r="D38" s="12">
        <v>297987.24</v>
      </c>
      <c r="E38" s="12">
        <v>76876.639999999999</v>
      </c>
      <c r="F38" s="12">
        <f>SUM(C38:E38)</f>
        <v>3840677.48</v>
      </c>
      <c r="H38" s="6" t="e">
        <f>+C38+D38+#REF!</f>
        <v>#REF!</v>
      </c>
      <c r="I38" s="6">
        <f t="shared" si="1"/>
        <v>0</v>
      </c>
    </row>
    <row r="39" spans="1:9" x14ac:dyDescent="0.2">
      <c r="A39" s="19" t="s">
        <v>69</v>
      </c>
      <c r="B39" s="11" t="s">
        <v>70</v>
      </c>
      <c r="C39" s="12">
        <v>0</v>
      </c>
      <c r="D39" s="12">
        <v>6665</v>
      </c>
      <c r="E39" s="12">
        <v>0</v>
      </c>
      <c r="F39" s="12">
        <f>SUM(C39:E39)</f>
        <v>6665</v>
      </c>
      <c r="H39" s="6" t="e">
        <f>+C39+D39+#REF!</f>
        <v>#REF!</v>
      </c>
      <c r="I39" s="6">
        <f t="shared" si="1"/>
        <v>0</v>
      </c>
    </row>
    <row r="40" spans="1:9" x14ac:dyDescent="0.2">
      <c r="A40" s="19" t="s">
        <v>71</v>
      </c>
      <c r="B40" s="11" t="s">
        <v>72</v>
      </c>
      <c r="C40" s="12">
        <v>507510.91</v>
      </c>
      <c r="D40" s="12">
        <v>1453196.82</v>
      </c>
      <c r="E40" s="12">
        <v>1469829.87</v>
      </c>
      <c r="F40" s="12">
        <f>SUM(C40:E40)</f>
        <v>3430537.6</v>
      </c>
      <c r="H40" s="6" t="e">
        <f>+C40+D40+#REF!</f>
        <v>#REF!</v>
      </c>
      <c r="I40" s="6">
        <f t="shared" si="1"/>
        <v>0</v>
      </c>
    </row>
    <row r="41" spans="1:9" x14ac:dyDescent="0.2">
      <c r="A41" s="19" t="s">
        <v>73</v>
      </c>
      <c r="B41" s="11" t="s">
        <v>74</v>
      </c>
      <c r="C41" s="12">
        <v>0</v>
      </c>
      <c r="D41" s="12">
        <v>1672136.5</v>
      </c>
      <c r="E41" s="12">
        <v>863480.11</v>
      </c>
      <c r="F41" s="12">
        <f>SUM(C41:E41)</f>
        <v>2535616.61</v>
      </c>
      <c r="H41" s="6" t="e">
        <f>+C41+D41+#REF!</f>
        <v>#REF!</v>
      </c>
      <c r="I41" s="6">
        <f t="shared" si="1"/>
        <v>0</v>
      </c>
    </row>
    <row r="42" spans="1:9" x14ac:dyDescent="0.2">
      <c r="A42" s="19" t="s">
        <v>75</v>
      </c>
      <c r="B42" s="11" t="s">
        <v>76</v>
      </c>
      <c r="C42" s="12">
        <v>0</v>
      </c>
      <c r="D42" s="12">
        <v>27729</v>
      </c>
      <c r="E42" s="12">
        <v>2002</v>
      </c>
      <c r="F42" s="12">
        <f>SUM(C42:E42)</f>
        <v>29731</v>
      </c>
      <c r="H42" s="6" t="e">
        <f>+C42+D42+#REF!</f>
        <v>#REF!</v>
      </c>
      <c r="I42" s="6">
        <f t="shared" si="1"/>
        <v>0</v>
      </c>
    </row>
    <row r="43" spans="1:9" x14ac:dyDescent="0.2">
      <c r="A43" s="19" t="s">
        <v>77</v>
      </c>
      <c r="B43" s="11" t="s">
        <v>78</v>
      </c>
      <c r="C43" s="12">
        <v>0</v>
      </c>
      <c r="D43" s="12">
        <v>13829</v>
      </c>
      <c r="E43" s="12">
        <v>900</v>
      </c>
      <c r="F43" s="12">
        <f t="shared" ref="F43" si="9">SUM(C43:E43)</f>
        <v>14729</v>
      </c>
      <c r="H43" s="6" t="e">
        <f>+C43+D43+#REF!</f>
        <v>#REF!</v>
      </c>
      <c r="I43" s="6">
        <f t="shared" si="1"/>
        <v>0</v>
      </c>
    </row>
    <row r="44" spans="1:9" ht="16.5" x14ac:dyDescent="0.3">
      <c r="A44" s="15" t="s">
        <v>79</v>
      </c>
      <c r="B44" s="16" t="s">
        <v>80</v>
      </c>
      <c r="C44" s="17">
        <f>SUM(C45:C46)</f>
        <v>0</v>
      </c>
      <c r="D44" s="17">
        <f>SUM(D45:D46)</f>
        <v>94826.5</v>
      </c>
      <c r="E44" s="17">
        <f t="shared" ref="E44" si="10">SUM(E45:E46)</f>
        <v>230522.44</v>
      </c>
      <c r="F44" s="17">
        <f>SUM(F45:F46)</f>
        <v>325348.94</v>
      </c>
      <c r="H44" s="6" t="e">
        <f>+C44+D44+#REF!</f>
        <v>#REF!</v>
      </c>
      <c r="I44" s="6">
        <f t="shared" si="1"/>
        <v>0</v>
      </c>
    </row>
    <row r="45" spans="1:9" x14ac:dyDescent="0.2">
      <c r="A45" s="20" t="s">
        <v>81</v>
      </c>
      <c r="B45" s="11" t="s">
        <v>82</v>
      </c>
      <c r="C45" s="12">
        <v>0</v>
      </c>
      <c r="D45" s="12">
        <v>75353</v>
      </c>
      <c r="E45" s="12">
        <v>387.04</v>
      </c>
      <c r="F45" s="12">
        <f>SUM(D45:E45)</f>
        <v>75740.039999999994</v>
      </c>
      <c r="H45" s="6" t="e">
        <f>+C45+D45+#REF!</f>
        <v>#REF!</v>
      </c>
      <c r="I45" s="6">
        <f t="shared" si="1"/>
        <v>0</v>
      </c>
    </row>
    <row r="46" spans="1:9" x14ac:dyDescent="0.2">
      <c r="A46" s="20" t="s">
        <v>83</v>
      </c>
      <c r="B46" s="11" t="s">
        <v>84</v>
      </c>
      <c r="C46" s="12">
        <v>0</v>
      </c>
      <c r="D46" s="12">
        <v>19473.5</v>
      </c>
      <c r="E46" s="12">
        <v>230135.4</v>
      </c>
      <c r="F46" s="12">
        <f>SUM(D46:E46)</f>
        <v>249608.9</v>
      </c>
      <c r="H46" s="6" t="e">
        <f>+C46+D46+#REF!</f>
        <v>#REF!</v>
      </c>
      <c r="I46" s="6">
        <f t="shared" si="1"/>
        <v>0</v>
      </c>
    </row>
    <row r="47" spans="1:9" ht="16.5" x14ac:dyDescent="0.3">
      <c r="A47" s="15" t="s">
        <v>85</v>
      </c>
      <c r="B47" s="16" t="s">
        <v>86</v>
      </c>
      <c r="C47" s="17">
        <f>SUM(C48:C49)</f>
        <v>0</v>
      </c>
      <c r="D47" s="17">
        <f>SUM(D48:D49)</f>
        <v>3126945.08</v>
      </c>
      <c r="E47" s="17">
        <f t="shared" ref="E47" si="11">SUM(E48:E49)</f>
        <v>550700</v>
      </c>
      <c r="F47" s="17">
        <f>SUM(F48:F49)</f>
        <v>3677645.08</v>
      </c>
      <c r="H47" s="6" t="e">
        <f>+C47+D47+#REF!</f>
        <v>#REF!</v>
      </c>
      <c r="I47" s="6">
        <f t="shared" si="1"/>
        <v>0</v>
      </c>
    </row>
    <row r="48" spans="1:9" x14ac:dyDescent="0.2">
      <c r="A48" s="19" t="s">
        <v>87</v>
      </c>
      <c r="B48" s="11" t="s">
        <v>88</v>
      </c>
      <c r="C48" s="12">
        <v>0</v>
      </c>
      <c r="D48" s="12">
        <v>3098522.18</v>
      </c>
      <c r="E48" s="12">
        <v>550700</v>
      </c>
      <c r="F48" s="12">
        <f>SUM(C48:E48)</f>
        <v>3649222.18</v>
      </c>
      <c r="H48" s="6" t="e">
        <f>+C48+D48+#REF!</f>
        <v>#REF!</v>
      </c>
      <c r="I48" s="6">
        <f t="shared" si="1"/>
        <v>0</v>
      </c>
    </row>
    <row r="49" spans="1:9" x14ac:dyDescent="0.2">
      <c r="A49" s="19" t="s">
        <v>89</v>
      </c>
      <c r="B49" s="11" t="s">
        <v>90</v>
      </c>
      <c r="C49" s="12">
        <v>0</v>
      </c>
      <c r="D49" s="12">
        <v>28422.9</v>
      </c>
      <c r="E49" s="12">
        <v>0</v>
      </c>
      <c r="F49" s="12">
        <f>SUM(C49:E49)</f>
        <v>28422.9</v>
      </c>
      <c r="H49" s="6" t="e">
        <f>+C49+D49+#REF!</f>
        <v>#REF!</v>
      </c>
      <c r="I49" s="6">
        <f t="shared" si="1"/>
        <v>0</v>
      </c>
    </row>
    <row r="50" spans="1:9" ht="16.5" x14ac:dyDescent="0.3">
      <c r="A50" s="15" t="s">
        <v>91</v>
      </c>
      <c r="B50" s="16" t="s">
        <v>92</v>
      </c>
      <c r="C50" s="17">
        <f>SUM(C51:C54)</f>
        <v>0</v>
      </c>
      <c r="D50" s="17">
        <f>SUM(D51:D54)</f>
        <v>3837602.24</v>
      </c>
      <c r="E50" s="17">
        <f t="shared" ref="E50" si="12">SUM(E51:E54)</f>
        <v>2204954.38</v>
      </c>
      <c r="F50" s="17">
        <f>SUM(F51:F54)</f>
        <v>6042556.6199999992</v>
      </c>
      <c r="H50" s="6" t="e">
        <f>+C50+D50+#REF!</f>
        <v>#REF!</v>
      </c>
      <c r="I50" s="6">
        <f t="shared" si="1"/>
        <v>0</v>
      </c>
    </row>
    <row r="51" spans="1:9" x14ac:dyDescent="0.2">
      <c r="A51" s="20" t="s">
        <v>93</v>
      </c>
      <c r="B51" s="11" t="s">
        <v>94</v>
      </c>
      <c r="C51" s="21">
        <v>0</v>
      </c>
      <c r="D51" s="21">
        <f>3279471.14+496800</f>
        <v>3776271.14</v>
      </c>
      <c r="E51" s="21">
        <v>2195012.38</v>
      </c>
      <c r="F51" s="12">
        <f>SUM(C51:E51)</f>
        <v>5971283.5199999996</v>
      </c>
      <c r="H51" s="6" t="e">
        <f>+C51+D51+#REF!</f>
        <v>#REF!</v>
      </c>
      <c r="I51" s="6">
        <f t="shared" si="1"/>
        <v>0</v>
      </c>
    </row>
    <row r="52" spans="1:9" x14ac:dyDescent="0.2">
      <c r="A52" s="20" t="s">
        <v>95</v>
      </c>
      <c r="B52" s="11" t="s">
        <v>96</v>
      </c>
      <c r="C52" s="12">
        <v>0</v>
      </c>
      <c r="D52" s="12">
        <v>1960</v>
      </c>
      <c r="E52" s="12">
        <v>0</v>
      </c>
      <c r="F52" s="12">
        <f>SUM(C52:E52)</f>
        <v>1960</v>
      </c>
      <c r="H52" s="6" t="e">
        <f>+C52+D52+#REF!</f>
        <v>#REF!</v>
      </c>
      <c r="I52" s="6">
        <f t="shared" si="1"/>
        <v>0</v>
      </c>
    </row>
    <row r="53" spans="1:9" x14ac:dyDescent="0.2">
      <c r="A53" s="20" t="s">
        <v>97</v>
      </c>
      <c r="B53" s="11" t="s">
        <v>98</v>
      </c>
      <c r="C53" s="12">
        <v>0</v>
      </c>
      <c r="D53" s="12">
        <v>0</v>
      </c>
      <c r="E53" s="12">
        <v>0</v>
      </c>
      <c r="F53" s="12">
        <f t="shared" ref="F53" si="13">SUM(C53:E53)</f>
        <v>0</v>
      </c>
      <c r="H53" s="6" t="e">
        <f>+C53+D53+#REF!</f>
        <v>#REF!</v>
      </c>
      <c r="I53" s="6">
        <f t="shared" si="1"/>
        <v>0</v>
      </c>
    </row>
    <row r="54" spans="1:9" x14ac:dyDescent="0.2">
      <c r="A54" s="20" t="s">
        <v>99</v>
      </c>
      <c r="B54" s="11" t="s">
        <v>100</v>
      </c>
      <c r="C54" s="12">
        <v>0</v>
      </c>
      <c r="D54" s="12">
        <v>59371.1</v>
      </c>
      <c r="E54" s="12">
        <v>9942</v>
      </c>
      <c r="F54" s="12">
        <f>SUM(C54:E54)</f>
        <v>69313.100000000006</v>
      </c>
      <c r="H54" s="6" t="e">
        <f>+C54+D54+#REF!</f>
        <v>#REF!</v>
      </c>
      <c r="I54" s="6">
        <f t="shared" si="1"/>
        <v>0</v>
      </c>
    </row>
    <row r="55" spans="1:9" ht="16.5" x14ac:dyDescent="0.3">
      <c r="A55" s="15" t="s">
        <v>101</v>
      </c>
      <c r="B55" s="16" t="s">
        <v>102</v>
      </c>
      <c r="C55" s="17">
        <f>SUM(C56:C61)</f>
        <v>570906.19999999995</v>
      </c>
      <c r="D55" s="17">
        <f>SUM(D56:D61)</f>
        <v>923476.71</v>
      </c>
      <c r="E55" s="17">
        <f t="shared" ref="E55" si="14">SUM(E56:E61)</f>
        <v>1587583.05</v>
      </c>
      <c r="F55" s="17">
        <f>SUM(F56:F61)</f>
        <v>3081965.96</v>
      </c>
      <c r="H55" s="6" t="e">
        <f>+C55+D55+#REF!</f>
        <v>#REF!</v>
      </c>
      <c r="I55" s="6">
        <f t="shared" si="1"/>
        <v>0</v>
      </c>
    </row>
    <row r="56" spans="1:9" x14ac:dyDescent="0.2">
      <c r="A56" s="20" t="s">
        <v>103</v>
      </c>
      <c r="B56" s="11" t="s">
        <v>104</v>
      </c>
      <c r="C56" s="12">
        <v>570906.19999999995</v>
      </c>
      <c r="D56" s="12">
        <v>718312.45</v>
      </c>
      <c r="E56" s="12">
        <v>0</v>
      </c>
      <c r="F56" s="12">
        <f>SUM(C56:E56)</f>
        <v>1289218.6499999999</v>
      </c>
      <c r="H56" s="6" t="e">
        <f>+C56+D56+#REF!</f>
        <v>#REF!</v>
      </c>
      <c r="I56" s="6">
        <f t="shared" si="1"/>
        <v>0</v>
      </c>
    </row>
    <row r="57" spans="1:9" x14ac:dyDescent="0.2">
      <c r="A57" s="20" t="s">
        <v>105</v>
      </c>
      <c r="B57" s="11" t="s">
        <v>106</v>
      </c>
      <c r="C57" s="12">
        <v>0</v>
      </c>
      <c r="D57" s="12">
        <v>0</v>
      </c>
      <c r="E57" s="12">
        <v>1248912</v>
      </c>
      <c r="F57" s="12">
        <f t="shared" ref="F57:F58" si="15">SUM(C57:E57)</f>
        <v>1248912</v>
      </c>
      <c r="H57" s="6" t="e">
        <f>+C57+D57+#REF!</f>
        <v>#REF!</v>
      </c>
      <c r="I57" s="6">
        <f t="shared" si="1"/>
        <v>0</v>
      </c>
    </row>
    <row r="58" spans="1:9" x14ac:dyDescent="0.2">
      <c r="A58" s="20" t="s">
        <v>107</v>
      </c>
      <c r="B58" s="11" t="s">
        <v>108</v>
      </c>
      <c r="C58" s="12">
        <v>0</v>
      </c>
      <c r="D58" s="12">
        <v>0</v>
      </c>
      <c r="E58" s="12">
        <v>0</v>
      </c>
      <c r="F58" s="12">
        <f t="shared" si="15"/>
        <v>0</v>
      </c>
      <c r="H58" s="6" t="e">
        <f>+C58+D58+#REF!</f>
        <v>#REF!</v>
      </c>
      <c r="I58" s="6">
        <f t="shared" si="1"/>
        <v>0</v>
      </c>
    </row>
    <row r="59" spans="1:9" x14ac:dyDescent="0.2">
      <c r="A59" s="20" t="s">
        <v>109</v>
      </c>
      <c r="B59" s="11" t="s">
        <v>110</v>
      </c>
      <c r="C59" s="12">
        <v>0</v>
      </c>
      <c r="D59" s="12">
        <v>0</v>
      </c>
      <c r="E59" s="12">
        <v>225507.87</v>
      </c>
      <c r="F59" s="12">
        <f>SUM(C59:E59)</f>
        <v>225507.87</v>
      </c>
      <c r="H59" s="6" t="e">
        <f>+C59+D59+#REF!</f>
        <v>#REF!</v>
      </c>
      <c r="I59" s="6">
        <f t="shared" si="1"/>
        <v>0</v>
      </c>
    </row>
    <row r="60" spans="1:9" x14ac:dyDescent="0.2">
      <c r="A60" s="20" t="s">
        <v>111</v>
      </c>
      <c r="B60" s="11" t="s">
        <v>112</v>
      </c>
      <c r="C60" s="12">
        <v>0</v>
      </c>
      <c r="D60" s="12">
        <v>205164.26</v>
      </c>
      <c r="E60" s="12">
        <v>113163.18</v>
      </c>
      <c r="F60" s="12">
        <f>SUM(C60:E60)</f>
        <v>318327.44</v>
      </c>
      <c r="H60" s="6" t="e">
        <f>+C60+D60+#REF!</f>
        <v>#REF!</v>
      </c>
      <c r="I60" s="6">
        <f t="shared" si="1"/>
        <v>0</v>
      </c>
    </row>
    <row r="61" spans="1:9" x14ac:dyDescent="0.2">
      <c r="A61" s="19"/>
      <c r="B61" s="11"/>
      <c r="C61" s="12">
        <v>0</v>
      </c>
      <c r="D61" s="12">
        <v>0</v>
      </c>
      <c r="E61" s="12">
        <v>0</v>
      </c>
      <c r="F61" s="12">
        <f>SUM(C61:E61)</f>
        <v>0</v>
      </c>
      <c r="H61" s="6" t="e">
        <f>+C61+D61+#REF!</f>
        <v>#REF!</v>
      </c>
      <c r="I61" s="6">
        <f t="shared" si="1"/>
        <v>0</v>
      </c>
    </row>
    <row r="62" spans="1:9" ht="16.5" x14ac:dyDescent="0.3">
      <c r="A62" s="15" t="s">
        <v>113</v>
      </c>
      <c r="B62" s="16" t="s">
        <v>114</v>
      </c>
      <c r="C62" s="17">
        <f>SUM(C63:C66)</f>
        <v>0</v>
      </c>
      <c r="D62" s="17">
        <f>SUM(D63:D66)</f>
        <v>69265.279999999999</v>
      </c>
      <c r="E62" s="17">
        <f t="shared" ref="E62" si="16">SUM(E63:E66)</f>
        <v>9627.44</v>
      </c>
      <c r="F62" s="17">
        <f>SUM(F63:F65)</f>
        <v>78892.72</v>
      </c>
      <c r="H62" s="6" t="e">
        <f>+C62+D62+#REF!</f>
        <v>#REF!</v>
      </c>
      <c r="I62" s="6">
        <f t="shared" si="1"/>
        <v>0</v>
      </c>
    </row>
    <row r="63" spans="1:9" x14ac:dyDescent="0.2">
      <c r="A63" s="20" t="s">
        <v>115</v>
      </c>
      <c r="B63" s="11" t="s">
        <v>116</v>
      </c>
      <c r="C63" s="12">
        <v>0</v>
      </c>
      <c r="D63" s="12">
        <v>0</v>
      </c>
      <c r="E63" s="12">
        <v>0</v>
      </c>
      <c r="F63" s="12">
        <f>SUM(C63:E63)</f>
        <v>0</v>
      </c>
      <c r="H63" s="6" t="e">
        <f>+C63+D63+#REF!</f>
        <v>#REF!</v>
      </c>
      <c r="I63" s="6">
        <f t="shared" si="1"/>
        <v>0</v>
      </c>
    </row>
    <row r="64" spans="1:9" x14ac:dyDescent="0.2">
      <c r="A64" s="20" t="s">
        <v>117</v>
      </c>
      <c r="B64" s="11" t="s">
        <v>118</v>
      </c>
      <c r="C64" s="12">
        <v>0</v>
      </c>
      <c r="D64" s="12">
        <v>0</v>
      </c>
      <c r="E64" s="12">
        <v>9627.44</v>
      </c>
      <c r="F64" s="12">
        <f t="shared" ref="F64:F66" si="17">SUM(C64:E64)</f>
        <v>9627.44</v>
      </c>
      <c r="H64" s="6" t="e">
        <f>+C64+D64+#REF!</f>
        <v>#REF!</v>
      </c>
      <c r="I64" s="6">
        <f t="shared" si="1"/>
        <v>0</v>
      </c>
    </row>
    <row r="65" spans="1:9" x14ac:dyDescent="0.2">
      <c r="A65" s="20" t="s">
        <v>119</v>
      </c>
      <c r="B65" s="11" t="s">
        <v>120</v>
      </c>
      <c r="C65" s="12">
        <v>0</v>
      </c>
      <c r="D65" s="12">
        <v>69265.279999999999</v>
      </c>
      <c r="E65" s="12">
        <v>0</v>
      </c>
      <c r="F65" s="12">
        <f>SUM(C65:E65)</f>
        <v>69265.279999999999</v>
      </c>
      <c r="H65" s="6" t="e">
        <f>+C65+D65+#REF!</f>
        <v>#REF!</v>
      </c>
      <c r="I65" s="6">
        <f t="shared" si="1"/>
        <v>0</v>
      </c>
    </row>
    <row r="66" spans="1:9" x14ac:dyDescent="0.2">
      <c r="A66" s="19"/>
      <c r="B66" s="11"/>
      <c r="C66" s="12">
        <v>0</v>
      </c>
      <c r="D66" s="12">
        <v>0</v>
      </c>
      <c r="E66" s="12">
        <v>0</v>
      </c>
      <c r="F66" s="12">
        <f t="shared" si="17"/>
        <v>0</v>
      </c>
      <c r="H66" s="6" t="e">
        <f>+C66+D66+#REF!</f>
        <v>#REF!</v>
      </c>
      <c r="I66" s="6">
        <f t="shared" si="1"/>
        <v>0</v>
      </c>
    </row>
    <row r="67" spans="1:9" ht="16.5" x14ac:dyDescent="0.3">
      <c r="A67" s="15" t="s">
        <v>121</v>
      </c>
      <c r="B67" s="16" t="s">
        <v>122</v>
      </c>
      <c r="C67" s="17">
        <f>SUM(C68:C82)</f>
        <v>0</v>
      </c>
      <c r="D67" s="17">
        <f>SUM(D68:D82)</f>
        <v>57242.64</v>
      </c>
      <c r="E67" s="17">
        <f t="shared" ref="E67" si="18">SUM(E68:E82)</f>
        <v>1005161.41</v>
      </c>
      <c r="F67" s="17">
        <f>SUM(F68:F81)</f>
        <v>1062404.05</v>
      </c>
      <c r="H67" s="6" t="e">
        <f>+C67+D67+#REF!</f>
        <v>#REF!</v>
      </c>
      <c r="I67" s="6">
        <f t="shared" si="1"/>
        <v>0</v>
      </c>
    </row>
    <row r="68" spans="1:9" x14ac:dyDescent="0.2">
      <c r="A68" s="20" t="s">
        <v>123</v>
      </c>
      <c r="B68" s="11" t="s">
        <v>124</v>
      </c>
      <c r="C68" s="12">
        <v>0</v>
      </c>
      <c r="D68" s="12">
        <v>0</v>
      </c>
      <c r="E68" s="12">
        <v>0</v>
      </c>
      <c r="F68" s="12">
        <f>SUM(C68:E68)</f>
        <v>0</v>
      </c>
      <c r="H68" s="6" t="e">
        <f>+C68+D68+#REF!</f>
        <v>#REF!</v>
      </c>
      <c r="I68" s="6">
        <f t="shared" si="1"/>
        <v>0</v>
      </c>
    </row>
    <row r="69" spans="1:9" x14ac:dyDescent="0.2">
      <c r="A69" s="20" t="s">
        <v>125</v>
      </c>
      <c r="B69" s="11" t="s">
        <v>126</v>
      </c>
      <c r="C69" s="12">
        <v>0</v>
      </c>
      <c r="D69" s="12">
        <v>14032.64</v>
      </c>
      <c r="E69" s="12">
        <v>210455.13</v>
      </c>
      <c r="F69" s="12">
        <f>SUM(C69:E69)</f>
        <v>224487.77000000002</v>
      </c>
      <c r="H69" s="6"/>
      <c r="I69" s="6">
        <f t="shared" si="1"/>
        <v>0</v>
      </c>
    </row>
    <row r="70" spans="1:9" x14ac:dyDescent="0.2">
      <c r="A70" s="20" t="s">
        <v>127</v>
      </c>
      <c r="B70" s="11" t="s">
        <v>128</v>
      </c>
      <c r="C70" s="12">
        <v>0</v>
      </c>
      <c r="D70" s="12">
        <v>0</v>
      </c>
      <c r="E70" s="12"/>
      <c r="F70" s="12">
        <f t="shared" ref="F70:F82" si="19">SUM(C70:E70)</f>
        <v>0</v>
      </c>
      <c r="H70" s="6"/>
      <c r="I70" s="6">
        <f t="shared" si="1"/>
        <v>0</v>
      </c>
    </row>
    <row r="71" spans="1:9" x14ac:dyDescent="0.2">
      <c r="A71" s="20" t="s">
        <v>129</v>
      </c>
      <c r="B71" s="11" t="s">
        <v>130</v>
      </c>
      <c r="C71" s="12">
        <v>0</v>
      </c>
      <c r="D71" s="12">
        <v>50</v>
      </c>
      <c r="E71" s="12">
        <v>0</v>
      </c>
      <c r="F71" s="12">
        <f t="shared" si="19"/>
        <v>50</v>
      </c>
      <c r="H71" s="6"/>
      <c r="I71" s="6">
        <f t="shared" si="1"/>
        <v>0</v>
      </c>
    </row>
    <row r="72" spans="1:9" x14ac:dyDescent="0.2">
      <c r="A72" s="20" t="s">
        <v>131</v>
      </c>
      <c r="B72" s="11" t="s">
        <v>132</v>
      </c>
      <c r="C72" s="12">
        <v>0</v>
      </c>
      <c r="D72" s="12">
        <v>0</v>
      </c>
      <c r="E72" s="12">
        <v>0</v>
      </c>
      <c r="F72" s="12">
        <f t="shared" si="19"/>
        <v>0</v>
      </c>
      <c r="H72" s="6"/>
      <c r="I72" s="6">
        <f t="shared" si="1"/>
        <v>0</v>
      </c>
    </row>
    <row r="73" spans="1:9" x14ac:dyDescent="0.2">
      <c r="A73" s="20" t="s">
        <v>133</v>
      </c>
      <c r="B73" s="11" t="s">
        <v>134</v>
      </c>
      <c r="C73" s="12">
        <v>0</v>
      </c>
      <c r="D73" s="12">
        <v>0</v>
      </c>
      <c r="E73" s="12">
        <v>0</v>
      </c>
      <c r="F73" s="12">
        <f>SUM(C73:E73)</f>
        <v>0</v>
      </c>
      <c r="H73" s="6"/>
      <c r="I73" s="6">
        <f t="shared" si="1"/>
        <v>0</v>
      </c>
    </row>
    <row r="74" spans="1:9" x14ac:dyDescent="0.2">
      <c r="A74" s="20" t="s">
        <v>135</v>
      </c>
      <c r="B74" s="11" t="s">
        <v>136</v>
      </c>
      <c r="C74" s="12">
        <v>0</v>
      </c>
      <c r="D74" s="12">
        <v>0</v>
      </c>
      <c r="E74" s="12">
        <v>0</v>
      </c>
      <c r="F74" s="12">
        <f t="shared" si="19"/>
        <v>0</v>
      </c>
      <c r="H74" s="6"/>
      <c r="I74" s="6">
        <f t="shared" si="1"/>
        <v>0</v>
      </c>
    </row>
    <row r="75" spans="1:9" x14ac:dyDescent="0.2">
      <c r="A75" s="20" t="s">
        <v>137</v>
      </c>
      <c r="B75" s="11" t="s">
        <v>138</v>
      </c>
      <c r="C75" s="12">
        <v>0</v>
      </c>
      <c r="D75" s="12">
        <v>95</v>
      </c>
      <c r="E75" s="12">
        <v>0</v>
      </c>
      <c r="F75" s="12">
        <f t="shared" si="19"/>
        <v>95</v>
      </c>
      <c r="H75" s="6"/>
      <c r="I75" s="6">
        <f t="shared" si="1"/>
        <v>0</v>
      </c>
    </row>
    <row r="76" spans="1:9" x14ac:dyDescent="0.2">
      <c r="A76" s="20" t="s">
        <v>139</v>
      </c>
      <c r="B76" s="11" t="s">
        <v>140</v>
      </c>
      <c r="C76" s="12">
        <v>0</v>
      </c>
      <c r="D76" s="12">
        <v>0</v>
      </c>
      <c r="E76" s="12">
        <v>0</v>
      </c>
      <c r="F76" s="12">
        <f t="shared" si="19"/>
        <v>0</v>
      </c>
      <c r="H76" s="6" t="e">
        <f>+C76+D76+#REF!</f>
        <v>#REF!</v>
      </c>
      <c r="I76" s="6">
        <f t="shared" ref="I76:I139" si="20">+C76+D76+E76-F76</f>
        <v>0</v>
      </c>
    </row>
    <row r="77" spans="1:9" x14ac:dyDescent="0.2">
      <c r="A77" s="20" t="s">
        <v>141</v>
      </c>
      <c r="B77" s="11" t="s">
        <v>142</v>
      </c>
      <c r="C77" s="12">
        <v>0</v>
      </c>
      <c r="D77" s="12">
        <v>0</v>
      </c>
      <c r="E77" s="12">
        <v>0</v>
      </c>
      <c r="F77" s="12">
        <f t="shared" si="19"/>
        <v>0</v>
      </c>
      <c r="H77" s="6"/>
      <c r="I77" s="6">
        <f t="shared" si="20"/>
        <v>0</v>
      </c>
    </row>
    <row r="78" spans="1:9" x14ac:dyDescent="0.2">
      <c r="A78" s="20" t="s">
        <v>143</v>
      </c>
      <c r="B78" s="11" t="s">
        <v>144</v>
      </c>
      <c r="C78" s="12">
        <v>0</v>
      </c>
      <c r="D78" s="12">
        <v>11800</v>
      </c>
      <c r="E78" s="12">
        <v>0</v>
      </c>
      <c r="F78" s="12">
        <f t="shared" si="19"/>
        <v>11800</v>
      </c>
      <c r="H78" s="6"/>
      <c r="I78" s="6">
        <f t="shared" si="20"/>
        <v>0</v>
      </c>
    </row>
    <row r="79" spans="1:9" x14ac:dyDescent="0.2">
      <c r="A79" s="20" t="s">
        <v>137</v>
      </c>
      <c r="B79" s="11" t="s">
        <v>145</v>
      </c>
      <c r="C79" s="12">
        <v>0</v>
      </c>
      <c r="D79" s="12">
        <v>0</v>
      </c>
      <c r="E79" s="12">
        <v>5000.25</v>
      </c>
      <c r="F79" s="12">
        <f>SUM(C79:E79)</f>
        <v>5000.25</v>
      </c>
      <c r="H79" s="6"/>
      <c r="I79" s="6">
        <f t="shared" si="20"/>
        <v>0</v>
      </c>
    </row>
    <row r="80" spans="1:9" x14ac:dyDescent="0.2">
      <c r="A80" s="20" t="s">
        <v>139</v>
      </c>
      <c r="B80" s="11" t="s">
        <v>146</v>
      </c>
      <c r="C80" s="12">
        <v>0</v>
      </c>
      <c r="D80" s="12">
        <v>31265</v>
      </c>
      <c r="E80" s="12">
        <v>251213.03</v>
      </c>
      <c r="F80" s="12">
        <f>SUM(C80:E80)</f>
        <v>282478.03000000003</v>
      </c>
      <c r="H80" s="6"/>
      <c r="I80" s="6">
        <f t="shared" si="20"/>
        <v>0</v>
      </c>
    </row>
    <row r="81" spans="1:9" x14ac:dyDescent="0.2">
      <c r="A81" s="20" t="s">
        <v>143</v>
      </c>
      <c r="B81" s="11" t="s">
        <v>147</v>
      </c>
      <c r="C81" s="12">
        <v>0</v>
      </c>
      <c r="D81" s="12">
        <v>0</v>
      </c>
      <c r="E81" s="12">
        <v>538493</v>
      </c>
      <c r="F81" s="12">
        <f>SUM(C81:E81)</f>
        <v>538493</v>
      </c>
      <c r="H81" s="6"/>
      <c r="I81" s="6">
        <f t="shared" si="20"/>
        <v>0</v>
      </c>
    </row>
    <row r="82" spans="1:9" x14ac:dyDescent="0.2">
      <c r="A82" s="20" t="s">
        <v>148</v>
      </c>
      <c r="B82" s="11" t="s">
        <v>149</v>
      </c>
      <c r="C82" s="12">
        <v>0</v>
      </c>
      <c r="D82" s="12">
        <v>0</v>
      </c>
      <c r="E82" s="12"/>
      <c r="F82" s="12">
        <f t="shared" si="19"/>
        <v>0</v>
      </c>
      <c r="H82" s="6" t="e">
        <f>+C82+D82+#REF!</f>
        <v>#REF!</v>
      </c>
      <c r="I82" s="6">
        <f t="shared" si="20"/>
        <v>0</v>
      </c>
    </row>
    <row r="83" spans="1:9" ht="16.5" x14ac:dyDescent="0.3">
      <c r="A83" s="15" t="s">
        <v>150</v>
      </c>
      <c r="B83" s="16" t="s">
        <v>151</v>
      </c>
      <c r="C83" s="17">
        <f>SUM(C84:C100)</f>
        <v>5333333.33</v>
      </c>
      <c r="D83" s="17">
        <f>SUM(D84:D100)</f>
        <v>2367564.2000000002</v>
      </c>
      <c r="E83" s="17">
        <f>SUM(E84:E100)</f>
        <v>1118388.47</v>
      </c>
      <c r="F83" s="17">
        <f>SUM(F84:F100)</f>
        <v>8819286</v>
      </c>
      <c r="H83" s="6" t="e">
        <f>+C83+D83+#REF!</f>
        <v>#REF!</v>
      </c>
      <c r="I83" s="6">
        <f t="shared" si="20"/>
        <v>0</v>
      </c>
    </row>
    <row r="84" spans="1:9" x14ac:dyDescent="0.2">
      <c r="A84" s="20" t="s">
        <v>152</v>
      </c>
      <c r="B84" s="11" t="s">
        <v>153</v>
      </c>
      <c r="C84" s="12">
        <v>0</v>
      </c>
      <c r="D84" s="12">
        <v>0</v>
      </c>
      <c r="E84" s="12">
        <v>0</v>
      </c>
      <c r="F84" s="12">
        <f>SUM(C84:E84)</f>
        <v>0</v>
      </c>
      <c r="H84" s="6" t="e">
        <f>+C84+D84+#REF!</f>
        <v>#REF!</v>
      </c>
      <c r="I84" s="6">
        <f t="shared" si="20"/>
        <v>0</v>
      </c>
    </row>
    <row r="85" spans="1:9" x14ac:dyDescent="0.2">
      <c r="A85" s="20" t="s">
        <v>154</v>
      </c>
      <c r="B85" s="11" t="s">
        <v>155</v>
      </c>
      <c r="C85" s="12"/>
      <c r="D85" s="12">
        <v>151.97999999999999</v>
      </c>
      <c r="E85" s="12">
        <v>50123.27</v>
      </c>
      <c r="F85" s="12">
        <f>SUM(C85:E85)</f>
        <v>50275.25</v>
      </c>
      <c r="H85" s="6"/>
      <c r="I85" s="6">
        <f t="shared" si="20"/>
        <v>0</v>
      </c>
    </row>
    <row r="86" spans="1:9" x14ac:dyDescent="0.2">
      <c r="A86" s="20" t="s">
        <v>156</v>
      </c>
      <c r="B86" s="11" t="s">
        <v>157</v>
      </c>
      <c r="C86" s="12">
        <v>0</v>
      </c>
      <c r="D86" s="12">
        <v>319700</v>
      </c>
      <c r="E86" s="12">
        <v>0</v>
      </c>
      <c r="F86" s="12">
        <f>SUM(C86:E86)</f>
        <v>319700</v>
      </c>
      <c r="H86" s="6" t="e">
        <f>+C86+D86+#REF!</f>
        <v>#REF!</v>
      </c>
      <c r="I86" s="6">
        <f t="shared" si="20"/>
        <v>0</v>
      </c>
    </row>
    <row r="87" spans="1:9" x14ac:dyDescent="0.2">
      <c r="A87" s="20" t="s">
        <v>158</v>
      </c>
      <c r="B87" s="11" t="s">
        <v>159</v>
      </c>
      <c r="C87" s="12">
        <v>0</v>
      </c>
      <c r="D87" s="12">
        <v>0</v>
      </c>
      <c r="E87" s="12">
        <v>0</v>
      </c>
      <c r="F87" s="12">
        <f t="shared" ref="F87:F97" si="21">SUM(C87:E87)</f>
        <v>0</v>
      </c>
      <c r="H87" s="6"/>
      <c r="I87" s="6">
        <f t="shared" si="20"/>
        <v>0</v>
      </c>
    </row>
    <row r="88" spans="1:9" x14ac:dyDescent="0.2">
      <c r="A88" s="20" t="s">
        <v>160</v>
      </c>
      <c r="B88" s="11" t="s">
        <v>161</v>
      </c>
      <c r="C88" s="12">
        <v>0</v>
      </c>
      <c r="D88" s="12">
        <v>0</v>
      </c>
      <c r="E88" s="12">
        <v>0</v>
      </c>
      <c r="F88" s="12">
        <f t="shared" si="21"/>
        <v>0</v>
      </c>
      <c r="H88" s="6" t="e">
        <f>+C88+D88+#REF!</f>
        <v>#REF!</v>
      </c>
      <c r="I88" s="6">
        <f t="shared" si="20"/>
        <v>0</v>
      </c>
    </row>
    <row r="89" spans="1:9" x14ac:dyDescent="0.2">
      <c r="A89" s="20" t="s">
        <v>162</v>
      </c>
      <c r="B89" s="11" t="s">
        <v>163</v>
      </c>
      <c r="C89" s="12">
        <v>0</v>
      </c>
      <c r="D89" s="12">
        <v>18641</v>
      </c>
      <c r="E89" s="12">
        <v>71272</v>
      </c>
      <c r="F89" s="12">
        <f>SUM(C89:E89)</f>
        <v>89913</v>
      </c>
      <c r="H89" s="6"/>
      <c r="I89" s="6">
        <f t="shared" si="20"/>
        <v>0</v>
      </c>
    </row>
    <row r="90" spans="1:9" x14ac:dyDescent="0.2">
      <c r="A90" s="20" t="s">
        <v>164</v>
      </c>
      <c r="B90" s="11" t="s">
        <v>165</v>
      </c>
      <c r="C90" s="12">
        <v>0</v>
      </c>
      <c r="D90" s="12">
        <v>56697.95</v>
      </c>
      <c r="E90" s="12">
        <v>0</v>
      </c>
      <c r="F90" s="12">
        <f>SUM(C90:E90)</f>
        <v>56697.95</v>
      </c>
      <c r="H90" s="6" t="e">
        <f>+C90+D90+#REF!</f>
        <v>#REF!</v>
      </c>
      <c r="I90" s="6">
        <f t="shared" si="20"/>
        <v>0</v>
      </c>
    </row>
    <row r="91" spans="1:9" x14ac:dyDescent="0.2">
      <c r="A91" s="20" t="s">
        <v>166</v>
      </c>
      <c r="B91" s="11" t="s">
        <v>167</v>
      </c>
      <c r="C91" s="12">
        <v>0</v>
      </c>
      <c r="D91" s="12">
        <v>7526.55</v>
      </c>
      <c r="E91" s="12">
        <v>841843.19999999995</v>
      </c>
      <c r="F91" s="12">
        <f>SUM(C91:E91)</f>
        <v>849369.75</v>
      </c>
      <c r="H91" s="6" t="e">
        <f>+C91+D91+#REF!</f>
        <v>#REF!</v>
      </c>
      <c r="I91" s="6">
        <f t="shared" si="20"/>
        <v>0</v>
      </c>
    </row>
    <row r="92" spans="1:9" x14ac:dyDescent="0.2">
      <c r="A92" s="20" t="s">
        <v>168</v>
      </c>
      <c r="B92" s="11" t="s">
        <v>169</v>
      </c>
      <c r="C92" s="12">
        <v>0</v>
      </c>
      <c r="D92" s="12">
        <v>445</v>
      </c>
      <c r="E92" s="12">
        <v>105000</v>
      </c>
      <c r="F92" s="12">
        <f t="shared" si="21"/>
        <v>105445</v>
      </c>
      <c r="H92" s="6" t="e">
        <f>+C92+D92+#REF!</f>
        <v>#REF!</v>
      </c>
      <c r="I92" s="6">
        <f t="shared" si="20"/>
        <v>0</v>
      </c>
    </row>
    <row r="93" spans="1:9" x14ac:dyDescent="0.2">
      <c r="A93" s="20" t="s">
        <v>170</v>
      </c>
      <c r="B93" s="11" t="s">
        <v>171</v>
      </c>
      <c r="C93" s="12"/>
      <c r="D93" s="12">
        <v>0</v>
      </c>
      <c r="E93" s="12">
        <v>0</v>
      </c>
      <c r="F93" s="12">
        <f>SUM(C93:E93)</f>
        <v>0</v>
      </c>
      <c r="H93" s="6"/>
      <c r="I93" s="6">
        <f t="shared" si="20"/>
        <v>0</v>
      </c>
    </row>
    <row r="94" spans="1:9" x14ac:dyDescent="0.2">
      <c r="A94" s="20" t="s">
        <v>168</v>
      </c>
      <c r="B94" s="11" t="s">
        <v>172</v>
      </c>
      <c r="C94" s="12"/>
      <c r="D94" s="12">
        <v>0</v>
      </c>
      <c r="E94" s="12">
        <v>0</v>
      </c>
      <c r="F94" s="12">
        <f t="shared" si="21"/>
        <v>0</v>
      </c>
      <c r="H94" s="6"/>
      <c r="I94" s="6">
        <f t="shared" si="20"/>
        <v>0</v>
      </c>
    </row>
    <row r="95" spans="1:9" x14ac:dyDescent="0.2">
      <c r="A95" s="20" t="s">
        <v>173</v>
      </c>
      <c r="B95" s="11" t="s">
        <v>174</v>
      </c>
      <c r="C95" s="12">
        <v>5333333.33</v>
      </c>
      <c r="D95" s="12">
        <v>0</v>
      </c>
      <c r="E95" s="12">
        <v>0</v>
      </c>
      <c r="F95" s="12">
        <f t="shared" si="21"/>
        <v>5333333.33</v>
      </c>
      <c r="H95" s="6" t="e">
        <f>+C100+D95+#REF!</f>
        <v>#REF!</v>
      </c>
      <c r="I95" s="6">
        <f t="shared" si="20"/>
        <v>0</v>
      </c>
    </row>
    <row r="96" spans="1:9" x14ac:dyDescent="0.2">
      <c r="A96" s="20" t="s">
        <v>175</v>
      </c>
      <c r="B96" s="11" t="s">
        <v>176</v>
      </c>
      <c r="C96" s="12">
        <v>0</v>
      </c>
      <c r="D96" s="12">
        <v>87986</v>
      </c>
      <c r="E96" s="12">
        <v>0</v>
      </c>
      <c r="F96" s="12">
        <f>SUM(C96:E96)</f>
        <v>87986</v>
      </c>
      <c r="H96" s="6"/>
      <c r="I96" s="6">
        <f t="shared" si="20"/>
        <v>0</v>
      </c>
    </row>
    <row r="97" spans="1:9" x14ac:dyDescent="0.2">
      <c r="A97" s="20" t="s">
        <v>177</v>
      </c>
      <c r="B97" s="11" t="s">
        <v>178</v>
      </c>
      <c r="C97" s="12">
        <v>0</v>
      </c>
      <c r="D97" s="12">
        <v>0</v>
      </c>
      <c r="E97" s="12">
        <v>0</v>
      </c>
      <c r="F97" s="12">
        <f t="shared" si="21"/>
        <v>0</v>
      </c>
      <c r="H97" s="6"/>
      <c r="I97" s="6">
        <f t="shared" si="20"/>
        <v>0</v>
      </c>
    </row>
    <row r="98" spans="1:9" x14ac:dyDescent="0.2">
      <c r="A98" s="20" t="s">
        <v>179</v>
      </c>
      <c r="B98" s="11" t="s">
        <v>180</v>
      </c>
      <c r="C98" s="12">
        <v>0</v>
      </c>
      <c r="D98" s="12">
        <v>541531.30000000005</v>
      </c>
      <c r="E98" s="12">
        <v>50150</v>
      </c>
      <c r="F98" s="12">
        <f>SUM(C98:E98)</f>
        <v>591681.30000000005</v>
      </c>
      <c r="H98" s="6" t="e">
        <f>+C98+D98+#REF!</f>
        <v>#REF!</v>
      </c>
      <c r="I98" s="6">
        <f t="shared" si="20"/>
        <v>0</v>
      </c>
    </row>
    <row r="99" spans="1:9" x14ac:dyDescent="0.2">
      <c r="A99" s="20" t="s">
        <v>181</v>
      </c>
      <c r="B99" s="11" t="s">
        <v>182</v>
      </c>
      <c r="C99" s="12">
        <v>0</v>
      </c>
      <c r="D99" s="12">
        <v>0</v>
      </c>
      <c r="E99" s="12">
        <v>0</v>
      </c>
      <c r="F99" s="12">
        <f>SUM(C99:E99)</f>
        <v>0</v>
      </c>
      <c r="H99" s="6"/>
      <c r="I99" s="6">
        <f t="shared" si="20"/>
        <v>0</v>
      </c>
    </row>
    <row r="100" spans="1:9" x14ac:dyDescent="0.2">
      <c r="A100" s="20" t="s">
        <v>183</v>
      </c>
      <c r="B100" s="11" t="s">
        <v>184</v>
      </c>
      <c r="C100" s="12">
        <v>0</v>
      </c>
      <c r="D100" s="12">
        <f>1164884.42+170000</f>
        <v>1334884.42</v>
      </c>
      <c r="E100" s="12">
        <v>0</v>
      </c>
      <c r="F100" s="12">
        <f>SUM(C100:E100)</f>
        <v>1334884.42</v>
      </c>
      <c r="H100" s="6"/>
      <c r="I100" s="6">
        <f t="shared" si="20"/>
        <v>0</v>
      </c>
    </row>
    <row r="101" spans="1:9" ht="16.5" x14ac:dyDescent="0.3">
      <c r="A101" s="15" t="s">
        <v>185</v>
      </c>
      <c r="B101" s="16" t="s">
        <v>186</v>
      </c>
      <c r="C101" s="22">
        <f>SUM(C102:C105)</f>
        <v>0</v>
      </c>
      <c r="D101" s="22">
        <f>SUM(D102:D105)</f>
        <v>3840</v>
      </c>
      <c r="E101" s="22">
        <f t="shared" ref="E101" si="22">SUM(E102:E105)</f>
        <v>0</v>
      </c>
      <c r="F101" s="17">
        <f>SUM(F102:F105)</f>
        <v>3840</v>
      </c>
      <c r="G101" s="17">
        <f>SUM(G102:G105)</f>
        <v>0</v>
      </c>
      <c r="H101" s="17" t="e">
        <f>SUM(H102:H105)</f>
        <v>#REF!</v>
      </c>
      <c r="I101" s="6">
        <f t="shared" si="20"/>
        <v>0</v>
      </c>
    </row>
    <row r="102" spans="1:9" x14ac:dyDescent="0.2">
      <c r="A102" s="20" t="s">
        <v>187</v>
      </c>
      <c r="B102" s="11" t="s">
        <v>188</v>
      </c>
      <c r="C102" s="12">
        <v>0</v>
      </c>
      <c r="D102" s="12">
        <v>3840</v>
      </c>
      <c r="E102" s="12">
        <v>0</v>
      </c>
      <c r="F102" s="12">
        <f>SUM(C102:E102)</f>
        <v>3840</v>
      </c>
      <c r="H102" s="6" t="e">
        <f>+C102+D102+#REF!</f>
        <v>#REF!</v>
      </c>
      <c r="I102" s="6">
        <f t="shared" si="20"/>
        <v>0</v>
      </c>
    </row>
    <row r="103" spans="1:9" x14ac:dyDescent="0.2">
      <c r="A103" s="20" t="s">
        <v>189</v>
      </c>
      <c r="B103" s="11" t="s">
        <v>190</v>
      </c>
      <c r="C103" s="12">
        <v>0</v>
      </c>
      <c r="D103" s="12">
        <v>0</v>
      </c>
      <c r="E103" s="12">
        <v>0</v>
      </c>
      <c r="F103" s="12">
        <f t="shared" ref="F103:F105" si="23">SUM(C103:E103)</f>
        <v>0</v>
      </c>
      <c r="H103" s="6" t="e">
        <f>+C103+D103+#REF!</f>
        <v>#REF!</v>
      </c>
      <c r="I103" s="6">
        <f t="shared" si="20"/>
        <v>0</v>
      </c>
    </row>
    <row r="104" spans="1:9" x14ac:dyDescent="0.2">
      <c r="A104" s="20" t="s">
        <v>191</v>
      </c>
      <c r="B104" s="11" t="s">
        <v>192</v>
      </c>
      <c r="C104" s="12">
        <v>0</v>
      </c>
      <c r="D104" s="12">
        <v>0</v>
      </c>
      <c r="E104" s="12">
        <v>0</v>
      </c>
      <c r="F104" s="12">
        <f t="shared" si="23"/>
        <v>0</v>
      </c>
      <c r="H104" s="6" t="e">
        <f>+C104+D104+#REF!</f>
        <v>#REF!</v>
      </c>
      <c r="I104" s="6">
        <f t="shared" si="20"/>
        <v>0</v>
      </c>
    </row>
    <row r="105" spans="1:9" ht="13.5" thickBot="1" x14ac:dyDescent="0.25">
      <c r="A105" s="23" t="s">
        <v>193</v>
      </c>
      <c r="B105" s="24" t="s">
        <v>194</v>
      </c>
      <c r="C105" s="25">
        <v>0</v>
      </c>
      <c r="D105" s="25">
        <v>0</v>
      </c>
      <c r="E105" s="25">
        <v>0</v>
      </c>
      <c r="F105" s="12">
        <f t="shared" si="23"/>
        <v>0</v>
      </c>
      <c r="H105" s="6"/>
      <c r="I105" s="6">
        <f t="shared" si="20"/>
        <v>0</v>
      </c>
    </row>
    <row r="106" spans="1:9" ht="16.5" thickBot="1" x14ac:dyDescent="0.3">
      <c r="A106" s="3">
        <v>2.2999999999999998</v>
      </c>
      <c r="B106" s="4" t="s">
        <v>195</v>
      </c>
      <c r="C106" s="5">
        <f>C107+C113+C119+C126+C129+C136+C151+C160</f>
        <v>0</v>
      </c>
      <c r="D106" s="5">
        <f>D107+D113+D119+D126+D129+D136+D151+D160</f>
        <v>2467191.2399999998</v>
      </c>
      <c r="E106" s="5">
        <f>E107+E113+E119+E126+E129+E136+E151+E160</f>
        <v>1504022.92</v>
      </c>
      <c r="F106" s="5">
        <f>+F107+F113+F119+F126+F129+F136+F151+F160</f>
        <v>3971214.1599999997</v>
      </c>
      <c r="H106" s="6" t="e">
        <f>+C106+D106+#REF!</f>
        <v>#REF!</v>
      </c>
      <c r="I106" s="6">
        <f t="shared" si="20"/>
        <v>0</v>
      </c>
    </row>
    <row r="107" spans="1:9" ht="16.5" x14ac:dyDescent="0.3">
      <c r="A107" s="15" t="s">
        <v>196</v>
      </c>
      <c r="B107" s="16" t="s">
        <v>197</v>
      </c>
      <c r="C107" s="17">
        <f>SUM(C108:C112)</f>
        <v>0</v>
      </c>
      <c r="D107" s="17">
        <f>SUM(D108:D112)</f>
        <v>1249717.19</v>
      </c>
      <c r="E107" s="17">
        <f t="shared" ref="E107" si="24">SUM(E108:E112)</f>
        <v>621015.64</v>
      </c>
      <c r="F107" s="17">
        <f>SUM(F108:F112)</f>
        <v>1870732.83</v>
      </c>
      <c r="H107" s="6" t="e">
        <f>+C107+D107+#REF!</f>
        <v>#REF!</v>
      </c>
      <c r="I107" s="6">
        <f t="shared" si="20"/>
        <v>0</v>
      </c>
    </row>
    <row r="108" spans="1:9" x14ac:dyDescent="0.2">
      <c r="A108" s="20" t="s">
        <v>198</v>
      </c>
      <c r="B108" s="11" t="s">
        <v>199</v>
      </c>
      <c r="C108" s="12"/>
      <c r="D108" s="12">
        <v>1055108.19</v>
      </c>
      <c r="E108" s="12">
        <v>621015.64</v>
      </c>
      <c r="F108" s="12">
        <f>SUM(C108:E108)</f>
        <v>1676123.83</v>
      </c>
      <c r="H108" s="6" t="e">
        <f>+C108+D108+#REF!</f>
        <v>#REF!</v>
      </c>
      <c r="I108" s="6">
        <f t="shared" si="20"/>
        <v>0</v>
      </c>
    </row>
    <row r="109" spans="1:9" x14ac:dyDescent="0.2">
      <c r="A109" s="20" t="s">
        <v>200</v>
      </c>
      <c r="B109" s="11" t="s">
        <v>201</v>
      </c>
      <c r="C109" s="12">
        <v>0</v>
      </c>
      <c r="D109" s="12">
        <v>0</v>
      </c>
      <c r="E109" s="12">
        <v>0</v>
      </c>
      <c r="F109" s="12">
        <f t="shared" ref="F109:F112" si="25">SUM(C109:E109)</f>
        <v>0</v>
      </c>
      <c r="H109" s="6" t="e">
        <f>+C109+D109+#REF!</f>
        <v>#REF!</v>
      </c>
      <c r="I109" s="6">
        <f t="shared" si="20"/>
        <v>0</v>
      </c>
    </row>
    <row r="110" spans="1:9" x14ac:dyDescent="0.2">
      <c r="A110" s="20" t="s">
        <v>202</v>
      </c>
      <c r="B110" s="11" t="s">
        <v>203</v>
      </c>
      <c r="C110" s="12">
        <v>0</v>
      </c>
      <c r="D110" s="12">
        <v>0</v>
      </c>
      <c r="E110" s="12">
        <v>0</v>
      </c>
      <c r="F110" s="12">
        <f t="shared" si="25"/>
        <v>0</v>
      </c>
      <c r="H110" s="6"/>
      <c r="I110" s="6">
        <f t="shared" si="20"/>
        <v>0</v>
      </c>
    </row>
    <row r="111" spans="1:9" x14ac:dyDescent="0.2">
      <c r="A111" s="20" t="s">
        <v>204</v>
      </c>
      <c r="B111" s="11" t="s">
        <v>205</v>
      </c>
      <c r="C111" s="12">
        <v>0</v>
      </c>
      <c r="D111" s="12">
        <v>0</v>
      </c>
      <c r="E111" s="12">
        <v>0</v>
      </c>
      <c r="F111" s="12">
        <f>SUM(C111:E111)</f>
        <v>0</v>
      </c>
      <c r="H111" s="6" t="e">
        <f>+C111+D111+#REF!</f>
        <v>#REF!</v>
      </c>
      <c r="I111" s="6">
        <f t="shared" si="20"/>
        <v>0</v>
      </c>
    </row>
    <row r="112" spans="1:9" x14ac:dyDescent="0.2">
      <c r="A112" s="20" t="s">
        <v>206</v>
      </c>
      <c r="B112" s="11" t="s">
        <v>207</v>
      </c>
      <c r="C112" s="12">
        <v>0</v>
      </c>
      <c r="D112" s="12">
        <v>194609</v>
      </c>
      <c r="E112" s="12">
        <v>0</v>
      </c>
      <c r="F112" s="12">
        <f t="shared" si="25"/>
        <v>194609</v>
      </c>
      <c r="H112" s="6" t="e">
        <f>+C112+D112+#REF!</f>
        <v>#REF!</v>
      </c>
      <c r="I112" s="6">
        <f t="shared" si="20"/>
        <v>0</v>
      </c>
    </row>
    <row r="113" spans="1:9" ht="16.5" x14ac:dyDescent="0.3">
      <c r="A113" s="15" t="s">
        <v>208</v>
      </c>
      <c r="B113" s="16" t="s">
        <v>209</v>
      </c>
      <c r="C113" s="17">
        <f>SUM(C114:C118)</f>
        <v>0</v>
      </c>
      <c r="D113" s="17">
        <f>SUM(D114:D118)</f>
        <v>283019.5</v>
      </c>
      <c r="E113" s="17">
        <f>SUM(E114:E118)</f>
        <v>48144</v>
      </c>
      <c r="F113" s="17">
        <f>SUM(F114:F118)</f>
        <v>331163.5</v>
      </c>
      <c r="H113" s="6" t="e">
        <f>+C113+D113+#REF!</f>
        <v>#REF!</v>
      </c>
      <c r="I113" s="6">
        <f t="shared" si="20"/>
        <v>0</v>
      </c>
    </row>
    <row r="114" spans="1:9" x14ac:dyDescent="0.2">
      <c r="A114" s="20" t="s">
        <v>210</v>
      </c>
      <c r="B114" s="11" t="s">
        <v>211</v>
      </c>
      <c r="C114" s="12">
        <v>0</v>
      </c>
      <c r="D114" s="12">
        <v>1364.97</v>
      </c>
      <c r="E114" s="12">
        <v>0</v>
      </c>
      <c r="F114" s="12">
        <f>SUM(C114:E114)</f>
        <v>1364.97</v>
      </c>
      <c r="H114" s="6" t="e">
        <f>+C114+D114+#REF!</f>
        <v>#REF!</v>
      </c>
      <c r="I114" s="6">
        <f t="shared" si="20"/>
        <v>0</v>
      </c>
    </row>
    <row r="115" spans="1:9" x14ac:dyDescent="0.2">
      <c r="A115" s="20" t="s">
        <v>212</v>
      </c>
      <c r="B115" s="11" t="s">
        <v>213</v>
      </c>
      <c r="C115" s="12">
        <v>0</v>
      </c>
      <c r="D115" s="12">
        <v>281654.53000000003</v>
      </c>
      <c r="E115" s="12">
        <v>0</v>
      </c>
      <c r="F115" s="12">
        <f>SUM(C115:E115)</f>
        <v>281654.53000000003</v>
      </c>
      <c r="H115" s="6" t="e">
        <f>+C115+D115+#REF!</f>
        <v>#REF!</v>
      </c>
      <c r="I115" s="6">
        <f t="shared" si="20"/>
        <v>0</v>
      </c>
    </row>
    <row r="116" spans="1:9" x14ac:dyDescent="0.2">
      <c r="A116" s="20" t="s">
        <v>214</v>
      </c>
      <c r="B116" s="11" t="s">
        <v>215</v>
      </c>
      <c r="C116" s="12">
        <v>0</v>
      </c>
      <c r="D116" s="12">
        <v>0</v>
      </c>
      <c r="E116" s="12">
        <v>48144</v>
      </c>
      <c r="F116" s="12">
        <f>SUM(C116:E116)</f>
        <v>48144</v>
      </c>
      <c r="H116" s="6" t="e">
        <f>+C116+D116+#REF!</f>
        <v>#REF!</v>
      </c>
      <c r="I116" s="6">
        <f t="shared" si="20"/>
        <v>0</v>
      </c>
    </row>
    <row r="117" spans="1:9" x14ac:dyDescent="0.2">
      <c r="A117" s="20" t="s">
        <v>216</v>
      </c>
      <c r="B117" s="11" t="s">
        <v>217</v>
      </c>
      <c r="C117" s="12">
        <v>0</v>
      </c>
      <c r="D117" s="12">
        <v>0</v>
      </c>
      <c r="E117" s="12">
        <v>0</v>
      </c>
      <c r="F117" s="12">
        <f>SUM(C117:E117)</f>
        <v>0</v>
      </c>
      <c r="H117" s="6" t="e">
        <f>+C117+D117+#REF!</f>
        <v>#REF!</v>
      </c>
      <c r="I117" s="6">
        <f t="shared" si="20"/>
        <v>0</v>
      </c>
    </row>
    <row r="118" spans="1:9" x14ac:dyDescent="0.2">
      <c r="A118" s="19"/>
      <c r="B118" s="11"/>
      <c r="C118" s="12">
        <v>0</v>
      </c>
      <c r="D118" s="12">
        <v>0</v>
      </c>
      <c r="E118" s="12">
        <v>0</v>
      </c>
      <c r="F118" s="12">
        <f t="shared" ref="F118" si="26">SUM(C118:E118)</f>
        <v>0</v>
      </c>
      <c r="H118" s="6" t="e">
        <f>+C118+D118+#REF!</f>
        <v>#REF!</v>
      </c>
      <c r="I118" s="6">
        <f t="shared" si="20"/>
        <v>0</v>
      </c>
    </row>
    <row r="119" spans="1:9" ht="16.5" x14ac:dyDescent="0.3">
      <c r="A119" s="15" t="s">
        <v>218</v>
      </c>
      <c r="B119" s="16" t="s">
        <v>219</v>
      </c>
      <c r="C119" s="17">
        <f>SUM(C120:C125)</f>
        <v>0</v>
      </c>
      <c r="D119" s="17">
        <f>SUM(D120:D125)</f>
        <v>3419</v>
      </c>
      <c r="E119" s="17">
        <f>SUM(E120:E125)</f>
        <v>50162</v>
      </c>
      <c r="F119" s="17">
        <f>SUM(F120:F125)</f>
        <v>53581</v>
      </c>
      <c r="H119" s="6" t="e">
        <f>+C119+D119+#REF!</f>
        <v>#REF!</v>
      </c>
      <c r="I119" s="6">
        <f t="shared" si="20"/>
        <v>0</v>
      </c>
    </row>
    <row r="120" spans="1:9" x14ac:dyDescent="0.2">
      <c r="A120" s="20" t="s">
        <v>220</v>
      </c>
      <c r="B120" s="11" t="s">
        <v>221</v>
      </c>
      <c r="C120" s="12">
        <v>0</v>
      </c>
      <c r="D120" s="12">
        <v>0</v>
      </c>
      <c r="E120" s="12">
        <v>0</v>
      </c>
      <c r="F120" s="12">
        <f t="shared" ref="F120:F125" si="27">SUM(C120:E120)</f>
        <v>0</v>
      </c>
      <c r="H120" s="6" t="e">
        <f>+C120+D120+#REF!</f>
        <v>#REF!</v>
      </c>
      <c r="I120" s="6">
        <f t="shared" si="20"/>
        <v>0</v>
      </c>
    </row>
    <row r="121" spans="1:9" x14ac:dyDescent="0.2">
      <c r="A121" s="20" t="s">
        <v>222</v>
      </c>
      <c r="B121" s="11" t="s">
        <v>223</v>
      </c>
      <c r="C121" s="12">
        <v>0</v>
      </c>
      <c r="D121" s="12">
        <f>350+650</f>
        <v>1000</v>
      </c>
      <c r="E121" s="12">
        <v>0</v>
      </c>
      <c r="F121" s="12">
        <f>SUM(C121:E121)</f>
        <v>1000</v>
      </c>
      <c r="H121" s="6" t="e">
        <f>+C121+D121+#REF!</f>
        <v>#REF!</v>
      </c>
      <c r="I121" s="6">
        <f t="shared" si="20"/>
        <v>0</v>
      </c>
    </row>
    <row r="122" spans="1:9" x14ac:dyDescent="0.2">
      <c r="A122" s="20" t="s">
        <v>224</v>
      </c>
      <c r="B122" s="11" t="s">
        <v>225</v>
      </c>
      <c r="C122" s="12">
        <v>0</v>
      </c>
      <c r="D122" s="12">
        <v>2419</v>
      </c>
      <c r="E122" s="12">
        <v>0</v>
      </c>
      <c r="F122" s="12">
        <f t="shared" si="27"/>
        <v>2419</v>
      </c>
      <c r="H122" s="6" t="e">
        <f>+C122+D122+#REF!</f>
        <v>#REF!</v>
      </c>
      <c r="I122" s="6">
        <f t="shared" si="20"/>
        <v>0</v>
      </c>
    </row>
    <row r="123" spans="1:9" x14ac:dyDescent="0.2">
      <c r="A123" s="20" t="s">
        <v>226</v>
      </c>
      <c r="B123" s="11" t="s">
        <v>227</v>
      </c>
      <c r="C123" s="12">
        <v>0</v>
      </c>
      <c r="D123" s="12">
        <v>0</v>
      </c>
      <c r="E123" s="12">
        <v>0</v>
      </c>
      <c r="F123" s="12">
        <f t="shared" si="27"/>
        <v>0</v>
      </c>
      <c r="H123" s="6" t="e">
        <f>+C123+D123+#REF!</f>
        <v>#REF!</v>
      </c>
      <c r="I123" s="6">
        <f t="shared" si="20"/>
        <v>0</v>
      </c>
    </row>
    <row r="124" spans="1:9" x14ac:dyDescent="0.2">
      <c r="A124" s="20" t="s">
        <v>228</v>
      </c>
      <c r="B124" s="11" t="s">
        <v>229</v>
      </c>
      <c r="C124" s="12">
        <v>0</v>
      </c>
      <c r="D124" s="12">
        <v>0</v>
      </c>
      <c r="E124" s="12">
        <v>0</v>
      </c>
      <c r="F124" s="12">
        <f t="shared" si="27"/>
        <v>0</v>
      </c>
      <c r="H124" s="6" t="e">
        <f>+C124+D124+#REF!</f>
        <v>#REF!</v>
      </c>
      <c r="I124" s="6">
        <f t="shared" si="20"/>
        <v>0</v>
      </c>
    </row>
    <row r="125" spans="1:9" x14ac:dyDescent="0.2">
      <c r="A125" s="19" t="s">
        <v>230</v>
      </c>
      <c r="B125" s="11" t="s">
        <v>231</v>
      </c>
      <c r="C125" s="12">
        <v>0</v>
      </c>
      <c r="D125" s="12"/>
      <c r="E125" s="12">
        <v>50162</v>
      </c>
      <c r="F125" s="12">
        <f t="shared" si="27"/>
        <v>50162</v>
      </c>
      <c r="H125" s="6" t="e">
        <f>+C125+D125+#REF!</f>
        <v>#REF!</v>
      </c>
      <c r="I125" s="6">
        <f t="shared" si="20"/>
        <v>0</v>
      </c>
    </row>
    <row r="126" spans="1:9" ht="16.5" x14ac:dyDescent="0.3">
      <c r="A126" s="15" t="s">
        <v>232</v>
      </c>
      <c r="B126" s="16" t="s">
        <v>233</v>
      </c>
      <c r="C126" s="17">
        <f>SUM(C127:C128)</f>
        <v>0</v>
      </c>
      <c r="D126" s="17">
        <f>SUM(D127:D128)</f>
        <v>6054.45</v>
      </c>
      <c r="E126" s="17">
        <f>SUM(E127:E128)</f>
        <v>1651.6</v>
      </c>
      <c r="F126" s="17">
        <f>SUM(F127)</f>
        <v>7706.0499999999993</v>
      </c>
      <c r="H126" s="6" t="e">
        <f>+C126+D126+#REF!</f>
        <v>#REF!</v>
      </c>
      <c r="I126" s="6">
        <f t="shared" si="20"/>
        <v>0</v>
      </c>
    </row>
    <row r="127" spans="1:9" x14ac:dyDescent="0.2">
      <c r="A127" s="20" t="s">
        <v>234</v>
      </c>
      <c r="B127" s="11" t="s">
        <v>235</v>
      </c>
      <c r="C127" s="12">
        <v>0</v>
      </c>
      <c r="D127" s="12">
        <v>6054.45</v>
      </c>
      <c r="E127" s="12">
        <v>1651.6</v>
      </c>
      <c r="F127" s="12">
        <f>SUM(C127:E127)</f>
        <v>7706.0499999999993</v>
      </c>
      <c r="H127" s="6" t="e">
        <f>+C127+D127+#REF!</f>
        <v>#REF!</v>
      </c>
      <c r="I127" s="6">
        <f t="shared" si="20"/>
        <v>0</v>
      </c>
    </row>
    <row r="128" spans="1:9" x14ac:dyDescent="0.2">
      <c r="A128" s="20"/>
      <c r="B128" s="11"/>
      <c r="C128" s="12"/>
      <c r="D128" s="12"/>
      <c r="E128" s="12"/>
      <c r="F128" s="12">
        <f>SUM(C128:E128)</f>
        <v>0</v>
      </c>
      <c r="H128" s="6" t="e">
        <f>+C128+D128+#REF!</f>
        <v>#REF!</v>
      </c>
      <c r="I128" s="6">
        <f t="shared" si="20"/>
        <v>0</v>
      </c>
    </row>
    <row r="129" spans="1:9" ht="16.5" x14ac:dyDescent="0.3">
      <c r="A129" s="15" t="s">
        <v>236</v>
      </c>
      <c r="B129" s="16" t="s">
        <v>237</v>
      </c>
      <c r="C129" s="17">
        <f>SUM(C130:C134)</f>
        <v>0</v>
      </c>
      <c r="D129" s="17">
        <f>SUM(D130:D134)</f>
        <v>7518.52</v>
      </c>
      <c r="E129" s="17">
        <f>SUM(E130:E134)</f>
        <v>0</v>
      </c>
      <c r="F129" s="17">
        <f>SUM(F130:F134)</f>
        <v>7518.52</v>
      </c>
      <c r="H129" s="6" t="e">
        <f>+C129+D129+#REF!</f>
        <v>#REF!</v>
      </c>
      <c r="I129" s="6">
        <f t="shared" si="20"/>
        <v>0</v>
      </c>
    </row>
    <row r="130" spans="1:9" x14ac:dyDescent="0.2">
      <c r="A130" s="20" t="s">
        <v>238</v>
      </c>
      <c r="B130" s="11" t="s">
        <v>239</v>
      </c>
      <c r="C130" s="12">
        <v>0</v>
      </c>
      <c r="D130" s="12">
        <v>0</v>
      </c>
      <c r="E130" s="12">
        <v>0</v>
      </c>
      <c r="F130" s="12">
        <f>SUM(C130:E130)</f>
        <v>0</v>
      </c>
      <c r="H130" s="6" t="e">
        <f>+C130+D130+#REF!</f>
        <v>#REF!</v>
      </c>
      <c r="I130" s="6">
        <f t="shared" si="20"/>
        <v>0</v>
      </c>
    </row>
    <row r="131" spans="1:9" x14ac:dyDescent="0.2">
      <c r="A131" s="20" t="s">
        <v>240</v>
      </c>
      <c r="B131" s="11" t="s">
        <v>241</v>
      </c>
      <c r="C131" s="12">
        <v>0</v>
      </c>
      <c r="D131" s="12">
        <v>0</v>
      </c>
      <c r="E131" s="12">
        <v>0</v>
      </c>
      <c r="F131" s="12">
        <f t="shared" ref="F131:F135" si="28">SUM(C131:E131)</f>
        <v>0</v>
      </c>
      <c r="H131" s="6" t="e">
        <f>+C131+D131+#REF!</f>
        <v>#REF!</v>
      </c>
      <c r="I131" s="6">
        <f t="shared" si="20"/>
        <v>0</v>
      </c>
    </row>
    <row r="132" spans="1:9" x14ac:dyDescent="0.2">
      <c r="A132" s="20" t="s">
        <v>242</v>
      </c>
      <c r="B132" s="11" t="s">
        <v>243</v>
      </c>
      <c r="C132" s="12">
        <v>0</v>
      </c>
      <c r="D132" s="12">
        <v>0</v>
      </c>
      <c r="E132" s="12">
        <v>0</v>
      </c>
      <c r="F132" s="12">
        <f t="shared" si="28"/>
        <v>0</v>
      </c>
      <c r="H132" s="6" t="e">
        <f>+C132+D132+#REF!</f>
        <v>#REF!</v>
      </c>
      <c r="I132" s="6">
        <f t="shared" si="20"/>
        <v>0</v>
      </c>
    </row>
    <row r="133" spans="1:9" x14ac:dyDescent="0.2">
      <c r="A133" s="20" t="s">
        <v>244</v>
      </c>
      <c r="B133" s="11" t="s">
        <v>245</v>
      </c>
      <c r="C133" s="12">
        <v>0</v>
      </c>
      <c r="D133" s="12">
        <v>200</v>
      </c>
      <c r="E133" s="12">
        <v>0</v>
      </c>
      <c r="F133" s="12">
        <f t="shared" si="28"/>
        <v>200</v>
      </c>
      <c r="H133" s="6" t="e">
        <f>+C133+D133+#REF!</f>
        <v>#REF!</v>
      </c>
      <c r="I133" s="6">
        <f t="shared" si="20"/>
        <v>0</v>
      </c>
    </row>
    <row r="134" spans="1:9" x14ac:dyDescent="0.2">
      <c r="A134" s="20" t="s">
        <v>246</v>
      </c>
      <c r="B134" s="11" t="s">
        <v>247</v>
      </c>
      <c r="C134" s="12">
        <v>0</v>
      </c>
      <c r="D134" s="12">
        <v>7318.52</v>
      </c>
      <c r="E134" s="12">
        <v>0</v>
      </c>
      <c r="F134" s="12">
        <f>SUM(C134:E134)</f>
        <v>7318.52</v>
      </c>
      <c r="H134" s="6" t="e">
        <f>+C134+D134+#REF!</f>
        <v>#REF!</v>
      </c>
      <c r="I134" s="6">
        <f t="shared" si="20"/>
        <v>0</v>
      </c>
    </row>
    <row r="135" spans="1:9" x14ac:dyDescent="0.2">
      <c r="A135" s="19"/>
      <c r="B135" s="11"/>
      <c r="C135" s="12">
        <v>0</v>
      </c>
      <c r="D135" s="12">
        <v>0</v>
      </c>
      <c r="E135" s="12">
        <v>0</v>
      </c>
      <c r="F135" s="12">
        <f t="shared" si="28"/>
        <v>0</v>
      </c>
      <c r="H135" s="6" t="e">
        <f>+C135+D135+#REF!</f>
        <v>#REF!</v>
      </c>
      <c r="I135" s="6">
        <f t="shared" si="20"/>
        <v>0</v>
      </c>
    </row>
    <row r="136" spans="1:9" ht="16.5" x14ac:dyDescent="0.3">
      <c r="A136" s="15" t="s">
        <v>248</v>
      </c>
      <c r="B136" s="16" t="s">
        <v>249</v>
      </c>
      <c r="C136" s="17">
        <f>SUM(C137:C149)</f>
        <v>0</v>
      </c>
      <c r="D136" s="17">
        <f>SUM(D137:D149)</f>
        <v>10982</v>
      </c>
      <c r="E136" s="17">
        <f>SUM(E137:E149)</f>
        <v>7312</v>
      </c>
      <c r="F136" s="17">
        <f>SUM(F137:F150)</f>
        <v>18294</v>
      </c>
      <c r="H136" s="6" t="e">
        <f>+C136+D136+#REF!</f>
        <v>#REF!</v>
      </c>
      <c r="I136" s="6">
        <f t="shared" si="20"/>
        <v>0</v>
      </c>
    </row>
    <row r="137" spans="1:9" x14ac:dyDescent="0.2">
      <c r="A137" s="20" t="s">
        <v>250</v>
      </c>
      <c r="B137" s="11" t="s">
        <v>251</v>
      </c>
      <c r="C137" s="12">
        <v>0</v>
      </c>
      <c r="D137" s="12">
        <v>0</v>
      </c>
      <c r="E137" s="12">
        <v>0</v>
      </c>
      <c r="F137" s="12">
        <f>SUM(C137:E137)</f>
        <v>0</v>
      </c>
      <c r="H137" s="6" t="e">
        <f>+C137+D137+#REF!</f>
        <v>#REF!</v>
      </c>
      <c r="I137" s="6">
        <f t="shared" si="20"/>
        <v>0</v>
      </c>
    </row>
    <row r="138" spans="1:9" x14ac:dyDescent="0.2">
      <c r="A138" s="20" t="s">
        <v>252</v>
      </c>
      <c r="B138" s="11" t="s">
        <v>253</v>
      </c>
      <c r="C138" s="12">
        <v>0</v>
      </c>
      <c r="D138" s="12">
        <v>0</v>
      </c>
      <c r="E138" s="12"/>
      <c r="F138" s="12">
        <f t="shared" ref="F138:F150" si="29">SUM(C138:E138)</f>
        <v>0</v>
      </c>
      <c r="H138" s="6" t="e">
        <f>+C138+D138+#REF!</f>
        <v>#REF!</v>
      </c>
      <c r="I138" s="6">
        <f t="shared" si="20"/>
        <v>0</v>
      </c>
    </row>
    <row r="139" spans="1:9" x14ac:dyDescent="0.2">
      <c r="A139" s="20" t="s">
        <v>254</v>
      </c>
      <c r="B139" s="11" t="s">
        <v>255</v>
      </c>
      <c r="C139" s="12">
        <v>0</v>
      </c>
      <c r="D139" s="12">
        <v>0</v>
      </c>
      <c r="E139" s="12">
        <v>7312</v>
      </c>
      <c r="F139" s="12">
        <f t="shared" si="29"/>
        <v>7312</v>
      </c>
      <c r="H139" s="6" t="e">
        <f>+C139+D139+#REF!</f>
        <v>#REF!</v>
      </c>
      <c r="I139" s="6">
        <f t="shared" si="20"/>
        <v>0</v>
      </c>
    </row>
    <row r="140" spans="1:9" x14ac:dyDescent="0.2">
      <c r="A140" s="20" t="s">
        <v>256</v>
      </c>
      <c r="B140" s="11" t="s">
        <v>257</v>
      </c>
      <c r="C140" s="12">
        <v>0</v>
      </c>
      <c r="D140" s="12">
        <v>0</v>
      </c>
      <c r="E140" s="12">
        <v>0</v>
      </c>
      <c r="F140" s="12">
        <f t="shared" si="29"/>
        <v>0</v>
      </c>
      <c r="H140" s="6" t="e">
        <f>+C140+D140+#REF!</f>
        <v>#REF!</v>
      </c>
      <c r="I140" s="6">
        <f t="shared" ref="I140:I203" si="30">+C140+D140+E140-F140</f>
        <v>0</v>
      </c>
    </row>
    <row r="141" spans="1:9" x14ac:dyDescent="0.2">
      <c r="A141" s="20" t="s">
        <v>258</v>
      </c>
      <c r="B141" s="11" t="s">
        <v>259</v>
      </c>
      <c r="C141" s="12">
        <v>0</v>
      </c>
      <c r="D141" s="12">
        <v>0</v>
      </c>
      <c r="E141" s="12"/>
      <c r="F141" s="12">
        <f t="shared" si="29"/>
        <v>0</v>
      </c>
      <c r="H141" s="6" t="e">
        <f>+C141+D141+#REF!</f>
        <v>#REF!</v>
      </c>
      <c r="I141" s="6">
        <f t="shared" si="30"/>
        <v>0</v>
      </c>
    </row>
    <row r="142" spans="1:9" x14ac:dyDescent="0.2">
      <c r="A142" s="20" t="s">
        <v>260</v>
      </c>
      <c r="B142" s="11" t="s">
        <v>261</v>
      </c>
      <c r="C142" s="12">
        <v>0</v>
      </c>
      <c r="D142" s="12">
        <v>420</v>
      </c>
      <c r="E142" s="12"/>
      <c r="F142" s="12">
        <f t="shared" si="29"/>
        <v>420</v>
      </c>
      <c r="H142" s="6" t="e">
        <f>+C142+D142+#REF!</f>
        <v>#REF!</v>
      </c>
      <c r="I142" s="6">
        <f t="shared" si="30"/>
        <v>0</v>
      </c>
    </row>
    <row r="143" spans="1:9" x14ac:dyDescent="0.2">
      <c r="A143" s="20" t="s">
        <v>262</v>
      </c>
      <c r="B143" s="11" t="s">
        <v>263</v>
      </c>
      <c r="C143" s="12">
        <v>0</v>
      </c>
      <c r="D143" s="12">
        <v>0</v>
      </c>
      <c r="E143" s="12"/>
      <c r="F143" s="12">
        <f t="shared" si="29"/>
        <v>0</v>
      </c>
      <c r="H143" s="6" t="e">
        <f>+C143+D143+#REF!</f>
        <v>#REF!</v>
      </c>
      <c r="I143" s="6">
        <f t="shared" si="30"/>
        <v>0</v>
      </c>
    </row>
    <row r="144" spans="1:9" x14ac:dyDescent="0.2">
      <c r="A144" s="20" t="s">
        <v>264</v>
      </c>
      <c r="B144" s="11" t="s">
        <v>265</v>
      </c>
      <c r="C144" s="12">
        <v>0</v>
      </c>
      <c r="D144" s="12">
        <v>0</v>
      </c>
      <c r="E144" s="12">
        <v>0</v>
      </c>
      <c r="F144" s="12">
        <f>SUM(C144:E144)</f>
        <v>0</v>
      </c>
      <c r="H144" s="6"/>
      <c r="I144" s="6">
        <f t="shared" si="30"/>
        <v>0</v>
      </c>
    </row>
    <row r="145" spans="1:9" x14ac:dyDescent="0.2">
      <c r="A145" s="20" t="s">
        <v>266</v>
      </c>
      <c r="B145" s="11" t="s">
        <v>267</v>
      </c>
      <c r="C145" s="12">
        <v>0</v>
      </c>
      <c r="D145" s="12">
        <v>1887</v>
      </c>
      <c r="E145" s="12">
        <v>0</v>
      </c>
      <c r="F145" s="12">
        <f>SUM(C145:E145)</f>
        <v>1887</v>
      </c>
      <c r="H145" s="6"/>
      <c r="I145" s="6">
        <f t="shared" si="30"/>
        <v>0</v>
      </c>
    </row>
    <row r="146" spans="1:9" x14ac:dyDescent="0.2">
      <c r="A146" s="20" t="s">
        <v>268</v>
      </c>
      <c r="B146" s="11" t="s">
        <v>269</v>
      </c>
      <c r="C146" s="12">
        <v>0</v>
      </c>
      <c r="D146" s="12">
        <v>8675</v>
      </c>
      <c r="E146" s="12">
        <v>0</v>
      </c>
      <c r="F146" s="12">
        <f>SUM(C146:E146)</f>
        <v>8675</v>
      </c>
      <c r="H146" s="6" t="e">
        <f>+C146+D146+#REF!</f>
        <v>#REF!</v>
      </c>
      <c r="I146" s="6">
        <f t="shared" si="30"/>
        <v>0</v>
      </c>
    </row>
    <row r="147" spans="1:9" x14ac:dyDescent="0.2">
      <c r="A147" s="20" t="s">
        <v>270</v>
      </c>
      <c r="B147" s="11" t="s">
        <v>271</v>
      </c>
      <c r="C147" s="12">
        <v>0</v>
      </c>
      <c r="D147" s="12">
        <v>0</v>
      </c>
      <c r="E147" s="12"/>
      <c r="F147" s="12">
        <f t="shared" si="29"/>
        <v>0</v>
      </c>
      <c r="H147" s="6" t="e">
        <f>+C147+D147+#REF!</f>
        <v>#REF!</v>
      </c>
      <c r="I147" s="6">
        <f t="shared" si="30"/>
        <v>0</v>
      </c>
    </row>
    <row r="148" spans="1:9" x14ac:dyDescent="0.2">
      <c r="A148" s="20" t="s">
        <v>272</v>
      </c>
      <c r="B148" s="11" t="s">
        <v>273</v>
      </c>
      <c r="C148" s="12">
        <v>0</v>
      </c>
      <c r="D148" s="12">
        <v>0</v>
      </c>
      <c r="E148" s="12"/>
      <c r="F148" s="12">
        <f t="shared" si="29"/>
        <v>0</v>
      </c>
      <c r="H148" s="6" t="e">
        <f>+C148+D148+#REF!</f>
        <v>#REF!</v>
      </c>
      <c r="I148" s="6">
        <f t="shared" si="30"/>
        <v>0</v>
      </c>
    </row>
    <row r="149" spans="1:9" x14ac:dyDescent="0.2">
      <c r="A149" s="20" t="s">
        <v>274</v>
      </c>
      <c r="B149" s="11" t="s">
        <v>275</v>
      </c>
      <c r="C149" s="12">
        <v>0</v>
      </c>
      <c r="D149" s="12">
        <v>0</v>
      </c>
      <c r="E149" s="12"/>
      <c r="F149" s="12">
        <f t="shared" si="29"/>
        <v>0</v>
      </c>
      <c r="H149" s="6" t="e">
        <f>+C149+D149+#REF!</f>
        <v>#REF!</v>
      </c>
      <c r="I149" s="6">
        <f t="shared" si="30"/>
        <v>0</v>
      </c>
    </row>
    <row r="150" spans="1:9" x14ac:dyDescent="0.2">
      <c r="A150" s="19"/>
      <c r="B150" s="11"/>
      <c r="C150" s="12"/>
      <c r="D150" s="12"/>
      <c r="E150" s="12"/>
      <c r="F150" s="12">
        <f t="shared" si="29"/>
        <v>0</v>
      </c>
      <c r="H150" s="6" t="e">
        <f>+C150+D150+#REF!</f>
        <v>#REF!</v>
      </c>
      <c r="I150" s="6">
        <f t="shared" si="30"/>
        <v>0</v>
      </c>
    </row>
    <row r="151" spans="1:9" ht="16.5" x14ac:dyDescent="0.3">
      <c r="A151" s="15" t="s">
        <v>276</v>
      </c>
      <c r="B151" s="16" t="s">
        <v>277</v>
      </c>
      <c r="C151" s="17">
        <f>SUM(C152:C159)</f>
        <v>0</v>
      </c>
      <c r="D151" s="17">
        <f>SUM(D152:D159)</f>
        <v>732002.81</v>
      </c>
      <c r="E151" s="17">
        <f t="shared" ref="E151" si="31">SUM(E152:E159)</f>
        <v>173715.65</v>
      </c>
      <c r="F151" s="17">
        <f>SUM(F152:F159)</f>
        <v>905718.46000000008</v>
      </c>
      <c r="H151" s="6" t="e">
        <f>+C151+D151+#REF!</f>
        <v>#REF!</v>
      </c>
      <c r="I151" s="6">
        <f t="shared" si="30"/>
        <v>0</v>
      </c>
    </row>
    <row r="152" spans="1:9" x14ac:dyDescent="0.2">
      <c r="A152" s="20" t="s">
        <v>278</v>
      </c>
      <c r="B152" s="11" t="s">
        <v>279</v>
      </c>
      <c r="C152" s="12">
        <v>0</v>
      </c>
      <c r="D152" s="12">
        <v>103201.78</v>
      </c>
      <c r="E152" s="12">
        <v>1100</v>
      </c>
      <c r="F152" s="12">
        <f>SUM(C152:E152)</f>
        <v>104301.78</v>
      </c>
      <c r="H152" s="6" t="e">
        <f>+C152+D152+#REF!</f>
        <v>#REF!</v>
      </c>
      <c r="I152" s="6">
        <f t="shared" si="30"/>
        <v>0</v>
      </c>
    </row>
    <row r="153" spans="1:9" x14ac:dyDescent="0.2">
      <c r="A153" s="20" t="s">
        <v>280</v>
      </c>
      <c r="B153" s="11" t="s">
        <v>281</v>
      </c>
      <c r="C153" s="12">
        <v>0</v>
      </c>
      <c r="D153" s="12">
        <v>600416.68000000005</v>
      </c>
      <c r="E153" s="12">
        <v>172615.65</v>
      </c>
      <c r="F153" s="12">
        <f>SUM(C153:E153)</f>
        <v>773032.33000000007</v>
      </c>
      <c r="H153" s="6" t="e">
        <f>+C153+D153+#REF!</f>
        <v>#REF!</v>
      </c>
      <c r="I153" s="6">
        <f t="shared" si="30"/>
        <v>0</v>
      </c>
    </row>
    <row r="154" spans="1:9" x14ac:dyDescent="0.2">
      <c r="A154" s="20" t="s">
        <v>282</v>
      </c>
      <c r="B154" s="11" t="s">
        <v>283</v>
      </c>
      <c r="C154" s="12">
        <v>0</v>
      </c>
      <c r="D154" s="12">
        <v>23104.35</v>
      </c>
      <c r="E154" s="12"/>
      <c r="F154" s="12">
        <f>SUM(C154:E154)</f>
        <v>23104.35</v>
      </c>
      <c r="H154" s="6"/>
      <c r="I154" s="6">
        <f t="shared" si="30"/>
        <v>0</v>
      </c>
    </row>
    <row r="155" spans="1:9" x14ac:dyDescent="0.2">
      <c r="A155" s="20" t="s">
        <v>284</v>
      </c>
      <c r="B155" s="11" t="s">
        <v>285</v>
      </c>
      <c r="C155" s="12">
        <v>0</v>
      </c>
      <c r="D155" s="12">
        <v>0</v>
      </c>
      <c r="E155" s="12">
        <v>0</v>
      </c>
      <c r="F155" s="12">
        <f t="shared" ref="F155:F159" si="32">SUM(C155:E155)</f>
        <v>0</v>
      </c>
      <c r="H155" s="6" t="e">
        <f>+C155+D155+#REF!</f>
        <v>#REF!</v>
      </c>
      <c r="I155" s="6">
        <f t="shared" si="30"/>
        <v>0</v>
      </c>
    </row>
    <row r="156" spans="1:9" x14ac:dyDescent="0.2">
      <c r="A156" s="20" t="s">
        <v>286</v>
      </c>
      <c r="B156" s="11" t="s">
        <v>287</v>
      </c>
      <c r="C156" s="12">
        <v>0</v>
      </c>
      <c r="D156" s="12">
        <v>180</v>
      </c>
      <c r="E156" s="12"/>
      <c r="F156" s="12">
        <f t="shared" si="32"/>
        <v>180</v>
      </c>
      <c r="H156" s="6" t="e">
        <f>+C156+D156+#REF!</f>
        <v>#REF!</v>
      </c>
      <c r="I156" s="6">
        <f t="shared" si="30"/>
        <v>0</v>
      </c>
    </row>
    <row r="157" spans="1:9" x14ac:dyDescent="0.2">
      <c r="A157" s="20" t="s">
        <v>288</v>
      </c>
      <c r="B157" s="11" t="s">
        <v>289</v>
      </c>
      <c r="C157" s="12">
        <v>0</v>
      </c>
      <c r="D157" s="12">
        <v>0</v>
      </c>
      <c r="E157" s="12"/>
      <c r="F157" s="12">
        <f>SUM(C157:E157)</f>
        <v>0</v>
      </c>
      <c r="H157" s="6" t="e">
        <f>+C157+D157+#REF!</f>
        <v>#REF!</v>
      </c>
      <c r="I157" s="6">
        <f t="shared" si="30"/>
        <v>0</v>
      </c>
    </row>
    <row r="158" spans="1:9" x14ac:dyDescent="0.2">
      <c r="A158" s="20" t="s">
        <v>290</v>
      </c>
      <c r="B158" s="11" t="s">
        <v>291</v>
      </c>
      <c r="C158" s="12">
        <v>0</v>
      </c>
      <c r="D158" s="12">
        <v>0</v>
      </c>
      <c r="E158" s="12"/>
      <c r="F158" s="12">
        <f t="shared" si="32"/>
        <v>0</v>
      </c>
      <c r="H158" s="6" t="e">
        <f>+C158+D158+#REF!</f>
        <v>#REF!</v>
      </c>
      <c r="I158" s="6">
        <f t="shared" si="30"/>
        <v>0</v>
      </c>
    </row>
    <row r="159" spans="1:9" x14ac:dyDescent="0.2">
      <c r="A159" s="20" t="s">
        <v>292</v>
      </c>
      <c r="B159" s="11" t="s">
        <v>293</v>
      </c>
      <c r="C159" s="12">
        <v>0</v>
      </c>
      <c r="D159" s="12">
        <v>5100</v>
      </c>
      <c r="E159" s="12">
        <v>0</v>
      </c>
      <c r="F159" s="12">
        <f t="shared" si="32"/>
        <v>5100</v>
      </c>
      <c r="H159" s="6" t="e">
        <f>+C159+D159+#REF!</f>
        <v>#REF!</v>
      </c>
      <c r="I159" s="6">
        <f t="shared" si="30"/>
        <v>0</v>
      </c>
    </row>
    <row r="160" spans="1:9" ht="16.5" x14ac:dyDescent="0.3">
      <c r="A160" s="15" t="s">
        <v>294</v>
      </c>
      <c r="B160" s="16" t="s">
        <v>295</v>
      </c>
      <c r="C160" s="17">
        <f>SUM(C161:C168)</f>
        <v>0</v>
      </c>
      <c r="D160" s="17">
        <f>SUM(D161:D168)</f>
        <v>174477.77000000002</v>
      </c>
      <c r="E160" s="17">
        <f>SUM(E161:E168)</f>
        <v>602022.02999999991</v>
      </c>
      <c r="F160" s="17">
        <f>SUM(F161:F168)</f>
        <v>776499.79999999993</v>
      </c>
      <c r="H160" s="6" t="e">
        <f>+C160+D160+#REF!</f>
        <v>#REF!</v>
      </c>
      <c r="I160" s="6">
        <f t="shared" si="30"/>
        <v>0</v>
      </c>
    </row>
    <row r="161" spans="1:9" x14ac:dyDescent="0.2">
      <c r="A161" s="20" t="s">
        <v>296</v>
      </c>
      <c r="B161" s="11" t="s">
        <v>297</v>
      </c>
      <c r="C161" s="12">
        <v>0</v>
      </c>
      <c r="D161" s="12">
        <v>230</v>
      </c>
      <c r="E161" s="12">
        <v>522517.85</v>
      </c>
      <c r="F161" s="12">
        <f>SUM(C161:E161)</f>
        <v>522747.85</v>
      </c>
      <c r="H161" s="6" t="e">
        <f>+C161+D161+#REF!</f>
        <v>#REF!</v>
      </c>
      <c r="I161" s="6">
        <f t="shared" si="30"/>
        <v>0</v>
      </c>
    </row>
    <row r="162" spans="1:9" x14ac:dyDescent="0.2">
      <c r="A162" s="20" t="s">
        <v>298</v>
      </c>
      <c r="B162" s="11" t="s">
        <v>299</v>
      </c>
      <c r="C162" s="12">
        <v>0</v>
      </c>
      <c r="D162" s="12">
        <v>7572.73</v>
      </c>
      <c r="E162" s="12">
        <v>51104.65</v>
      </c>
      <c r="F162" s="12">
        <f t="shared" ref="F162:F169" si="33">SUM(C162:E162)</f>
        <v>58677.380000000005</v>
      </c>
      <c r="H162" s="6" t="e">
        <f>+C162+D162+#REF!</f>
        <v>#REF!</v>
      </c>
      <c r="I162" s="6">
        <f t="shared" si="30"/>
        <v>0</v>
      </c>
    </row>
    <row r="163" spans="1:9" x14ac:dyDescent="0.2">
      <c r="A163" s="20" t="s">
        <v>300</v>
      </c>
      <c r="B163" s="11" t="s">
        <v>301</v>
      </c>
      <c r="C163" s="12">
        <v>0</v>
      </c>
      <c r="D163" s="12">
        <v>0</v>
      </c>
      <c r="E163" s="12">
        <v>0</v>
      </c>
      <c r="F163" s="12">
        <f t="shared" si="33"/>
        <v>0</v>
      </c>
      <c r="H163" s="6" t="e">
        <f>+C163+D163+#REF!</f>
        <v>#REF!</v>
      </c>
      <c r="I163" s="6">
        <f t="shared" si="30"/>
        <v>0</v>
      </c>
    </row>
    <row r="164" spans="1:9" x14ac:dyDescent="0.2">
      <c r="A164" s="20" t="s">
        <v>302</v>
      </c>
      <c r="B164" s="11" t="s">
        <v>303</v>
      </c>
      <c r="C164" s="12">
        <v>0</v>
      </c>
      <c r="D164" s="12">
        <v>0</v>
      </c>
      <c r="E164" s="12">
        <v>0</v>
      </c>
      <c r="F164" s="12">
        <f t="shared" si="33"/>
        <v>0</v>
      </c>
      <c r="H164" s="6" t="e">
        <f>+C164+D164+#REF!</f>
        <v>#REF!</v>
      </c>
      <c r="I164" s="6">
        <f t="shared" si="30"/>
        <v>0</v>
      </c>
    </row>
    <row r="165" spans="1:9" x14ac:dyDescent="0.2">
      <c r="A165" s="20" t="s">
        <v>304</v>
      </c>
      <c r="B165" s="11" t="s">
        <v>305</v>
      </c>
      <c r="C165" s="12">
        <v>0</v>
      </c>
      <c r="D165" s="12">
        <v>350</v>
      </c>
      <c r="E165" s="12">
        <v>4084.21</v>
      </c>
      <c r="F165" s="12">
        <f>SUM(C165:E165)</f>
        <v>4434.21</v>
      </c>
      <c r="H165" s="6" t="e">
        <f>+C165+D165+#REF!</f>
        <v>#REF!</v>
      </c>
      <c r="I165" s="6">
        <f t="shared" si="30"/>
        <v>0</v>
      </c>
    </row>
    <row r="166" spans="1:9" x14ac:dyDescent="0.2">
      <c r="A166" s="20" t="s">
        <v>306</v>
      </c>
      <c r="B166" s="11" t="s">
        <v>307</v>
      </c>
      <c r="C166" s="12">
        <v>0</v>
      </c>
      <c r="D166" s="12">
        <v>4497.5</v>
      </c>
      <c r="E166" s="12">
        <v>24315.32</v>
      </c>
      <c r="F166" s="12">
        <f>SUM(C166:E166)</f>
        <v>28812.82</v>
      </c>
      <c r="H166" s="6" t="e">
        <f>+C166+D166+#REF!</f>
        <v>#REF!</v>
      </c>
      <c r="I166" s="6">
        <f t="shared" si="30"/>
        <v>0</v>
      </c>
    </row>
    <row r="167" spans="1:9" ht="13.5" thickBot="1" x14ac:dyDescent="0.25">
      <c r="A167" s="20" t="s">
        <v>308</v>
      </c>
      <c r="B167" s="11" t="s">
        <v>309</v>
      </c>
      <c r="C167" s="25">
        <v>0</v>
      </c>
      <c r="D167" s="25">
        <v>0</v>
      </c>
      <c r="E167" s="25">
        <v>0</v>
      </c>
      <c r="F167" s="12">
        <f>SUM(C167:E167)</f>
        <v>0</v>
      </c>
      <c r="H167" s="6" t="e">
        <f>+C167+D167+#REF!</f>
        <v>#REF!</v>
      </c>
      <c r="I167" s="6">
        <f t="shared" si="30"/>
        <v>0</v>
      </c>
    </row>
    <row r="168" spans="1:9" x14ac:dyDescent="0.2">
      <c r="A168" s="20" t="s">
        <v>310</v>
      </c>
      <c r="B168" s="26" t="s">
        <v>311</v>
      </c>
      <c r="C168" s="27">
        <v>0</v>
      </c>
      <c r="D168" s="25">
        <v>161827.54</v>
      </c>
      <c r="E168" s="25">
        <v>0</v>
      </c>
      <c r="F168" s="12">
        <f>SUM(C168:E168)</f>
        <v>161827.54</v>
      </c>
      <c r="H168" s="6" t="e">
        <f>+C168+#REF!+#REF!</f>
        <v>#REF!</v>
      </c>
      <c r="I168" s="6">
        <f t="shared" si="30"/>
        <v>0</v>
      </c>
    </row>
    <row r="169" spans="1:9" ht="13.5" thickBot="1" x14ac:dyDescent="0.25">
      <c r="A169" s="28" t="s">
        <v>312</v>
      </c>
      <c r="B169" s="29" t="s">
        <v>313</v>
      </c>
      <c r="C169" s="30"/>
      <c r="D169" s="30"/>
      <c r="E169" s="30"/>
      <c r="F169" s="12">
        <f t="shared" si="33"/>
        <v>0</v>
      </c>
      <c r="H169" s="6"/>
      <c r="I169" s="6">
        <f t="shared" si="30"/>
        <v>0</v>
      </c>
    </row>
    <row r="170" spans="1:9" ht="16.5" thickBot="1" x14ac:dyDescent="0.3">
      <c r="A170" s="3">
        <v>2.4</v>
      </c>
      <c r="B170" s="4" t="s">
        <v>314</v>
      </c>
      <c r="C170" s="31">
        <f>+C171+C178</f>
        <v>0</v>
      </c>
      <c r="D170" s="31">
        <f>+D171+D178</f>
        <v>12090466.1</v>
      </c>
      <c r="E170" s="31">
        <f>+E171+E178</f>
        <v>6575204.8099999996</v>
      </c>
      <c r="F170" s="5">
        <f>+F171+F178</f>
        <v>18665670.91</v>
      </c>
      <c r="H170" s="6" t="e">
        <f>+C170+D170+#REF!</f>
        <v>#REF!</v>
      </c>
      <c r="I170" s="6">
        <f t="shared" si="30"/>
        <v>0</v>
      </c>
    </row>
    <row r="171" spans="1:9" ht="16.5" x14ac:dyDescent="0.3">
      <c r="A171" s="15" t="s">
        <v>315</v>
      </c>
      <c r="B171" s="16" t="s">
        <v>316</v>
      </c>
      <c r="C171" s="17">
        <f>SUM(C172:C177)</f>
        <v>0</v>
      </c>
      <c r="D171" s="17">
        <f t="shared" ref="D171:E171" si="34">SUM(D172:D177)</f>
        <v>2090466.1</v>
      </c>
      <c r="E171" s="17">
        <f t="shared" si="34"/>
        <v>0</v>
      </c>
      <c r="F171" s="17">
        <f>SUM(F172:F177)</f>
        <v>2090466.1</v>
      </c>
      <c r="H171" s="6" t="e">
        <f>+C171+D171+#REF!</f>
        <v>#REF!</v>
      </c>
      <c r="I171" s="6">
        <f t="shared" si="30"/>
        <v>0</v>
      </c>
    </row>
    <row r="172" spans="1:9" s="34" customFormat="1" ht="16.5" x14ac:dyDescent="0.3">
      <c r="A172" s="32" t="s">
        <v>317</v>
      </c>
      <c r="B172" s="33" t="s">
        <v>318</v>
      </c>
      <c r="C172" s="21">
        <v>0</v>
      </c>
      <c r="D172" s="21">
        <v>0</v>
      </c>
      <c r="E172" s="21"/>
      <c r="F172" s="12">
        <f>SUM(C172:E172)</f>
        <v>0</v>
      </c>
      <c r="H172" s="35"/>
      <c r="I172" s="6">
        <f t="shared" si="30"/>
        <v>0</v>
      </c>
    </row>
    <row r="173" spans="1:9" x14ac:dyDescent="0.2">
      <c r="A173" s="20" t="s">
        <v>319</v>
      </c>
      <c r="B173" s="11" t="s">
        <v>320</v>
      </c>
      <c r="C173" s="12">
        <v>0</v>
      </c>
      <c r="D173" s="12">
        <v>653692.06000000006</v>
      </c>
      <c r="E173" s="12"/>
      <c r="F173" s="12">
        <f t="shared" ref="F173:F177" si="35">SUM(C173:E173)</f>
        <v>653692.06000000006</v>
      </c>
      <c r="H173" s="6"/>
      <c r="I173" s="6">
        <f t="shared" si="30"/>
        <v>0</v>
      </c>
    </row>
    <row r="174" spans="1:9" x14ac:dyDescent="0.2">
      <c r="A174" s="20" t="s">
        <v>321</v>
      </c>
      <c r="B174" s="11" t="s">
        <v>322</v>
      </c>
      <c r="C174" s="12">
        <v>0</v>
      </c>
      <c r="D174" s="12">
        <v>995774.04</v>
      </c>
      <c r="E174" s="12"/>
      <c r="F174" s="12">
        <f t="shared" si="35"/>
        <v>995774.04</v>
      </c>
      <c r="H174" s="6"/>
      <c r="I174" s="6">
        <f t="shared" si="30"/>
        <v>0</v>
      </c>
    </row>
    <row r="175" spans="1:9" x14ac:dyDescent="0.2">
      <c r="A175" s="20" t="s">
        <v>323</v>
      </c>
      <c r="B175" s="11" t="s">
        <v>324</v>
      </c>
      <c r="C175" s="12">
        <v>0</v>
      </c>
      <c r="D175" s="12">
        <v>441000</v>
      </c>
      <c r="E175" s="12"/>
      <c r="F175" s="12">
        <f t="shared" si="35"/>
        <v>441000</v>
      </c>
      <c r="H175" s="6"/>
      <c r="I175" s="6">
        <f t="shared" si="30"/>
        <v>0</v>
      </c>
    </row>
    <row r="176" spans="1:9" x14ac:dyDescent="0.2">
      <c r="A176" s="20" t="s">
        <v>325</v>
      </c>
      <c r="B176" s="11" t="s">
        <v>326</v>
      </c>
      <c r="C176" s="12">
        <v>0</v>
      </c>
      <c r="D176" s="12">
        <v>0</v>
      </c>
      <c r="E176" s="12"/>
      <c r="F176" s="12">
        <f t="shared" si="35"/>
        <v>0</v>
      </c>
      <c r="H176" s="6" t="e">
        <f>+C176+D176+#REF!</f>
        <v>#REF!</v>
      </c>
      <c r="I176" s="6">
        <f t="shared" si="30"/>
        <v>0</v>
      </c>
    </row>
    <row r="177" spans="1:9" x14ac:dyDescent="0.2">
      <c r="A177" s="20" t="s">
        <v>327</v>
      </c>
      <c r="B177" s="11" t="s">
        <v>328</v>
      </c>
      <c r="C177" s="12">
        <v>0</v>
      </c>
      <c r="D177" s="12">
        <v>0</v>
      </c>
      <c r="E177" s="12"/>
      <c r="F177" s="12">
        <f t="shared" si="35"/>
        <v>0</v>
      </c>
      <c r="H177" s="6"/>
      <c r="I177" s="6">
        <f t="shared" si="30"/>
        <v>0</v>
      </c>
    </row>
    <row r="178" spans="1:9" ht="16.5" x14ac:dyDescent="0.3">
      <c r="A178" s="15" t="s">
        <v>329</v>
      </c>
      <c r="B178" s="16" t="s">
        <v>330</v>
      </c>
      <c r="C178" s="17">
        <f>SUM(C179:C181)</f>
        <v>0</v>
      </c>
      <c r="D178" s="17">
        <f t="shared" ref="D178:E178" si="36">SUM(D179:D181)</f>
        <v>10000000</v>
      </c>
      <c r="E178" s="17">
        <f t="shared" si="36"/>
        <v>6575204.8099999996</v>
      </c>
      <c r="F178" s="17">
        <f>SUM(F179:F181)</f>
        <v>16575204.809999999</v>
      </c>
      <c r="H178" s="6" t="e">
        <f>+C178+D178+#REF!</f>
        <v>#REF!</v>
      </c>
      <c r="I178" s="6">
        <f t="shared" si="30"/>
        <v>0</v>
      </c>
    </row>
    <row r="179" spans="1:9" x14ac:dyDescent="0.2">
      <c r="A179" s="20" t="s">
        <v>331</v>
      </c>
      <c r="B179" s="11" t="s">
        <v>332</v>
      </c>
      <c r="C179" s="12">
        <v>0</v>
      </c>
      <c r="D179" s="12">
        <v>0</v>
      </c>
      <c r="E179" s="12">
        <v>6575204.8099999996</v>
      </c>
      <c r="F179" s="12">
        <f>SUM(C179:E179)</f>
        <v>6575204.8099999996</v>
      </c>
      <c r="H179" s="6" t="e">
        <f>+C179+D179+#REF!</f>
        <v>#REF!</v>
      </c>
      <c r="I179" s="6">
        <f t="shared" si="30"/>
        <v>0</v>
      </c>
    </row>
    <row r="180" spans="1:9" x14ac:dyDescent="0.2">
      <c r="A180" s="20" t="s">
        <v>333</v>
      </c>
      <c r="B180" s="11" t="s">
        <v>334</v>
      </c>
      <c r="C180" s="12">
        <v>0</v>
      </c>
      <c r="D180" s="12">
        <v>10000000</v>
      </c>
      <c r="E180" s="12">
        <v>0</v>
      </c>
      <c r="F180" s="12">
        <f t="shared" ref="F180" si="37">SUM(C180:E180)</f>
        <v>10000000</v>
      </c>
      <c r="H180" s="6" t="e">
        <f>+C180+D180+#REF!</f>
        <v>#REF!</v>
      </c>
      <c r="I180" s="6">
        <f t="shared" si="30"/>
        <v>0</v>
      </c>
    </row>
    <row r="181" spans="1:9" ht="13.5" thickBot="1" x14ac:dyDescent="0.25">
      <c r="A181" s="19" t="s">
        <v>335</v>
      </c>
      <c r="B181" s="11" t="s">
        <v>336</v>
      </c>
      <c r="C181" s="12">
        <v>0</v>
      </c>
      <c r="D181" s="12">
        <v>0</v>
      </c>
      <c r="E181" s="12">
        <v>0</v>
      </c>
      <c r="F181" s="12">
        <f>SUM(C181:E181)</f>
        <v>0</v>
      </c>
      <c r="H181" s="6" t="e">
        <f>+C181+D181+#REF!</f>
        <v>#REF!</v>
      </c>
      <c r="I181" s="6">
        <f t="shared" si="30"/>
        <v>0</v>
      </c>
    </row>
    <row r="182" spans="1:9" ht="16.5" thickBot="1" x14ac:dyDescent="0.3">
      <c r="A182" s="3">
        <v>2.6</v>
      </c>
      <c r="B182" s="4" t="s">
        <v>337</v>
      </c>
      <c r="C182" s="5">
        <f>+C183+C191+C196+C199+C206+C209+C223</f>
        <v>0</v>
      </c>
      <c r="D182" s="5">
        <f>+D183+D191+D196+D199+D206+D209+D223</f>
        <v>11542872.649999999</v>
      </c>
      <c r="E182" s="5">
        <f>+E183+E191+E196+E199+E206+E209+E223</f>
        <v>1109265.78</v>
      </c>
      <c r="F182" s="5">
        <f>+F183+F191+F196+F199+F206+F209+F223</f>
        <v>12652138.429999998</v>
      </c>
      <c r="H182" s="6" t="e">
        <f>+C182+D182+#REF!</f>
        <v>#REF!</v>
      </c>
      <c r="I182" s="6">
        <f t="shared" si="30"/>
        <v>0</v>
      </c>
    </row>
    <row r="183" spans="1:9" ht="16.5" x14ac:dyDescent="0.3">
      <c r="A183" s="7" t="s">
        <v>338</v>
      </c>
      <c r="B183" s="8" t="s">
        <v>339</v>
      </c>
      <c r="C183" s="9">
        <f>SUM(C184:C190)</f>
        <v>0</v>
      </c>
      <c r="D183" s="9">
        <f>SUM(D184:D190)</f>
        <v>10441707.719999999</v>
      </c>
      <c r="E183" s="9">
        <f t="shared" ref="E183" si="38">SUM(E184:E190)</f>
        <v>51212</v>
      </c>
      <c r="F183" s="9">
        <f>SUM(F184:F190)</f>
        <v>10492919.719999999</v>
      </c>
      <c r="H183" s="6" t="e">
        <f>+C183+D183+#REF!</f>
        <v>#REF!</v>
      </c>
      <c r="I183" s="6">
        <f t="shared" si="30"/>
        <v>0</v>
      </c>
    </row>
    <row r="184" spans="1:9" x14ac:dyDescent="0.2">
      <c r="A184" s="20" t="s">
        <v>340</v>
      </c>
      <c r="B184" s="11" t="s">
        <v>341</v>
      </c>
      <c r="C184" s="12">
        <v>0</v>
      </c>
      <c r="D184" s="12">
        <v>4248805.6399999997</v>
      </c>
      <c r="E184" s="12">
        <v>0</v>
      </c>
      <c r="F184" s="12">
        <f>SUM(C184:E184)</f>
        <v>4248805.6399999997</v>
      </c>
      <c r="H184" s="6" t="e">
        <f>+C184+D184+#REF!</f>
        <v>#REF!</v>
      </c>
      <c r="I184" s="6">
        <f t="shared" si="30"/>
        <v>0</v>
      </c>
    </row>
    <row r="185" spans="1:9" x14ac:dyDescent="0.2">
      <c r="A185" s="20" t="s">
        <v>342</v>
      </c>
      <c r="B185" s="11" t="s">
        <v>343</v>
      </c>
      <c r="C185" s="12">
        <v>0</v>
      </c>
      <c r="D185" s="12">
        <v>0</v>
      </c>
      <c r="E185" s="12">
        <v>0</v>
      </c>
      <c r="F185" s="12">
        <f t="shared" ref="F185:F190" si="39">SUM(C185:E185)</f>
        <v>0</v>
      </c>
      <c r="H185" s="6" t="e">
        <f>+C185+D185+#REF!</f>
        <v>#REF!</v>
      </c>
      <c r="I185" s="6">
        <f t="shared" si="30"/>
        <v>0</v>
      </c>
    </row>
    <row r="186" spans="1:9" x14ac:dyDescent="0.2">
      <c r="A186" s="20" t="s">
        <v>344</v>
      </c>
      <c r="B186" s="11" t="s">
        <v>345</v>
      </c>
      <c r="C186" s="12">
        <v>0</v>
      </c>
      <c r="D186" s="12">
        <v>3066554.63</v>
      </c>
      <c r="E186" s="12">
        <v>0</v>
      </c>
      <c r="F186" s="12">
        <f>SUM(C186:E186)</f>
        <v>3066554.63</v>
      </c>
      <c r="H186" s="6" t="e">
        <f>+C186+D186+#REF!</f>
        <v>#REF!</v>
      </c>
      <c r="I186" s="6">
        <f t="shared" si="30"/>
        <v>0</v>
      </c>
    </row>
    <row r="187" spans="1:9" x14ac:dyDescent="0.2">
      <c r="A187" s="20" t="s">
        <v>346</v>
      </c>
      <c r="B187" s="11" t="s">
        <v>347</v>
      </c>
      <c r="C187" s="12">
        <v>0</v>
      </c>
      <c r="D187" s="12">
        <v>2992010.03</v>
      </c>
      <c r="E187" s="12">
        <v>51212</v>
      </c>
      <c r="F187" s="12">
        <f t="shared" si="39"/>
        <v>3043222.03</v>
      </c>
      <c r="H187" s="6" t="e">
        <f>+C187+D187+#REF!</f>
        <v>#REF!</v>
      </c>
      <c r="I187" s="6">
        <f t="shared" si="30"/>
        <v>0</v>
      </c>
    </row>
    <row r="188" spans="1:9" x14ac:dyDescent="0.2">
      <c r="A188" s="20" t="s">
        <v>348</v>
      </c>
      <c r="B188" s="11" t="s">
        <v>349</v>
      </c>
      <c r="C188" s="12">
        <v>0</v>
      </c>
      <c r="D188" s="12">
        <v>0</v>
      </c>
      <c r="E188" s="12">
        <v>0</v>
      </c>
      <c r="F188" s="12">
        <f t="shared" si="39"/>
        <v>0</v>
      </c>
      <c r="H188" s="6" t="e">
        <f>+C188+D188+#REF!</f>
        <v>#REF!</v>
      </c>
      <c r="I188" s="6">
        <f t="shared" si="30"/>
        <v>0</v>
      </c>
    </row>
    <row r="189" spans="1:9" x14ac:dyDescent="0.2">
      <c r="A189" s="20" t="s">
        <v>350</v>
      </c>
      <c r="B189" s="11" t="s">
        <v>351</v>
      </c>
      <c r="C189" s="12">
        <v>0</v>
      </c>
      <c r="D189" s="12">
        <v>134337.42000000001</v>
      </c>
      <c r="E189" s="12">
        <v>0</v>
      </c>
      <c r="F189" s="12">
        <f>SUM(C189:E189)</f>
        <v>134337.42000000001</v>
      </c>
      <c r="H189" s="6" t="e">
        <f>+C189+D189+#REF!</f>
        <v>#REF!</v>
      </c>
      <c r="I189" s="6">
        <f t="shared" si="30"/>
        <v>0</v>
      </c>
    </row>
    <row r="190" spans="1:9" ht="13.5" thickBot="1" x14ac:dyDescent="0.25">
      <c r="A190" s="20" t="s">
        <v>352</v>
      </c>
      <c r="B190" s="11" t="s">
        <v>353</v>
      </c>
      <c r="C190" s="12"/>
      <c r="D190" s="12"/>
      <c r="E190" s="12">
        <v>0</v>
      </c>
      <c r="F190" s="12">
        <f t="shared" si="39"/>
        <v>0</v>
      </c>
      <c r="H190" s="6"/>
      <c r="I190" s="6">
        <f t="shared" si="30"/>
        <v>0</v>
      </c>
    </row>
    <row r="191" spans="1:9" ht="16.5" x14ac:dyDescent="0.3">
      <c r="A191" s="15" t="s">
        <v>354</v>
      </c>
      <c r="B191" s="16" t="s">
        <v>355</v>
      </c>
      <c r="C191" s="17">
        <f>SUM(C192:C195)</f>
        <v>0</v>
      </c>
      <c r="D191" s="17">
        <f>SUM(D192:D195)</f>
        <v>349032.2</v>
      </c>
      <c r="E191" s="17">
        <f>SUM(E192:E195)</f>
        <v>0</v>
      </c>
      <c r="F191" s="9">
        <f>SUM(F192:F195)</f>
        <v>349032.2</v>
      </c>
      <c r="H191" s="6" t="e">
        <f>+C191+D191+#REF!</f>
        <v>#REF!</v>
      </c>
      <c r="I191" s="6">
        <f t="shared" si="30"/>
        <v>0</v>
      </c>
    </row>
    <row r="192" spans="1:9" x14ac:dyDescent="0.2">
      <c r="A192" s="20" t="s">
        <v>356</v>
      </c>
      <c r="B192" s="11" t="s">
        <v>357</v>
      </c>
      <c r="C192" s="12">
        <v>0</v>
      </c>
      <c r="D192" s="12">
        <v>191750</v>
      </c>
      <c r="E192" s="12">
        <v>0</v>
      </c>
      <c r="F192" s="12">
        <f>SUM(C192:E192)</f>
        <v>191750</v>
      </c>
      <c r="H192" s="6" t="e">
        <f>+C192+D192+#REF!</f>
        <v>#REF!</v>
      </c>
      <c r="I192" s="6">
        <f t="shared" si="30"/>
        <v>0</v>
      </c>
    </row>
    <row r="193" spans="1:10" x14ac:dyDescent="0.2">
      <c r="A193" s="20" t="s">
        <v>358</v>
      </c>
      <c r="B193" s="11" t="s">
        <v>359</v>
      </c>
      <c r="C193" s="12">
        <v>0</v>
      </c>
      <c r="D193" s="12">
        <v>51448</v>
      </c>
      <c r="E193" s="12">
        <v>0</v>
      </c>
      <c r="F193" s="12">
        <f t="shared" ref="F193:F195" si="40">SUM(C193:E193)</f>
        <v>51448</v>
      </c>
      <c r="H193" s="6" t="e">
        <f>+C193+D193+#REF!</f>
        <v>#REF!</v>
      </c>
      <c r="I193" s="6">
        <f t="shared" si="30"/>
        <v>0</v>
      </c>
    </row>
    <row r="194" spans="1:10" x14ac:dyDescent="0.2">
      <c r="A194" s="20" t="s">
        <v>360</v>
      </c>
      <c r="B194" s="14" t="s">
        <v>361</v>
      </c>
      <c r="C194" s="12">
        <v>0</v>
      </c>
      <c r="D194" s="12">
        <v>99934.2</v>
      </c>
      <c r="E194" s="12">
        <v>0</v>
      </c>
      <c r="F194" s="12">
        <f t="shared" si="40"/>
        <v>99934.2</v>
      </c>
      <c r="H194" s="6" t="e">
        <f>+C194+D194+#REF!</f>
        <v>#REF!</v>
      </c>
      <c r="I194" s="6">
        <f t="shared" si="30"/>
        <v>0</v>
      </c>
    </row>
    <row r="195" spans="1:10" x14ac:dyDescent="0.2">
      <c r="A195" s="20" t="s">
        <v>362</v>
      </c>
      <c r="B195" s="11" t="s">
        <v>363</v>
      </c>
      <c r="C195" s="12">
        <v>0</v>
      </c>
      <c r="D195" s="12">
        <v>5900</v>
      </c>
      <c r="E195" s="12">
        <v>0</v>
      </c>
      <c r="F195" s="12">
        <f t="shared" si="40"/>
        <v>5900</v>
      </c>
      <c r="H195" s="6" t="e">
        <f>+C195+D195+#REF!</f>
        <v>#REF!</v>
      </c>
      <c r="I195" s="6">
        <f t="shared" si="30"/>
        <v>0</v>
      </c>
    </row>
    <row r="196" spans="1:10" ht="16.5" x14ac:dyDescent="0.3">
      <c r="A196" s="15" t="s">
        <v>364</v>
      </c>
      <c r="B196" s="16" t="s">
        <v>365</v>
      </c>
      <c r="C196" s="17">
        <f>SUM(C197:C198)</f>
        <v>0</v>
      </c>
      <c r="D196" s="17">
        <f t="shared" ref="D196:E196" si="41">SUM(D197:D198)</f>
        <v>87900</v>
      </c>
      <c r="E196" s="17">
        <f t="shared" si="41"/>
        <v>0</v>
      </c>
      <c r="F196" s="17">
        <f>SUM(F197:F198)</f>
        <v>87900</v>
      </c>
      <c r="H196" s="6" t="e">
        <f>+C196+D196+#REF!</f>
        <v>#REF!</v>
      </c>
      <c r="I196" s="6">
        <f t="shared" si="30"/>
        <v>0</v>
      </c>
    </row>
    <row r="197" spans="1:10" x14ac:dyDescent="0.2">
      <c r="A197" s="20" t="s">
        <v>366</v>
      </c>
      <c r="B197" s="11" t="s">
        <v>367</v>
      </c>
      <c r="C197" s="12">
        <v>0</v>
      </c>
      <c r="D197" s="12">
        <v>0</v>
      </c>
      <c r="E197" s="12">
        <v>0</v>
      </c>
      <c r="F197" s="12"/>
      <c r="H197" s="6" t="e">
        <f>+C197+D197+#REF!</f>
        <v>#REF!</v>
      </c>
      <c r="I197" s="6">
        <f t="shared" si="30"/>
        <v>0</v>
      </c>
    </row>
    <row r="198" spans="1:10" ht="13.5" thickBot="1" x14ac:dyDescent="0.25">
      <c r="A198" s="20" t="s">
        <v>368</v>
      </c>
      <c r="B198" s="11" t="s">
        <v>369</v>
      </c>
      <c r="C198" s="12">
        <v>0</v>
      </c>
      <c r="D198" s="12">
        <v>87900</v>
      </c>
      <c r="E198" s="12">
        <v>0</v>
      </c>
      <c r="F198" s="12">
        <f>SUM(C198:D198)</f>
        <v>87900</v>
      </c>
      <c r="H198" s="6" t="e">
        <f>+C198+D198+#REF!</f>
        <v>#REF!</v>
      </c>
      <c r="I198" s="6">
        <f t="shared" si="30"/>
        <v>0</v>
      </c>
    </row>
    <row r="199" spans="1:10" ht="16.5" x14ac:dyDescent="0.3">
      <c r="A199" s="15" t="s">
        <v>370</v>
      </c>
      <c r="B199" s="16" t="s">
        <v>371</v>
      </c>
      <c r="C199" s="17">
        <f>SUM(C200:C205)</f>
        <v>0</v>
      </c>
      <c r="D199" s="17">
        <f>SUM(D200:D205)</f>
        <v>456080.73</v>
      </c>
      <c r="E199" s="17">
        <f>SUM(E200:E205)</f>
        <v>788413.46</v>
      </c>
      <c r="F199" s="9">
        <f>SUM(F200:F204)</f>
        <v>1244494.19</v>
      </c>
      <c r="H199" s="6" t="e">
        <f>+C199+D199+#REF!</f>
        <v>#REF!</v>
      </c>
      <c r="I199" s="6">
        <f t="shared" si="30"/>
        <v>0</v>
      </c>
      <c r="J199" s="36"/>
    </row>
    <row r="200" spans="1:10" x14ac:dyDescent="0.2">
      <c r="A200" s="20" t="s">
        <v>372</v>
      </c>
      <c r="B200" s="11" t="s">
        <v>373</v>
      </c>
      <c r="C200" s="12">
        <v>0</v>
      </c>
      <c r="D200" s="12">
        <v>254006.39999999999</v>
      </c>
      <c r="E200" s="12"/>
      <c r="F200" s="12">
        <f>SUM(C200:E200)</f>
        <v>254006.39999999999</v>
      </c>
      <c r="H200" s="6" t="e">
        <f>+C200+D200+#REF!</f>
        <v>#REF!</v>
      </c>
      <c r="I200" s="6">
        <f t="shared" si="30"/>
        <v>0</v>
      </c>
    </row>
    <row r="201" spans="1:10" x14ac:dyDescent="0.2">
      <c r="A201" s="20" t="s">
        <v>374</v>
      </c>
      <c r="B201" s="11" t="s">
        <v>375</v>
      </c>
      <c r="C201" s="12">
        <v>0</v>
      </c>
      <c r="D201" s="12">
        <v>0</v>
      </c>
      <c r="E201" s="12">
        <v>0</v>
      </c>
      <c r="F201" s="12">
        <f>SUM(C201:E201)</f>
        <v>0</v>
      </c>
      <c r="H201" s="6"/>
      <c r="I201" s="6">
        <f t="shared" si="30"/>
        <v>0</v>
      </c>
    </row>
    <row r="202" spans="1:10" x14ac:dyDescent="0.2">
      <c r="A202" s="20" t="s">
        <v>376</v>
      </c>
      <c r="B202" s="11" t="s">
        <v>377</v>
      </c>
      <c r="C202" s="12">
        <v>0</v>
      </c>
      <c r="D202" s="12">
        <v>16045.05</v>
      </c>
      <c r="E202" s="12">
        <v>788413.46</v>
      </c>
      <c r="F202" s="12">
        <f t="shared" ref="F202:F205" si="42">SUM(C202:E202)</f>
        <v>804458.51</v>
      </c>
      <c r="H202" s="6" t="e">
        <f>+C202+D202+#REF!</f>
        <v>#REF!</v>
      </c>
      <c r="I202" s="6">
        <f t="shared" si="30"/>
        <v>0</v>
      </c>
    </row>
    <row r="203" spans="1:10" x14ac:dyDescent="0.2">
      <c r="A203" s="20" t="s">
        <v>378</v>
      </c>
      <c r="B203" s="11" t="s">
        <v>379</v>
      </c>
      <c r="C203" s="12">
        <v>0</v>
      </c>
      <c r="D203" s="12">
        <v>0</v>
      </c>
      <c r="E203" s="12">
        <v>0</v>
      </c>
      <c r="F203" s="12">
        <f t="shared" si="42"/>
        <v>0</v>
      </c>
      <c r="H203" s="6" t="e">
        <f>+C203+D203+#REF!</f>
        <v>#REF!</v>
      </c>
      <c r="I203" s="6">
        <f t="shared" si="30"/>
        <v>0</v>
      </c>
    </row>
    <row r="204" spans="1:10" x14ac:dyDescent="0.2">
      <c r="A204" s="20" t="s">
        <v>380</v>
      </c>
      <c r="B204" s="11" t="s">
        <v>381</v>
      </c>
      <c r="C204" s="12">
        <v>0</v>
      </c>
      <c r="D204" s="12">
        <v>186029.28</v>
      </c>
      <c r="E204" s="12">
        <v>0</v>
      </c>
      <c r="F204" s="12">
        <f>SUM(C204:E204)</f>
        <v>186029.28</v>
      </c>
      <c r="H204" s="6" t="e">
        <f>+C204+D204+#REF!</f>
        <v>#REF!</v>
      </c>
      <c r="I204" s="6">
        <f t="shared" ref="I204:I226" si="43">+C204+D204+E204-F204</f>
        <v>0</v>
      </c>
    </row>
    <row r="205" spans="1:10" x14ac:dyDescent="0.2">
      <c r="A205" s="20" t="s">
        <v>382</v>
      </c>
      <c r="B205" s="11" t="s">
        <v>383</v>
      </c>
      <c r="C205" s="12">
        <v>0</v>
      </c>
      <c r="D205" s="12">
        <v>0</v>
      </c>
      <c r="E205" s="12"/>
      <c r="F205" s="12">
        <f t="shared" si="42"/>
        <v>0</v>
      </c>
      <c r="H205" s="6" t="e">
        <f>+C205+D205+#REF!</f>
        <v>#REF!</v>
      </c>
      <c r="I205" s="6">
        <f t="shared" si="43"/>
        <v>0</v>
      </c>
    </row>
    <row r="206" spans="1:10" ht="16.5" x14ac:dyDescent="0.3">
      <c r="A206" s="15" t="s">
        <v>384</v>
      </c>
      <c r="B206" s="16" t="s">
        <v>385</v>
      </c>
      <c r="C206" s="17">
        <f>SUM(C207:C208)</f>
        <v>0</v>
      </c>
      <c r="D206" s="17">
        <f t="shared" ref="D206:E206" si="44">SUM(D207:D208)</f>
        <v>0</v>
      </c>
      <c r="E206" s="17">
        <f t="shared" si="44"/>
        <v>0</v>
      </c>
      <c r="F206" s="17">
        <f>SUM(F207:F208)</f>
        <v>0</v>
      </c>
      <c r="H206" s="6"/>
      <c r="I206" s="6">
        <f t="shared" si="43"/>
        <v>0</v>
      </c>
    </row>
    <row r="207" spans="1:10" x14ac:dyDescent="0.2">
      <c r="A207" s="20" t="s">
        <v>386</v>
      </c>
      <c r="B207" s="11" t="s">
        <v>387</v>
      </c>
      <c r="C207" s="12"/>
      <c r="D207" s="12">
        <v>0</v>
      </c>
      <c r="E207" s="12"/>
      <c r="F207" s="12">
        <f>SUM(C207:E207)</f>
        <v>0</v>
      </c>
      <c r="H207" s="6"/>
      <c r="I207" s="6">
        <f t="shared" si="43"/>
        <v>0</v>
      </c>
    </row>
    <row r="208" spans="1:10" x14ac:dyDescent="0.2">
      <c r="A208" s="20" t="s">
        <v>388</v>
      </c>
      <c r="B208" s="11" t="s">
        <v>389</v>
      </c>
      <c r="C208" s="12">
        <v>0</v>
      </c>
      <c r="D208" s="12">
        <v>0</v>
      </c>
      <c r="E208" s="12"/>
      <c r="F208" s="12">
        <f>SUM(C208:D208)</f>
        <v>0</v>
      </c>
      <c r="H208" s="6"/>
      <c r="I208" s="6">
        <f t="shared" si="43"/>
        <v>0</v>
      </c>
    </row>
    <row r="209" spans="1:9" ht="16.5" x14ac:dyDescent="0.3">
      <c r="A209" s="15" t="s">
        <v>390</v>
      </c>
      <c r="B209" s="16" t="s">
        <v>391</v>
      </c>
      <c r="C209" s="17">
        <f>SUM(C210:C222)</f>
        <v>0</v>
      </c>
      <c r="D209" s="17">
        <f t="shared" ref="D209" si="45">SUM(D210:D222)</f>
        <v>208152</v>
      </c>
      <c r="E209" s="17">
        <f>SUM(E210:E222)</f>
        <v>67200</v>
      </c>
      <c r="F209" s="17">
        <f>+F210+F211+F222</f>
        <v>275352</v>
      </c>
      <c r="H209" s="6" t="e">
        <f>+C209+D209+#REF!</f>
        <v>#REF!</v>
      </c>
      <c r="I209" s="6">
        <f t="shared" si="43"/>
        <v>0</v>
      </c>
    </row>
    <row r="210" spans="1:9" x14ac:dyDescent="0.2">
      <c r="A210" s="20" t="s">
        <v>392</v>
      </c>
      <c r="B210" s="11" t="s">
        <v>393</v>
      </c>
      <c r="C210" s="12"/>
      <c r="D210" s="12">
        <v>208152</v>
      </c>
      <c r="E210" s="12">
        <v>67200</v>
      </c>
      <c r="F210" s="12">
        <f>SUM(D210:E210)</f>
        <v>275352</v>
      </c>
      <c r="H210" s="6" t="e">
        <f>+C210+D210+#REF!</f>
        <v>#REF!</v>
      </c>
      <c r="I210" s="6">
        <f t="shared" si="43"/>
        <v>0</v>
      </c>
    </row>
    <row r="211" spans="1:9" x14ac:dyDescent="0.2">
      <c r="A211" s="20" t="s">
        <v>394</v>
      </c>
      <c r="B211" s="11" t="s">
        <v>395</v>
      </c>
      <c r="C211" s="12"/>
      <c r="D211" s="12"/>
      <c r="E211" s="12"/>
      <c r="F211" s="12"/>
      <c r="H211" s="6" t="e">
        <f>+C211+D211+#REF!</f>
        <v>#REF!</v>
      </c>
      <c r="I211" s="6">
        <f t="shared" si="43"/>
        <v>0</v>
      </c>
    </row>
    <row r="212" spans="1:9" ht="16.5" hidden="1" x14ac:dyDescent="0.3">
      <c r="A212" s="37"/>
      <c r="B212" s="38" t="s">
        <v>396</v>
      </c>
      <c r="C212" s="12"/>
      <c r="D212" s="12"/>
      <c r="E212" s="12"/>
      <c r="F212" s="12" t="e">
        <f>+C212+D212+#REF!</f>
        <v>#REF!</v>
      </c>
      <c r="H212" s="6" t="e">
        <f>+C212+D212+#REF!</f>
        <v>#REF!</v>
      </c>
      <c r="I212" s="6" t="e">
        <f t="shared" si="43"/>
        <v>#REF!</v>
      </c>
    </row>
    <row r="213" spans="1:9" hidden="1" x14ac:dyDescent="0.2">
      <c r="A213" s="20" t="s">
        <v>366</v>
      </c>
      <c r="B213" s="11" t="s">
        <v>367</v>
      </c>
      <c r="C213" s="12"/>
      <c r="D213" s="12"/>
      <c r="E213" s="12"/>
      <c r="F213" s="12" t="e">
        <f>+C213+D213+#REF!</f>
        <v>#REF!</v>
      </c>
      <c r="H213" s="6" t="e">
        <f>+C213+D213+#REF!</f>
        <v>#REF!</v>
      </c>
      <c r="I213" s="6" t="e">
        <f t="shared" si="43"/>
        <v>#REF!</v>
      </c>
    </row>
    <row r="214" spans="1:9" hidden="1" x14ac:dyDescent="0.2">
      <c r="A214" s="20"/>
      <c r="B214" s="11"/>
      <c r="C214" s="12"/>
      <c r="D214" s="12"/>
      <c r="E214" s="12"/>
      <c r="F214" s="12" t="e">
        <f>+C214+D214+#REF!</f>
        <v>#REF!</v>
      </c>
      <c r="H214" s="6" t="e">
        <f>+C214+D214+#REF!</f>
        <v>#REF!</v>
      </c>
      <c r="I214" s="6" t="e">
        <f t="shared" si="43"/>
        <v>#REF!</v>
      </c>
    </row>
    <row r="215" spans="1:9" ht="16.5" hidden="1" x14ac:dyDescent="0.3">
      <c r="A215" s="39" t="s">
        <v>370</v>
      </c>
      <c r="B215" s="40" t="s">
        <v>397</v>
      </c>
      <c r="C215" s="12"/>
      <c r="D215" s="12"/>
      <c r="E215" s="12"/>
      <c r="F215" s="12" t="e">
        <f>+C215+D215+#REF!</f>
        <v>#REF!</v>
      </c>
      <c r="H215" s="6" t="e">
        <f>+C215+D215+#REF!</f>
        <v>#REF!</v>
      </c>
      <c r="I215" s="6" t="e">
        <f t="shared" si="43"/>
        <v>#REF!</v>
      </c>
    </row>
    <row r="216" spans="1:9" hidden="1" x14ac:dyDescent="0.2">
      <c r="A216" s="20" t="s">
        <v>382</v>
      </c>
      <c r="B216" s="11" t="s">
        <v>398</v>
      </c>
      <c r="C216" s="12"/>
      <c r="D216" s="12"/>
      <c r="E216" s="12"/>
      <c r="F216" s="12" t="e">
        <f>+C216+D216+#REF!</f>
        <v>#REF!</v>
      </c>
      <c r="H216" s="6" t="e">
        <f>+C216+D216+#REF!</f>
        <v>#REF!</v>
      </c>
      <c r="I216" s="6" t="e">
        <f t="shared" si="43"/>
        <v>#REF!</v>
      </c>
    </row>
    <row r="217" spans="1:9" hidden="1" x14ac:dyDescent="0.2">
      <c r="A217" s="19"/>
      <c r="B217" s="11"/>
      <c r="C217" s="12"/>
      <c r="D217" s="12"/>
      <c r="E217" s="12"/>
      <c r="F217" s="12" t="e">
        <f>+C217+D217+#REF!</f>
        <v>#REF!</v>
      </c>
      <c r="H217" s="6" t="e">
        <f>+C217+D217+#REF!</f>
        <v>#REF!</v>
      </c>
      <c r="I217" s="6" t="e">
        <f t="shared" si="43"/>
        <v>#REF!</v>
      </c>
    </row>
    <row r="218" spans="1:9" ht="16.5" hidden="1" x14ac:dyDescent="0.3">
      <c r="A218" s="39" t="s">
        <v>390</v>
      </c>
      <c r="B218" s="40" t="s">
        <v>391</v>
      </c>
      <c r="C218" s="12"/>
      <c r="D218" s="12"/>
      <c r="E218" s="12"/>
      <c r="F218" s="12" t="e">
        <f>+C218+D218+#REF!</f>
        <v>#REF!</v>
      </c>
      <c r="H218" s="6" t="e">
        <f>+C218+D218+#REF!</f>
        <v>#REF!</v>
      </c>
      <c r="I218" s="6" t="e">
        <f t="shared" si="43"/>
        <v>#REF!</v>
      </c>
    </row>
    <row r="219" spans="1:9" hidden="1" x14ac:dyDescent="0.2">
      <c r="A219" s="20" t="s">
        <v>392</v>
      </c>
      <c r="B219" s="11" t="s">
        <v>393</v>
      </c>
      <c r="C219" s="12"/>
      <c r="D219" s="12"/>
      <c r="E219" s="12"/>
      <c r="F219" s="12" t="e">
        <f>+C219+D219+#REF!</f>
        <v>#REF!</v>
      </c>
      <c r="H219" s="6" t="e">
        <f>+C219+D219+#REF!</f>
        <v>#REF!</v>
      </c>
      <c r="I219" s="6" t="e">
        <f t="shared" si="43"/>
        <v>#REF!</v>
      </c>
    </row>
    <row r="220" spans="1:9" hidden="1" x14ac:dyDescent="0.2">
      <c r="A220" s="20" t="s">
        <v>399</v>
      </c>
      <c r="B220" s="11" t="s">
        <v>395</v>
      </c>
      <c r="C220" s="12"/>
      <c r="D220" s="12"/>
      <c r="E220" s="12"/>
      <c r="F220" s="12" t="e">
        <f>+C220+D220+#REF!</f>
        <v>#REF!</v>
      </c>
      <c r="H220" s="6" t="e">
        <f>+C220+D220+#REF!</f>
        <v>#REF!</v>
      </c>
      <c r="I220" s="6" t="e">
        <f t="shared" si="43"/>
        <v>#REF!</v>
      </c>
    </row>
    <row r="221" spans="1:9" hidden="1" x14ac:dyDescent="0.2">
      <c r="A221" s="20"/>
      <c r="B221" s="11"/>
      <c r="C221" s="12"/>
      <c r="D221" s="12"/>
      <c r="E221" s="12"/>
      <c r="F221" s="12" t="e">
        <f>+C221+D221+#REF!</f>
        <v>#REF!</v>
      </c>
      <c r="H221" s="6" t="e">
        <f>+C221+D221+#REF!</f>
        <v>#REF!</v>
      </c>
      <c r="I221" s="6" t="e">
        <f t="shared" si="43"/>
        <v>#REF!</v>
      </c>
    </row>
    <row r="222" spans="1:9" ht="13.5" thickBot="1" x14ac:dyDescent="0.25">
      <c r="A222" s="41" t="s">
        <v>400</v>
      </c>
      <c r="B222" s="24" t="s">
        <v>401</v>
      </c>
      <c r="C222" s="25">
        <v>0</v>
      </c>
      <c r="D222" s="25">
        <v>0</v>
      </c>
      <c r="E222" s="25"/>
      <c r="F222" s="25"/>
      <c r="H222" s="6" t="e">
        <f>+C222+D222+#REF!</f>
        <v>#REF!</v>
      </c>
      <c r="I222" s="6">
        <f t="shared" si="43"/>
        <v>0</v>
      </c>
    </row>
    <row r="223" spans="1:9" ht="16.5" x14ac:dyDescent="0.3">
      <c r="A223" s="15" t="s">
        <v>402</v>
      </c>
      <c r="B223" s="16" t="s">
        <v>385</v>
      </c>
      <c r="C223" s="17">
        <f>+C224</f>
        <v>0</v>
      </c>
      <c r="D223" s="17">
        <f>+D224</f>
        <v>0</v>
      </c>
      <c r="E223" s="17">
        <f>+E224</f>
        <v>202440.32000000001</v>
      </c>
      <c r="F223" s="9">
        <f>SUM(F224)</f>
        <v>202440.32000000001</v>
      </c>
      <c r="H223" s="6"/>
      <c r="I223" s="6">
        <f t="shared" si="43"/>
        <v>0</v>
      </c>
    </row>
    <row r="224" spans="1:9" x14ac:dyDescent="0.2">
      <c r="A224" s="41" t="s">
        <v>403</v>
      </c>
      <c r="B224" s="11" t="s">
        <v>404</v>
      </c>
      <c r="C224" s="25">
        <v>0</v>
      </c>
      <c r="D224" s="25">
        <v>0</v>
      </c>
      <c r="E224" s="25">
        <v>202440.32000000001</v>
      </c>
      <c r="F224" s="12">
        <f>SUM(C224:E224)</f>
        <v>202440.32000000001</v>
      </c>
      <c r="H224" s="6"/>
      <c r="I224" s="6">
        <f t="shared" si="43"/>
        <v>0</v>
      </c>
    </row>
    <row r="225" spans="1:9" ht="13.5" thickBot="1" x14ac:dyDescent="0.25">
      <c r="A225" s="42"/>
      <c r="B225" s="43"/>
      <c r="C225" s="44"/>
      <c r="D225" s="44"/>
      <c r="E225" s="44"/>
      <c r="F225" s="12">
        <f>SUM(C225:E225)</f>
        <v>0</v>
      </c>
      <c r="H225" s="6" t="e">
        <f>+C225+D225+#REF!</f>
        <v>#REF!</v>
      </c>
      <c r="I225" s="6">
        <f t="shared" si="43"/>
        <v>0</v>
      </c>
    </row>
    <row r="226" spans="1:9" ht="18.75" thickBot="1" x14ac:dyDescent="0.3">
      <c r="A226" s="45"/>
      <c r="B226" s="46" t="s">
        <v>396</v>
      </c>
      <c r="C226" s="47">
        <f>+C9+C36+C106+C170+C182</f>
        <v>34854486.590000004</v>
      </c>
      <c r="D226" s="47">
        <f>+D9+D36+D106+D170+D182</f>
        <v>65739135.859999999</v>
      </c>
      <c r="E226" s="47">
        <f t="shared" ref="E226" si="46">+E9+E36+E106+E170+E182</f>
        <v>25865828.370000001</v>
      </c>
      <c r="F226" s="47">
        <f>+F9+F36+F106+F170+F182</f>
        <v>126459450.81999998</v>
      </c>
      <c r="H226" s="6" t="e">
        <f>+C226+D226+#REF!</f>
        <v>#REF!</v>
      </c>
      <c r="I226" s="6">
        <f t="shared" si="43"/>
        <v>0</v>
      </c>
    </row>
    <row r="227" spans="1:9" ht="13.5" thickTop="1" x14ac:dyDescent="0.2">
      <c r="A227" s="48"/>
      <c r="B227" s="49"/>
      <c r="C227" s="50"/>
      <c r="D227" s="50"/>
      <c r="E227" s="51"/>
      <c r="F227" s="52">
        <f>+E226+D226+C226</f>
        <v>126459450.82000001</v>
      </c>
      <c r="H227" s="6" t="e">
        <f>+C227+D227+#REF!</f>
        <v>#REF!</v>
      </c>
      <c r="I227" s="6"/>
    </row>
    <row r="228" spans="1:9" hidden="1" x14ac:dyDescent="0.2"/>
    <row r="229" spans="1:9" hidden="1" x14ac:dyDescent="0.2">
      <c r="H229" s="6">
        <f>SUM(C226:D226)</f>
        <v>100593622.45</v>
      </c>
    </row>
    <row r="230" spans="1:9" hidden="1" x14ac:dyDescent="0.2">
      <c r="F230" s="6"/>
    </row>
    <row r="231" spans="1:9" hidden="1" x14ac:dyDescent="0.2"/>
    <row r="232" spans="1:9" hidden="1" x14ac:dyDescent="0.2"/>
    <row r="233" spans="1:9" hidden="1" x14ac:dyDescent="0.2"/>
    <row r="234" spans="1:9" hidden="1" x14ac:dyDescent="0.2"/>
    <row r="235" spans="1:9" hidden="1" x14ac:dyDescent="0.2">
      <c r="A235" s="1" t="s">
        <v>405</v>
      </c>
      <c r="C235" s="53">
        <f>+C209+C199+C196+C191+C183+C178+C160+C151+C136+C129+C126+C119+C113+C107+C101+C83+C67+C62+C55+C50+C47+C44+C37+C32+C22+C19+C17+C13+C10</f>
        <v>34854486.590000004</v>
      </c>
      <c r="D235" s="53">
        <f>+D182+D170+D106+D36+D9</f>
        <v>65739135.859999999</v>
      </c>
      <c r="E235" s="53"/>
      <c r="F235" s="53" t="e">
        <f>+#REF!+D235+C235</f>
        <v>#REF!</v>
      </c>
      <c r="H235" s="6" t="e">
        <f>+H226</f>
        <v>#REF!</v>
      </c>
    </row>
    <row r="236" spans="1:9" hidden="1" x14ac:dyDescent="0.2"/>
    <row r="237" spans="1:9" hidden="1" x14ac:dyDescent="0.2">
      <c r="F237" s="6"/>
    </row>
    <row r="238" spans="1:9" hidden="1" x14ac:dyDescent="0.2"/>
  </sheetData>
  <mergeCells count="12">
    <mergeCell ref="A7:A8"/>
    <mergeCell ref="B7:B8"/>
    <mergeCell ref="A1:F1"/>
    <mergeCell ref="A2:F2"/>
    <mergeCell ref="A4:F4"/>
    <mergeCell ref="A5:F5"/>
    <mergeCell ref="A6:F6"/>
    <mergeCell ref="C7:C8"/>
    <mergeCell ref="D7:D8"/>
    <mergeCell ref="E7:E8"/>
    <mergeCell ref="F7:F8"/>
    <mergeCell ref="A3:F3"/>
  </mergeCells>
  <printOptions horizontalCentered="1"/>
  <pageMargins left="0" right="0" top="0.51181102362204722" bottom="0" header="0" footer="0"/>
  <pageSetup scale="59" orientation="portrait" r:id="rId1"/>
  <headerFooter alignWithMargins="0"/>
  <rowBreaks count="3" manualBreakCount="3">
    <brk id="61" max="6" man="1"/>
    <brk id="134" max="6" man="1"/>
    <brk id="22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Octubre 2017</vt:lpstr>
      <vt:lpstr>'Consolidado Octubre 2017'!Área_de_impresión</vt:lpstr>
      <vt:lpstr>'Consolidado Octubre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Alvaro Leandro Segura Sierra</cp:lastModifiedBy>
  <dcterms:created xsi:type="dcterms:W3CDTF">2017-11-07T14:26:20Z</dcterms:created>
  <dcterms:modified xsi:type="dcterms:W3CDTF">2019-03-29T14:04:12Z</dcterms:modified>
</cp:coreProperties>
</file>