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020"/>
  </bookViews>
  <sheets>
    <sheet name="Ejecucion Mensual" sheetId="1" r:id="rId1"/>
  </sheets>
  <definedNames>
    <definedName name="_xlnm.Print_Area" localSheetId="0">'Ejecucion Mensual'!$A$1:$M$271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1" l="1"/>
  <c r="M25" i="1"/>
  <c r="M23" i="1"/>
  <c r="M12" i="1"/>
  <c r="M14" i="1"/>
  <c r="M15" i="1"/>
  <c r="M17" i="1"/>
  <c r="M19" i="1"/>
  <c r="M20" i="1"/>
  <c r="M21" i="1"/>
  <c r="M24" i="1"/>
  <c r="M27" i="1"/>
  <c r="M29" i="1"/>
  <c r="M31" i="1"/>
  <c r="M33" i="1"/>
  <c r="M35" i="1"/>
  <c r="M37" i="1"/>
  <c r="M39" i="1"/>
  <c r="M41" i="1"/>
  <c r="M43" i="1"/>
  <c r="M45" i="1"/>
  <c r="M46" i="1"/>
  <c r="M48" i="1"/>
  <c r="M50" i="1"/>
  <c r="M52" i="1"/>
  <c r="M54" i="1"/>
  <c r="M56" i="1"/>
  <c r="M58" i="1"/>
  <c r="M59" i="1"/>
  <c r="M61" i="1"/>
  <c r="M62" i="1"/>
  <c r="M64" i="1"/>
  <c r="M66" i="1"/>
  <c r="M68" i="1"/>
  <c r="M70" i="1"/>
  <c r="M72" i="1"/>
  <c r="M74" i="1"/>
  <c r="M76" i="1"/>
  <c r="M77" i="1"/>
  <c r="M79" i="1"/>
  <c r="M80" i="1"/>
  <c r="M81" i="1"/>
  <c r="M82" i="1"/>
  <c r="M83" i="1"/>
  <c r="M84" i="1"/>
  <c r="M86" i="1"/>
  <c r="M88" i="1"/>
  <c r="M90" i="1"/>
  <c r="M91" i="1"/>
  <c r="M93" i="1"/>
  <c r="M95" i="1"/>
  <c r="M96" i="1"/>
  <c r="M97" i="1"/>
  <c r="M98" i="1"/>
  <c r="M99" i="1"/>
  <c r="M101" i="1"/>
  <c r="M103" i="1"/>
  <c r="M105" i="1"/>
  <c r="M106" i="1"/>
  <c r="M108" i="1"/>
  <c r="M110" i="1"/>
  <c r="M111" i="1"/>
  <c r="M113" i="1"/>
  <c r="M115" i="1"/>
  <c r="M117" i="1"/>
  <c r="M119" i="1"/>
  <c r="M121" i="1"/>
  <c r="M123" i="1"/>
  <c r="M125" i="1"/>
  <c r="M127" i="1"/>
  <c r="M129" i="1"/>
  <c r="M131" i="1"/>
  <c r="M133" i="1"/>
  <c r="M135" i="1"/>
  <c r="M137" i="1"/>
  <c r="M138" i="1"/>
  <c r="M139" i="1"/>
  <c r="M141" i="1"/>
  <c r="M142" i="1"/>
  <c r="M144" i="1"/>
  <c r="M145" i="1"/>
  <c r="M147" i="1"/>
  <c r="M148" i="1"/>
  <c r="M150" i="1"/>
  <c r="M151" i="1"/>
  <c r="M152" i="1"/>
  <c r="M153" i="1"/>
  <c r="M154" i="1"/>
  <c r="M156" i="1"/>
  <c r="M157" i="1"/>
  <c r="M158" i="1"/>
  <c r="M159" i="1"/>
  <c r="M161" i="1"/>
  <c r="M164" i="1"/>
  <c r="M175" i="1"/>
  <c r="M178" i="1"/>
  <c r="M179" i="1"/>
  <c r="M180" i="1"/>
  <c r="M181" i="1"/>
  <c r="M183" i="1"/>
  <c r="M187" i="1"/>
  <c r="M225" i="1"/>
  <c r="M254" i="1"/>
  <c r="L249" i="1"/>
  <c r="K249" i="1"/>
  <c r="L247" i="1"/>
  <c r="K247" i="1"/>
  <c r="L245" i="1"/>
  <c r="K245" i="1"/>
  <c r="L243" i="1"/>
  <c r="K243" i="1"/>
  <c r="L241" i="1"/>
  <c r="K241" i="1"/>
  <c r="L239" i="1"/>
  <c r="K239" i="1"/>
  <c r="L237" i="1"/>
  <c r="K237" i="1"/>
  <c r="L235" i="1"/>
  <c r="K235" i="1"/>
  <c r="L233" i="1"/>
  <c r="K233" i="1"/>
  <c r="L253" i="1"/>
  <c r="L251" i="1"/>
  <c r="L229" i="1"/>
  <c r="K229" i="1"/>
  <c r="L227" i="1"/>
  <c r="K227" i="1"/>
  <c r="L231" i="1"/>
  <c r="L224" i="1"/>
  <c r="K224" i="1"/>
  <c r="L222" i="1"/>
  <c r="K222" i="1"/>
  <c r="L218" i="1"/>
  <c r="K218" i="1"/>
  <c r="L216" i="1"/>
  <c r="K216" i="1"/>
  <c r="L214" i="1"/>
  <c r="K214" i="1"/>
  <c r="L212" i="1"/>
  <c r="K212" i="1"/>
  <c r="L210" i="1"/>
  <c r="K210" i="1"/>
  <c r="K208" i="1"/>
  <c r="L208" i="1"/>
  <c r="L206" i="1"/>
  <c r="K206" i="1"/>
  <c r="L204" i="1"/>
  <c r="K204" i="1"/>
  <c r="L202" i="1"/>
  <c r="K202" i="1"/>
  <c r="L200" i="1"/>
  <c r="K200" i="1"/>
  <c r="L198" i="1"/>
  <c r="K198" i="1"/>
  <c r="K196" i="1"/>
  <c r="L196" i="1"/>
  <c r="L194" i="1"/>
  <c r="K194" i="1"/>
  <c r="L220" i="1"/>
  <c r="L190" i="1"/>
  <c r="K190" i="1"/>
  <c r="L188" i="1"/>
  <c r="K188" i="1"/>
  <c r="L186" i="1"/>
  <c r="K186" i="1"/>
  <c r="L192" i="1"/>
  <c r="K192" i="1"/>
  <c r="L170" i="1"/>
  <c r="K170" i="1"/>
  <c r="L168" i="1"/>
  <c r="K168" i="1"/>
  <c r="L166" i="1"/>
  <c r="K166" i="1"/>
  <c r="L184" i="1"/>
  <c r="L182" i="1"/>
  <c r="L177" i="1"/>
  <c r="L174" i="1"/>
  <c r="L172" i="1"/>
  <c r="L163" i="1"/>
  <c r="K163" i="1"/>
  <c r="L160" i="1"/>
  <c r="K160" i="1"/>
  <c r="L155" i="1"/>
  <c r="L146" i="1"/>
  <c r="K146" i="1"/>
  <c r="K143" i="1"/>
  <c r="L143" i="1"/>
  <c r="L140" i="1"/>
  <c r="K140" i="1"/>
  <c r="K136" i="1"/>
  <c r="L136" i="1"/>
  <c r="L134" i="1"/>
  <c r="K134" i="1"/>
  <c r="L132" i="1"/>
  <c r="K132" i="1"/>
  <c r="L130" i="1"/>
  <c r="K130" i="1"/>
  <c r="K149" i="1"/>
  <c r="L149" i="1"/>
  <c r="L128" i="1"/>
  <c r="K128" i="1"/>
  <c r="L126" i="1"/>
  <c r="K126" i="1"/>
  <c r="L124" i="1"/>
  <c r="K124" i="1"/>
  <c r="L120" i="1"/>
  <c r="K120" i="1"/>
  <c r="L118" i="1"/>
  <c r="K118" i="1"/>
  <c r="L116" i="1"/>
  <c r="K116" i="1"/>
  <c r="L122" i="1"/>
  <c r="L114" i="1"/>
  <c r="L112" i="1"/>
  <c r="L109" i="1"/>
  <c r="K109" i="1"/>
  <c r="L107" i="1"/>
  <c r="L104" i="1"/>
  <c r="L102" i="1"/>
  <c r="K102" i="1"/>
  <c r="L100" i="1"/>
  <c r="K100" i="1"/>
  <c r="J100" i="1"/>
  <c r="L94" i="1"/>
  <c r="L92" i="1"/>
  <c r="L89" i="1"/>
  <c r="L87" i="1"/>
  <c r="K87" i="1"/>
  <c r="L85" i="1"/>
  <c r="K85" i="1"/>
  <c r="L78" i="1"/>
  <c r="K78" i="1"/>
  <c r="L75" i="1"/>
  <c r="L73" i="1"/>
  <c r="K73" i="1"/>
  <c r="L71" i="1"/>
  <c r="L69" i="1"/>
  <c r="L67" i="1"/>
  <c r="L65" i="1"/>
  <c r="L63" i="1"/>
  <c r="L60" i="1"/>
  <c r="L57" i="1"/>
  <c r="L55" i="1"/>
  <c r="K53" i="1"/>
  <c r="L53" i="1"/>
  <c r="L51" i="1"/>
  <c r="L49" i="1"/>
  <c r="L47" i="1"/>
  <c r="L44" i="1"/>
  <c r="K44" i="1"/>
  <c r="L42" i="1"/>
  <c r="K42" i="1"/>
  <c r="L40" i="1"/>
  <c r="K40" i="1"/>
  <c r="L38" i="1"/>
  <c r="L36" i="1"/>
  <c r="L34" i="1"/>
  <c r="L32" i="1"/>
  <c r="L30" i="1"/>
  <c r="L28" i="1"/>
  <c r="L22" i="1"/>
  <c r="L18" i="1"/>
  <c r="L16" i="1"/>
  <c r="K16" i="1"/>
  <c r="L13" i="1"/>
  <c r="L11" i="1"/>
  <c r="K11" i="1"/>
  <c r="L10" i="1" l="1"/>
  <c r="K253" i="1"/>
  <c r="K251" i="1"/>
  <c r="J241" i="1"/>
  <c r="K231" i="1"/>
  <c r="J222" i="1"/>
  <c r="K220" i="1"/>
  <c r="J198" i="1"/>
  <c r="J194" i="1"/>
  <c r="J190" i="1"/>
  <c r="J186" i="1"/>
  <c r="K184" i="1"/>
  <c r="K182" i="1"/>
  <c r="K177" i="1"/>
  <c r="K174" i="1" l="1"/>
  <c r="K172" i="1"/>
  <c r="J168" i="1"/>
  <c r="K155" i="1"/>
  <c r="J149" i="1"/>
  <c r="J140" i="1"/>
  <c r="J136" i="1"/>
  <c r="J134" i="1"/>
  <c r="J124" i="1"/>
  <c r="K122" i="1"/>
  <c r="J114" i="1"/>
  <c r="K114" i="1"/>
  <c r="K112" i="1"/>
  <c r="K107" i="1"/>
  <c r="K104" i="1"/>
  <c r="K94" i="1" l="1"/>
  <c r="K92" i="1"/>
  <c r="K89" i="1"/>
  <c r="J87" i="1"/>
  <c r="K75" i="1"/>
  <c r="K71" i="1"/>
  <c r="K69" i="1"/>
  <c r="K67" i="1"/>
  <c r="K65" i="1"/>
  <c r="K63" i="1"/>
  <c r="K60" i="1"/>
  <c r="K57" i="1"/>
  <c r="K55" i="1"/>
  <c r="K51" i="1"/>
  <c r="K49" i="1"/>
  <c r="K47" i="1"/>
  <c r="K38" i="1"/>
  <c r="K36" i="1"/>
  <c r="K34" i="1"/>
  <c r="K32" i="1"/>
  <c r="K30" i="1"/>
  <c r="K28" i="1"/>
  <c r="K22" i="1"/>
  <c r="K18" i="1"/>
  <c r="J16" i="1"/>
  <c r="K13" i="1"/>
  <c r="D18" i="1"/>
  <c r="D16" i="1"/>
  <c r="K10" i="1" l="1"/>
  <c r="J75" i="1"/>
  <c r="J73" i="1"/>
  <c r="J224" i="1"/>
  <c r="I224" i="1"/>
  <c r="H224" i="1"/>
  <c r="J227" i="1"/>
  <c r="H227" i="1"/>
  <c r="I227" i="1"/>
  <c r="J229" i="1"/>
  <c r="I229" i="1"/>
  <c r="H229" i="1"/>
  <c r="J231" i="1"/>
  <c r="I231" i="1"/>
  <c r="H231" i="1"/>
  <c r="J233" i="1"/>
  <c r="I233" i="1"/>
  <c r="H233" i="1"/>
  <c r="J235" i="1"/>
  <c r="I235" i="1"/>
  <c r="H235" i="1"/>
  <c r="J237" i="1"/>
  <c r="I237" i="1"/>
  <c r="H237" i="1"/>
  <c r="J239" i="1"/>
  <c r="I239" i="1"/>
  <c r="H239" i="1"/>
  <c r="G239" i="1"/>
  <c r="I241" i="1"/>
  <c r="H241" i="1"/>
  <c r="I222" i="1"/>
  <c r="H222" i="1"/>
  <c r="J243" i="1"/>
  <c r="I243" i="1"/>
  <c r="H243" i="1"/>
  <c r="J247" i="1"/>
  <c r="I247" i="1"/>
  <c r="H247" i="1"/>
  <c r="J249" i="1"/>
  <c r="I249" i="1"/>
  <c r="H249" i="1"/>
  <c r="J253" i="1"/>
  <c r="I253" i="1"/>
  <c r="H253" i="1"/>
  <c r="G253" i="1"/>
  <c r="F253" i="1"/>
  <c r="J251" i="1"/>
  <c r="I251" i="1"/>
  <c r="H251" i="1"/>
  <c r="J245" i="1"/>
  <c r="I245" i="1"/>
  <c r="H245" i="1"/>
  <c r="J220" i="1"/>
  <c r="I220" i="1"/>
  <c r="H220" i="1"/>
  <c r="J218" i="1"/>
  <c r="I218" i="1"/>
  <c r="H218" i="1"/>
  <c r="J216" i="1"/>
  <c r="I216" i="1"/>
  <c r="H216" i="1"/>
  <c r="J214" i="1"/>
  <c r="I214" i="1"/>
  <c r="H214" i="1"/>
  <c r="J212" i="1"/>
  <c r="I212" i="1"/>
  <c r="H212" i="1"/>
  <c r="J210" i="1"/>
  <c r="I210" i="1"/>
  <c r="H210" i="1"/>
  <c r="J208" i="1"/>
  <c r="I208" i="1"/>
  <c r="H208" i="1"/>
  <c r="J206" i="1"/>
  <c r="I206" i="1"/>
  <c r="H206" i="1"/>
  <c r="H204" i="1"/>
  <c r="J204" i="1"/>
  <c r="I204" i="1"/>
  <c r="J202" i="1"/>
  <c r="I202" i="1"/>
  <c r="H202" i="1"/>
  <c r="J200" i="1"/>
  <c r="I200" i="1"/>
  <c r="H200" i="1"/>
  <c r="I198" i="1"/>
  <c r="H198" i="1"/>
  <c r="J196" i="1"/>
  <c r="I196" i="1"/>
  <c r="H196" i="1"/>
  <c r="H194" i="1"/>
  <c r="I194" i="1"/>
  <c r="J192" i="1"/>
  <c r="J188" i="1"/>
  <c r="J184" i="1"/>
  <c r="J182" i="1"/>
  <c r="F177" i="1"/>
  <c r="G177" i="1"/>
  <c r="H177" i="1"/>
  <c r="I177" i="1"/>
  <c r="J177" i="1"/>
  <c r="J174" i="1"/>
  <c r="J172" i="1"/>
  <c r="J170" i="1"/>
  <c r="J166" i="1"/>
  <c r="J163" i="1"/>
  <c r="J160" i="1"/>
  <c r="J155" i="1"/>
  <c r="I155" i="1"/>
  <c r="H155" i="1"/>
  <c r="G155" i="1"/>
  <c r="F155" i="1"/>
  <c r="J146" i="1"/>
  <c r="J143" i="1"/>
  <c r="H136" i="1"/>
  <c r="I136" i="1"/>
  <c r="J132" i="1"/>
  <c r="I126" i="1"/>
  <c r="J126" i="1"/>
  <c r="J130" i="1"/>
  <c r="J128" i="1"/>
  <c r="J120" i="1"/>
  <c r="J118" i="1"/>
  <c r="I118" i="1"/>
  <c r="H118" i="1"/>
  <c r="G118" i="1"/>
  <c r="F118" i="1"/>
  <c r="J116" i="1"/>
  <c r="J122" i="1"/>
  <c r="I122" i="1"/>
  <c r="H122" i="1"/>
  <c r="G122" i="1"/>
  <c r="F122" i="1"/>
  <c r="J112" i="1"/>
  <c r="H109" i="1"/>
  <c r="I109" i="1"/>
  <c r="J109" i="1"/>
  <c r="J107" i="1"/>
  <c r="J104" i="1"/>
  <c r="I102" i="1"/>
  <c r="J102" i="1"/>
  <c r="I100" i="1"/>
  <c r="H100" i="1"/>
  <c r="G100" i="1"/>
  <c r="F100" i="1"/>
  <c r="J94" i="1"/>
  <c r="F92" i="1"/>
  <c r="G92" i="1"/>
  <c r="H92" i="1"/>
  <c r="I92" i="1"/>
  <c r="J92" i="1"/>
  <c r="J89" i="1"/>
  <c r="I89" i="1"/>
  <c r="H89" i="1"/>
  <c r="G89" i="1"/>
  <c r="F89" i="1"/>
  <c r="F85" i="1"/>
  <c r="J78" i="1"/>
  <c r="F78" i="1"/>
  <c r="G78" i="1"/>
  <c r="H78" i="1"/>
  <c r="I78" i="1"/>
  <c r="J85" i="1"/>
  <c r="J71" i="1"/>
  <c r="J69" i="1"/>
  <c r="J67" i="1"/>
  <c r="J65" i="1"/>
  <c r="J63" i="1"/>
  <c r="J60" i="1"/>
  <c r="F57" i="1"/>
  <c r="G57" i="1"/>
  <c r="I57" i="1"/>
  <c r="J57" i="1"/>
  <c r="J55" i="1"/>
  <c r="J53" i="1"/>
  <c r="J51" i="1"/>
  <c r="J49" i="1"/>
  <c r="J47" i="1"/>
  <c r="J44" i="1"/>
  <c r="J42" i="1"/>
  <c r="J40" i="1"/>
  <c r="J38" i="1"/>
  <c r="J36" i="1" l="1"/>
  <c r="J34" i="1"/>
  <c r="J32" i="1"/>
  <c r="J30" i="1"/>
  <c r="J28" i="1"/>
  <c r="J22" i="1"/>
  <c r="J18" i="1"/>
  <c r="J13" i="1"/>
  <c r="I13" i="1"/>
  <c r="H13" i="1"/>
  <c r="G13" i="1"/>
  <c r="F13" i="1"/>
  <c r="J11" i="1"/>
  <c r="I18" i="1"/>
  <c r="H18" i="1"/>
  <c r="G18" i="1"/>
  <c r="F18" i="1"/>
  <c r="D104" i="1"/>
  <c r="J10" i="1" l="1"/>
  <c r="E18" i="1"/>
  <c r="M18" i="1" s="1"/>
  <c r="I11" i="1"/>
  <c r="I16" i="1"/>
  <c r="I22" i="1"/>
  <c r="I28" i="1"/>
  <c r="I30" i="1"/>
  <c r="I32" i="1"/>
  <c r="I34" i="1"/>
  <c r="I36" i="1"/>
  <c r="I38" i="1"/>
  <c r="I40" i="1"/>
  <c r="I42" i="1"/>
  <c r="I44" i="1"/>
  <c r="I47" i="1"/>
  <c r="I49" i="1"/>
  <c r="I51" i="1"/>
  <c r="I53" i="1"/>
  <c r="I55" i="1"/>
  <c r="I60" i="1"/>
  <c r="I63" i="1"/>
  <c r="I65" i="1"/>
  <c r="I67" i="1"/>
  <c r="I69" i="1"/>
  <c r="I71" i="1"/>
  <c r="I73" i="1"/>
  <c r="I75" i="1"/>
  <c r="I85" i="1"/>
  <c r="I87" i="1"/>
  <c r="I94" i="1"/>
  <c r="I104" i="1"/>
  <c r="I107" i="1"/>
  <c r="I112" i="1"/>
  <c r="I114" i="1"/>
  <c r="I116" i="1"/>
  <c r="I120" i="1"/>
  <c r="I124" i="1"/>
  <c r="I128" i="1"/>
  <c r="I130" i="1"/>
  <c r="I132" i="1"/>
  <c r="I134" i="1"/>
  <c r="I140" i="1"/>
  <c r="I143" i="1"/>
  <c r="I146" i="1"/>
  <c r="I149" i="1"/>
  <c r="I160" i="1"/>
  <c r="I163" i="1"/>
  <c r="I166" i="1"/>
  <c r="I168" i="1"/>
  <c r="I170" i="1"/>
  <c r="I172" i="1"/>
  <c r="I174" i="1"/>
  <c r="I182" i="1"/>
  <c r="I184" i="1"/>
  <c r="I186" i="1"/>
  <c r="I188" i="1"/>
  <c r="I190" i="1"/>
  <c r="I192" i="1"/>
  <c r="I10" i="1" l="1"/>
  <c r="F63" i="1"/>
  <c r="F60" i="1"/>
  <c r="F55" i="1"/>
  <c r="F53" i="1"/>
  <c r="F51" i="1"/>
  <c r="F49" i="1"/>
  <c r="F47" i="1"/>
  <c r="F44" i="1"/>
  <c r="H192" i="1"/>
  <c r="H186" i="1"/>
  <c r="G186" i="1"/>
  <c r="F186" i="1"/>
  <c r="F149" i="1"/>
  <c r="G149" i="1"/>
  <c r="H149" i="1"/>
  <c r="H146" i="1"/>
  <c r="H143" i="1"/>
  <c r="G143" i="1"/>
  <c r="F143" i="1"/>
  <c r="H75" i="1"/>
  <c r="G75" i="1"/>
  <c r="F75" i="1"/>
  <c r="H73" i="1"/>
  <c r="G73" i="1"/>
  <c r="F73" i="1"/>
  <c r="F69" i="1"/>
  <c r="H67" i="1"/>
  <c r="G67" i="1"/>
  <c r="F67" i="1"/>
  <c r="G42" i="1"/>
  <c r="H42" i="1"/>
  <c r="D196" i="1" l="1"/>
  <c r="E186" i="1"/>
  <c r="M186" i="1" s="1"/>
  <c r="D186" i="1"/>
  <c r="C186" i="1"/>
  <c r="E75" i="1" l="1"/>
  <c r="M75" i="1" s="1"/>
  <c r="D36" i="1"/>
  <c r="G188" i="1" l="1"/>
  <c r="G184" i="1"/>
  <c r="G182" i="1"/>
  <c r="F182" i="1"/>
  <c r="G174" i="1"/>
  <c r="H170" i="1"/>
  <c r="H168" i="1"/>
  <c r="H166" i="1"/>
  <c r="H163" i="1"/>
  <c r="H126" i="1"/>
  <c r="H124" i="1"/>
  <c r="H120" i="1"/>
  <c r="H116" i="1"/>
  <c r="H114" i="1"/>
  <c r="H190" i="1"/>
  <c r="H188" i="1"/>
  <c r="H184" i="1"/>
  <c r="H182" i="1"/>
  <c r="H174" i="1"/>
  <c r="H172" i="1"/>
  <c r="H160" i="1"/>
  <c r="H140" i="1"/>
  <c r="H134" i="1"/>
  <c r="H132" i="1"/>
  <c r="H130" i="1"/>
  <c r="H128" i="1"/>
  <c r="H112" i="1"/>
  <c r="H107" i="1"/>
  <c r="H104" i="1"/>
  <c r="H102" i="1"/>
  <c r="H87" i="1"/>
  <c r="H85" i="1"/>
  <c r="H94" i="1"/>
  <c r="H69" i="1"/>
  <c r="H71" i="1"/>
  <c r="H65" i="1"/>
  <c r="H63" i="1"/>
  <c r="H60" i="1"/>
  <c r="H57" i="1"/>
  <c r="H55" i="1"/>
  <c r="H53" i="1"/>
  <c r="H51" i="1"/>
  <c r="H49" i="1"/>
  <c r="H47" i="1"/>
  <c r="H44" i="1"/>
  <c r="H40" i="1"/>
  <c r="H38" i="1"/>
  <c r="H36" i="1"/>
  <c r="H34" i="1"/>
  <c r="H32" i="1"/>
  <c r="H30" i="1"/>
  <c r="H28" i="1"/>
  <c r="H22" i="1"/>
  <c r="H16" i="1"/>
  <c r="H11" i="1"/>
  <c r="H10" i="1" l="1"/>
  <c r="G252" i="1"/>
  <c r="G251" i="1" s="1"/>
  <c r="F252" i="1"/>
  <c r="G250" i="1"/>
  <c r="G249" i="1" s="1"/>
  <c r="G248" i="1" s="1"/>
  <c r="G247" i="1" s="1"/>
  <c r="G246" i="1" s="1"/>
  <c r="G245" i="1" s="1"/>
  <c r="G244" i="1" s="1"/>
  <c r="G243" i="1" s="1"/>
  <c r="G242" i="1" s="1"/>
  <c r="G241" i="1" s="1"/>
  <c r="G238" i="1"/>
  <c r="G237" i="1" s="1"/>
  <c r="G236" i="1" s="1"/>
  <c r="G235" i="1" s="1"/>
  <c r="G234" i="1" s="1"/>
  <c r="G233" i="1" s="1"/>
  <c r="G232" i="1" s="1"/>
  <c r="G231" i="1" s="1"/>
  <c r="G230" i="1" s="1"/>
  <c r="G229" i="1" s="1"/>
  <c r="G228" i="1" s="1"/>
  <c r="G227" i="1" s="1"/>
  <c r="G226" i="1" s="1"/>
  <c r="G224" i="1" s="1"/>
  <c r="G223" i="1" s="1"/>
  <c r="G222" i="1" s="1"/>
  <c r="G221" i="1" s="1"/>
  <c r="G220" i="1" s="1"/>
  <c r="G219" i="1" s="1"/>
  <c r="G218" i="1" s="1"/>
  <c r="G217" i="1" s="1"/>
  <c r="G216" i="1" s="1"/>
  <c r="G215" i="1" s="1"/>
  <c r="G214" i="1" s="1"/>
  <c r="G213" i="1" s="1"/>
  <c r="G212" i="1" s="1"/>
  <c r="G211" i="1" s="1"/>
  <c r="G210" i="1" s="1"/>
  <c r="G209" i="1" s="1"/>
  <c r="G208" i="1" s="1"/>
  <c r="G207" i="1" s="1"/>
  <c r="G206" i="1" s="1"/>
  <c r="G205" i="1" s="1"/>
  <c r="G204" i="1" s="1"/>
  <c r="G203" i="1" s="1"/>
  <c r="G202" i="1" s="1"/>
  <c r="G201" i="1" s="1"/>
  <c r="G200" i="1" s="1"/>
  <c r="G199" i="1" s="1"/>
  <c r="G198" i="1" s="1"/>
  <c r="G197" i="1" s="1"/>
  <c r="G196" i="1" s="1"/>
  <c r="G195" i="1" s="1"/>
  <c r="G194" i="1" s="1"/>
  <c r="G193" i="1" s="1"/>
  <c r="G191" i="1"/>
  <c r="F191" i="1"/>
  <c r="F189" i="1"/>
  <c r="M189" i="1" s="1"/>
  <c r="F185" i="1"/>
  <c r="M185" i="1" s="1"/>
  <c r="F176" i="1"/>
  <c r="M176" i="1" s="1"/>
  <c r="G173" i="1"/>
  <c r="F173" i="1"/>
  <c r="M173" i="1" s="1"/>
  <c r="G171" i="1"/>
  <c r="F171" i="1"/>
  <c r="G169" i="1"/>
  <c r="F169" i="1"/>
  <c r="M169" i="1" s="1"/>
  <c r="G167" i="1"/>
  <c r="F167" i="1"/>
  <c r="G165" i="1"/>
  <c r="F165" i="1"/>
  <c r="M165" i="1" s="1"/>
  <c r="G162" i="1"/>
  <c r="F162" i="1"/>
  <c r="G160" i="1"/>
  <c r="F160" i="1"/>
  <c r="G146" i="1"/>
  <c r="F146" i="1"/>
  <c r="G140" i="1"/>
  <c r="F140" i="1"/>
  <c r="G136" i="1"/>
  <c r="F136" i="1"/>
  <c r="G134" i="1"/>
  <c r="F134" i="1"/>
  <c r="G132" i="1"/>
  <c r="F132" i="1"/>
  <c r="G130" i="1"/>
  <c r="F130" i="1"/>
  <c r="G128" i="1"/>
  <c r="F128" i="1"/>
  <c r="G126" i="1"/>
  <c r="F126" i="1"/>
  <c r="G124" i="1"/>
  <c r="F124" i="1"/>
  <c r="G120" i="1"/>
  <c r="F120" i="1"/>
  <c r="G116" i="1"/>
  <c r="F116" i="1"/>
  <c r="G114" i="1"/>
  <c r="F114" i="1"/>
  <c r="G112" i="1"/>
  <c r="F112" i="1"/>
  <c r="G109" i="1"/>
  <c r="F109" i="1"/>
  <c r="G107" i="1"/>
  <c r="F107" i="1"/>
  <c r="G104" i="1"/>
  <c r="F104" i="1"/>
  <c r="G102" i="1"/>
  <c r="F102" i="1"/>
  <c r="G94" i="1"/>
  <c r="F94" i="1"/>
  <c r="G87" i="1"/>
  <c r="F87" i="1"/>
  <c r="G85" i="1"/>
  <c r="G71" i="1"/>
  <c r="F71" i="1"/>
  <c r="G69" i="1"/>
  <c r="G65" i="1"/>
  <c r="F65" i="1"/>
  <c r="G63" i="1"/>
  <c r="G60" i="1"/>
  <c r="G55" i="1"/>
  <c r="G53" i="1"/>
  <c r="G51" i="1"/>
  <c r="G49" i="1"/>
  <c r="G47" i="1"/>
  <c r="G44" i="1"/>
  <c r="F42" i="1"/>
  <c r="G40" i="1"/>
  <c r="F40" i="1"/>
  <c r="G38" i="1"/>
  <c r="F38" i="1"/>
  <c r="G36" i="1"/>
  <c r="F36" i="1"/>
  <c r="G34" i="1"/>
  <c r="F34" i="1"/>
  <c r="G32" i="1"/>
  <c r="F32" i="1"/>
  <c r="G30" i="1"/>
  <c r="F30" i="1"/>
  <c r="G28" i="1"/>
  <c r="F28" i="1"/>
  <c r="G22" i="1"/>
  <c r="F22" i="1"/>
  <c r="G16" i="1"/>
  <c r="F16" i="1"/>
  <c r="G11" i="1"/>
  <c r="F11" i="1"/>
  <c r="D253" i="1"/>
  <c r="D251" i="1"/>
  <c r="D249" i="1"/>
  <c r="D247" i="1"/>
  <c r="D245" i="1"/>
  <c r="D243" i="1"/>
  <c r="D241" i="1"/>
  <c r="D239" i="1"/>
  <c r="D237" i="1"/>
  <c r="D235" i="1"/>
  <c r="D233" i="1"/>
  <c r="D231" i="1"/>
  <c r="D229" i="1"/>
  <c r="D227" i="1"/>
  <c r="D224" i="1"/>
  <c r="D222" i="1"/>
  <c r="D220" i="1"/>
  <c r="D218" i="1"/>
  <c r="D216" i="1"/>
  <c r="D214" i="1"/>
  <c r="D212" i="1"/>
  <c r="D210" i="1"/>
  <c r="D208" i="1"/>
  <c r="D206" i="1"/>
  <c r="D204" i="1"/>
  <c r="D202" i="1"/>
  <c r="D200" i="1"/>
  <c r="D198" i="1"/>
  <c r="D194" i="1"/>
  <c r="D192" i="1"/>
  <c r="D190" i="1"/>
  <c r="D188" i="1"/>
  <c r="D184" i="1"/>
  <c r="D182" i="1"/>
  <c r="D177" i="1"/>
  <c r="D174" i="1"/>
  <c r="D172" i="1"/>
  <c r="D170" i="1"/>
  <c r="D168" i="1"/>
  <c r="D166" i="1"/>
  <c r="D163" i="1"/>
  <c r="D160" i="1"/>
  <c r="D155" i="1"/>
  <c r="D149" i="1"/>
  <c r="D146" i="1"/>
  <c r="D143" i="1"/>
  <c r="D140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09" i="1"/>
  <c r="D107" i="1"/>
  <c r="D102" i="1"/>
  <c r="D100" i="1"/>
  <c r="D94" i="1"/>
  <c r="D92" i="1"/>
  <c r="D89" i="1"/>
  <c r="D87" i="1"/>
  <c r="D85" i="1"/>
  <c r="D78" i="1"/>
  <c r="D75" i="1"/>
  <c r="D73" i="1"/>
  <c r="D71" i="1"/>
  <c r="D69" i="1"/>
  <c r="D67" i="1"/>
  <c r="D65" i="1"/>
  <c r="D63" i="1"/>
  <c r="D60" i="1"/>
  <c r="D57" i="1"/>
  <c r="D55" i="1"/>
  <c r="D53" i="1"/>
  <c r="D51" i="1"/>
  <c r="D49" i="1"/>
  <c r="D47" i="1"/>
  <c r="D44" i="1"/>
  <c r="D42" i="1"/>
  <c r="D40" i="1"/>
  <c r="D38" i="1"/>
  <c r="D34" i="1"/>
  <c r="D32" i="1"/>
  <c r="D30" i="1"/>
  <c r="D28" i="1"/>
  <c r="D22" i="1"/>
  <c r="D13" i="1"/>
  <c r="D11" i="1"/>
  <c r="M162" i="1" l="1"/>
  <c r="M167" i="1"/>
  <c r="M171" i="1"/>
  <c r="M191" i="1"/>
  <c r="M252" i="1"/>
  <c r="G10" i="1"/>
  <c r="F251" i="1"/>
  <c r="F250" i="1" s="1"/>
  <c r="M250" i="1" s="1"/>
  <c r="D10" i="1"/>
  <c r="E253" i="1"/>
  <c r="M253" i="1" s="1"/>
  <c r="E251" i="1"/>
  <c r="E249" i="1"/>
  <c r="E247" i="1"/>
  <c r="E245" i="1"/>
  <c r="E243" i="1"/>
  <c r="E241" i="1"/>
  <c r="E239" i="1"/>
  <c r="E237" i="1"/>
  <c r="E235" i="1"/>
  <c r="E233" i="1"/>
  <c r="E231" i="1"/>
  <c r="E229" i="1"/>
  <c r="E227" i="1"/>
  <c r="E224" i="1"/>
  <c r="E222" i="1"/>
  <c r="E220" i="1"/>
  <c r="E218" i="1"/>
  <c r="E216" i="1"/>
  <c r="E214" i="1"/>
  <c r="E212" i="1"/>
  <c r="E210" i="1"/>
  <c r="E208" i="1"/>
  <c r="E206" i="1"/>
  <c r="E204" i="1"/>
  <c r="E202" i="1"/>
  <c r="E200" i="1"/>
  <c r="E198" i="1"/>
  <c r="E196" i="1"/>
  <c r="E194" i="1"/>
  <c r="E192" i="1"/>
  <c r="M192" i="1" s="1"/>
  <c r="E190" i="1"/>
  <c r="M190" i="1" s="1"/>
  <c r="E188" i="1"/>
  <c r="M188" i="1" s="1"/>
  <c r="E184" i="1"/>
  <c r="M184" i="1" s="1"/>
  <c r="E182" i="1"/>
  <c r="M182" i="1" s="1"/>
  <c r="E177" i="1"/>
  <c r="M177" i="1" s="1"/>
  <c r="E174" i="1"/>
  <c r="M174" i="1" s="1"/>
  <c r="E172" i="1"/>
  <c r="M172" i="1" s="1"/>
  <c r="E170" i="1"/>
  <c r="M170" i="1" s="1"/>
  <c r="E168" i="1"/>
  <c r="M168" i="1" s="1"/>
  <c r="E166" i="1"/>
  <c r="M166" i="1" s="1"/>
  <c r="E163" i="1"/>
  <c r="M163" i="1" s="1"/>
  <c r="E160" i="1"/>
  <c r="M160" i="1" s="1"/>
  <c r="E155" i="1"/>
  <c r="M155" i="1" s="1"/>
  <c r="E149" i="1"/>
  <c r="M149" i="1" s="1"/>
  <c r="E146" i="1"/>
  <c r="M146" i="1" s="1"/>
  <c r="E143" i="1"/>
  <c r="M143" i="1" s="1"/>
  <c r="E140" i="1"/>
  <c r="M140" i="1" s="1"/>
  <c r="E136" i="1"/>
  <c r="M136" i="1" s="1"/>
  <c r="E134" i="1"/>
  <c r="M134" i="1" s="1"/>
  <c r="E132" i="1"/>
  <c r="M132" i="1" s="1"/>
  <c r="E130" i="1"/>
  <c r="M130" i="1" s="1"/>
  <c r="E128" i="1"/>
  <c r="M128" i="1" s="1"/>
  <c r="E126" i="1"/>
  <c r="M126" i="1" s="1"/>
  <c r="E124" i="1"/>
  <c r="M124" i="1" s="1"/>
  <c r="E122" i="1"/>
  <c r="M122" i="1" s="1"/>
  <c r="E120" i="1"/>
  <c r="M120" i="1" s="1"/>
  <c r="E118" i="1"/>
  <c r="M118" i="1" s="1"/>
  <c r="E116" i="1"/>
  <c r="M116" i="1" s="1"/>
  <c r="E114" i="1"/>
  <c r="M114" i="1" s="1"/>
  <c r="E112" i="1"/>
  <c r="M112" i="1" s="1"/>
  <c r="E109" i="1"/>
  <c r="M109" i="1" s="1"/>
  <c r="E107" i="1"/>
  <c r="M107" i="1" s="1"/>
  <c r="E104" i="1"/>
  <c r="M104" i="1" s="1"/>
  <c r="E102" i="1"/>
  <c r="M102" i="1" s="1"/>
  <c r="E100" i="1"/>
  <c r="M100" i="1" s="1"/>
  <c r="E94" i="1"/>
  <c r="M94" i="1" s="1"/>
  <c r="E92" i="1"/>
  <c r="M92" i="1" s="1"/>
  <c r="E89" i="1"/>
  <c r="M89" i="1" s="1"/>
  <c r="E87" i="1"/>
  <c r="M87" i="1" s="1"/>
  <c r="E85" i="1"/>
  <c r="M85" i="1" s="1"/>
  <c r="E78" i="1"/>
  <c r="M78" i="1" s="1"/>
  <c r="E73" i="1"/>
  <c r="M73" i="1" s="1"/>
  <c r="E71" i="1"/>
  <c r="M71" i="1" s="1"/>
  <c r="E69" i="1"/>
  <c r="M69" i="1" s="1"/>
  <c r="E67" i="1"/>
  <c r="M67" i="1" s="1"/>
  <c r="E65" i="1"/>
  <c r="M65" i="1" s="1"/>
  <c r="E63" i="1"/>
  <c r="M63" i="1" s="1"/>
  <c r="E60" i="1"/>
  <c r="M60" i="1" s="1"/>
  <c r="E57" i="1"/>
  <c r="M57" i="1" s="1"/>
  <c r="E55" i="1"/>
  <c r="M55" i="1" s="1"/>
  <c r="E53" i="1"/>
  <c r="M53" i="1" s="1"/>
  <c r="E51" i="1"/>
  <c r="M51" i="1" s="1"/>
  <c r="E49" i="1"/>
  <c r="M49" i="1" s="1"/>
  <c r="E47" i="1"/>
  <c r="M47" i="1" s="1"/>
  <c r="E44" i="1"/>
  <c r="M44" i="1" s="1"/>
  <c r="E42" i="1"/>
  <c r="M42" i="1" s="1"/>
  <c r="E40" i="1"/>
  <c r="M40" i="1" s="1"/>
  <c r="E38" i="1"/>
  <c r="M38" i="1" s="1"/>
  <c r="E36" i="1"/>
  <c r="M36" i="1" s="1"/>
  <c r="E34" i="1"/>
  <c r="M34" i="1" s="1"/>
  <c r="E32" i="1"/>
  <c r="M32" i="1" s="1"/>
  <c r="E30" i="1"/>
  <c r="M30" i="1" s="1"/>
  <c r="E28" i="1"/>
  <c r="M28" i="1" s="1"/>
  <c r="E22" i="1"/>
  <c r="M22" i="1" s="1"/>
  <c r="E16" i="1"/>
  <c r="M16" i="1" s="1"/>
  <c r="E13" i="1"/>
  <c r="M13" i="1" s="1"/>
  <c r="E11" i="1"/>
  <c r="M11" i="1" s="1"/>
  <c r="C206" i="1"/>
  <c r="C160" i="1"/>
  <c r="M251" i="1" l="1"/>
  <c r="E10" i="1"/>
  <c r="F249" i="1"/>
  <c r="F248" i="1" s="1"/>
  <c r="M248" i="1" s="1"/>
  <c r="C10" i="1"/>
  <c r="M249" i="1" l="1"/>
  <c r="F247" i="1"/>
  <c r="M247" i="1" s="1"/>
  <c r="F246" i="1" l="1"/>
  <c r="M246" i="1" s="1"/>
  <c r="F245" i="1" l="1"/>
  <c r="M245" i="1" s="1"/>
  <c r="F244" i="1" l="1"/>
  <c r="M244" i="1" s="1"/>
  <c r="F243" i="1" l="1"/>
  <c r="M243" i="1" s="1"/>
  <c r="F242" i="1" l="1"/>
  <c r="M242" i="1" s="1"/>
  <c r="F241" i="1" l="1"/>
  <c r="M241" i="1" s="1"/>
  <c r="F240" i="1" l="1"/>
  <c r="M240" i="1" s="1"/>
  <c r="F239" i="1" l="1"/>
  <c r="M239" i="1" s="1"/>
  <c r="F238" i="1" l="1"/>
  <c r="M238" i="1" s="1"/>
  <c r="F237" i="1" l="1"/>
  <c r="M237" i="1" s="1"/>
  <c r="F236" i="1" l="1"/>
  <c r="M236" i="1" s="1"/>
  <c r="F235" i="1" l="1"/>
  <c r="M235" i="1" s="1"/>
  <c r="F234" i="1" l="1"/>
  <c r="M234" i="1" s="1"/>
  <c r="F233" i="1" l="1"/>
  <c r="M233" i="1" s="1"/>
  <c r="F232" i="1" l="1"/>
  <c r="M232" i="1" s="1"/>
  <c r="F231" i="1" l="1"/>
  <c r="M231" i="1" s="1"/>
  <c r="F230" i="1" l="1"/>
  <c r="M230" i="1" s="1"/>
  <c r="F229" i="1" l="1"/>
  <c r="M229" i="1" s="1"/>
  <c r="F228" i="1" l="1"/>
  <c r="M228" i="1" s="1"/>
  <c r="F227" i="1" l="1"/>
  <c r="M227" i="1" s="1"/>
  <c r="F226" i="1" l="1"/>
  <c r="M226" i="1" s="1"/>
  <c r="F224" i="1" l="1"/>
  <c r="M224" i="1" s="1"/>
  <c r="F223" i="1" l="1"/>
  <c r="M223" i="1" s="1"/>
  <c r="F222" i="1" l="1"/>
  <c r="M222" i="1" s="1"/>
  <c r="F221" i="1" l="1"/>
  <c r="M221" i="1" s="1"/>
  <c r="F220" i="1" l="1"/>
  <c r="M220" i="1" s="1"/>
  <c r="F219" i="1" l="1"/>
  <c r="M219" i="1" s="1"/>
  <c r="F218" i="1" l="1"/>
  <c r="M218" i="1" s="1"/>
  <c r="F217" i="1" l="1"/>
  <c r="M217" i="1" s="1"/>
  <c r="F216" i="1" l="1"/>
  <c r="M216" i="1" s="1"/>
  <c r="F215" i="1" l="1"/>
  <c r="M215" i="1" s="1"/>
  <c r="F214" i="1" l="1"/>
  <c r="M214" i="1" s="1"/>
  <c r="F213" i="1" l="1"/>
  <c r="M213" i="1" s="1"/>
  <c r="F212" i="1" l="1"/>
  <c r="M212" i="1" s="1"/>
  <c r="F211" i="1" l="1"/>
  <c r="M211" i="1" s="1"/>
  <c r="F210" i="1" l="1"/>
  <c r="M210" i="1" s="1"/>
  <c r="F209" i="1" l="1"/>
  <c r="M209" i="1" s="1"/>
  <c r="F208" i="1" l="1"/>
  <c r="M208" i="1" s="1"/>
  <c r="F207" i="1" l="1"/>
  <c r="M207" i="1" s="1"/>
  <c r="F206" i="1" l="1"/>
  <c r="M206" i="1" s="1"/>
  <c r="F205" i="1" l="1"/>
  <c r="M205" i="1" s="1"/>
  <c r="F204" i="1" l="1"/>
  <c r="M204" i="1" s="1"/>
  <c r="F203" i="1" l="1"/>
  <c r="M203" i="1" s="1"/>
  <c r="F202" i="1" l="1"/>
  <c r="M202" i="1" s="1"/>
  <c r="F201" i="1" l="1"/>
  <c r="M201" i="1" s="1"/>
  <c r="F200" i="1" l="1"/>
  <c r="M200" i="1" s="1"/>
  <c r="F199" i="1" l="1"/>
  <c r="M199" i="1" s="1"/>
  <c r="F198" i="1" l="1"/>
  <c r="M198" i="1" s="1"/>
  <c r="F197" i="1" l="1"/>
  <c r="M197" i="1" s="1"/>
  <c r="F196" i="1" l="1"/>
  <c r="M196" i="1" s="1"/>
  <c r="F195" i="1" l="1"/>
  <c r="M195" i="1" s="1"/>
  <c r="F194" i="1" l="1"/>
  <c r="M194" i="1" s="1"/>
  <c r="M10" i="1" s="1"/>
  <c r="F193" i="1" l="1"/>
  <c r="M193" i="1" s="1"/>
  <c r="F10" i="1"/>
</calcChain>
</file>

<file path=xl/sharedStrings.xml><?xml version="1.0" encoding="utf-8"?>
<sst xmlns="http://schemas.openxmlformats.org/spreadsheetml/2006/main" count="515" uniqueCount="449">
  <si>
    <t>Total</t>
  </si>
  <si>
    <t>Enero</t>
  </si>
  <si>
    <t>Vigente</t>
  </si>
  <si>
    <t>Modificaciones</t>
  </si>
  <si>
    <t>Inicial</t>
  </si>
  <si>
    <t>Detalle</t>
  </si>
  <si>
    <t>Cuenta, Auxiliar</t>
  </si>
  <si>
    <t>En RD$</t>
  </si>
  <si>
    <t xml:space="preserve">Ejecución de Gastos y Aplicaciones Financieras </t>
  </si>
  <si>
    <t>PROGRAMA SUPÉRATE</t>
  </si>
  <si>
    <t>Analista de Presupuesto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</si>
  <si>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</si>
  <si>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</si>
  <si>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</si>
  <si>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</si>
  <si>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</si>
  <si>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</si>
  <si>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</si>
  <si>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</si>
  <si>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</si>
  <si>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</si>
  <si>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</si>
  <si>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</si>
  <si>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</si>
  <si>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</si>
  <si>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</si>
  <si>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</si>
  <si>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</si>
  <si>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</si>
  <si>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</si>
  <si>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</si>
  <si>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</si>
  <si>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</si>
  <si>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</si>
  <si>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</si>
  <si>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</si>
  <si>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</si>
  <si>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</si>
  <si>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</si>
  <si>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</si>
  <si>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</si>
  <si>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</si>
  <si>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</si>
  <si>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</si>
  <si>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</si>
  <si>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</si>
  <si>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</si>
  <si>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</si>
  <si>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</si>
  <si>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</si>
  <si>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</si>
  <si>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</si>
  <si>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</si>
  <si>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</si>
  <si>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</si>
  <si>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</si>
  <si>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</si>
  <si>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</si>
  <si>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</si>
  <si>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</si>
  <si>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</si>
  <si>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</si>
  <si>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</si>
  <si>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</si>
  <si>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</si>
  <si>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</si>
  <si>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</si>
  <si>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</si>
  <si>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</si>
  <si>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</si>
  <si>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</si>
  <si>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</si>
  <si>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</si>
  <si>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</si>
  <si>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</si>
  <si>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</si>
  <si>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</si>
  <si>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</si>
  <si>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</si>
  <si>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</si>
  <si>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</si>
  <si>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</si>
  <si>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</si>
  <si>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</si>
  <si>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</si>
  <si>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</si>
  <si>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</si>
  <si>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</si>
  <si>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</si>
  <si>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</si>
  <si>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</si>
  <si>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</si>
  <si>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</si>
  <si>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</si>
  <si>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</si>
  <si>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</si>
  <si>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2.2.5.9</t>
  </si>
  <si>
    <t>Derecho de uso</t>
  </si>
  <si>
    <t>2.2.5.9.01</t>
  </si>
  <si>
    <t>Licencias Informáticas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</si>
  <si>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</si>
  <si>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</si>
  <si>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</si>
  <si>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</si>
  <si>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</si>
  <si>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</si>
  <si>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</si>
  <si>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</si>
  <si>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</si>
  <si>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</si>
  <si>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2.2.6.9</t>
  </si>
  <si>
    <t>Otros seguros</t>
  </si>
  <si>
    <t>2.2.6.9.01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</si>
  <si>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</si>
  <si>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</si>
  <si>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</si>
  <si>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</si>
  <si>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</si>
  <si>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</si>
  <si>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</si>
  <si>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</si>
  <si>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</si>
  <si>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</si>
  <si>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</si>
  <si>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</si>
  <si>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</si>
  <si>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</si>
  <si>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</si>
  <si>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</si>
  <si>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</si>
  <si>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</si>
  <si>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</si>
  <si>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</si>
  <si>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</si>
  <si>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</si>
  <si>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</si>
  <si>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</si>
  <si>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</si>
  <si>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</si>
  <si>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</si>
  <si>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</si>
  <si>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</si>
  <si>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</si>
  <si>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</si>
  <si>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</si>
  <si>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</si>
  <si>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</si>
  <si>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</si>
  <si>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</si>
  <si>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</si>
  <si>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</si>
  <si>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</si>
  <si>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</si>
  <si>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</si>
  <si>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</si>
  <si>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</si>
  <si>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</si>
  <si>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2.2.9.1</t>
  </si>
  <si>
    <t>Otras contrataciones de servicios</t>
  </si>
  <si>
    <t>2.2.9.1.01</t>
  </si>
  <si>
    <t>2.2.9.2</t>
  </si>
  <si>
    <t>Servicios de alimentación</t>
  </si>
  <si>
    <t>2.2.9.2.01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</si>
  <si>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</si>
  <si>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</si>
  <si>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</si>
  <si>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</si>
  <si>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</si>
  <si>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</si>
  <si>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</si>
  <si>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2.3.1.3.02</t>
  </si>
  <si>
    <t>Productos agrícolas</t>
  </si>
  <si>
    <t>2.3.1.3.03</t>
  </si>
  <si>
    <t>Productos forestales</t>
  </si>
  <si>
    <t>2.3.1.4</t>
  </si>
  <si>
    <t>Madera, corcho y sus manufacturas</t>
  </si>
  <si>
    <t>2.3.1.4.01</t>
  </si>
  <si>
    <t>2.3.2.1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</si>
  <si>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</si>
  <si>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</si>
  <si>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</si>
  <si>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</si>
  <si>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</si>
  <si>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</si>
  <si>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</si>
  <si>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</si>
  <si>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</si>
  <si>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</si>
  <si>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</si>
  <si>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</si>
  <si>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</si>
  <si>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</si>
  <si>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</si>
  <si>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</si>
  <si>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</si>
  <si>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</si>
  <si>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</si>
  <si>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</si>
  <si>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</si>
  <si>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</si>
  <si>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</si>
  <si>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</si>
  <si>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</si>
  <si>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</si>
  <si>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</si>
  <si>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</si>
  <si>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</si>
  <si>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</si>
  <si>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</si>
  <si>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</si>
  <si>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</si>
  <si>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</si>
  <si>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</si>
  <si>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</si>
  <si>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</si>
  <si>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</si>
  <si>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</si>
  <si>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</si>
  <si>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</si>
  <si>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</si>
  <si>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</si>
  <si>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</si>
  <si>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</si>
  <si>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</si>
  <si>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</si>
  <si>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</si>
  <si>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</si>
  <si>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</si>
  <si>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</si>
  <si>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</si>
  <si>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</si>
  <si>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</si>
  <si>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</si>
  <si>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</si>
  <si>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</si>
  <si>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</si>
  <si>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</si>
  <si>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</si>
  <si>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</si>
  <si>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</si>
  <si>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</si>
  <si>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</si>
  <si>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</si>
  <si>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</si>
  <si>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</si>
  <si>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</si>
  <si>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</si>
  <si>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</si>
  <si>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</si>
  <si>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</si>
  <si>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</si>
  <si>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</si>
  <si>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</si>
  <si>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</si>
  <si>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</si>
  <si>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</si>
  <si>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</si>
  <si>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</si>
  <si>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</si>
  <si>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</si>
  <si>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</si>
  <si>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</si>
  <si>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</si>
  <si>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</si>
  <si>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2.3.9.3</t>
  </si>
  <si>
    <t>Útiles menores médico, quirúrgicos o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</si>
  <si>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</si>
  <si>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</si>
  <si>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</si>
  <si>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</si>
  <si>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</si>
  <si>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</si>
  <si>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</si>
  <si>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</si>
  <si>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</si>
  <si>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</si>
  <si>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</si>
  <si>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</si>
  <si>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</si>
  <si>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</si>
  <si>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</si>
  <si>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</si>
  <si>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</si>
  <si>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</si>
  <si>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</si>
  <si>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</si>
  <si>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</si>
  <si>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2.3.9.9.04</t>
  </si>
  <si>
    <t>Productos y útiles de defensa y seguridad</t>
  </si>
  <si>
    <t>2.3.9.9.05</t>
  </si>
  <si>
    <t>Productos y útiles diversos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</si>
  <si>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</si>
  <si>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</si>
  <si>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</si>
  <si>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</si>
  <si>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</si>
  <si>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</si>
  <si>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</si>
  <si>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</si>
  <si>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</si>
  <si>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</si>
  <si>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</si>
  <si>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</si>
  <si>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</si>
  <si>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</si>
  <si>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</si>
  <si>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</si>
  <si>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</si>
  <si>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</si>
  <si>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</si>
  <si>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</si>
  <si>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</si>
  <si>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</si>
  <si>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</si>
  <si>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</si>
  <si>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</si>
  <si>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</si>
  <si>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</si>
  <si>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</si>
  <si>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</si>
  <si>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</si>
  <si>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</si>
  <si>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</si>
  <si>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</si>
  <si>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</si>
  <si>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</si>
  <si>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</si>
  <si>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</si>
  <si>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2.6.3.2</t>
  </si>
  <si>
    <t>Instrumental médico y de laboratorio</t>
  </si>
  <si>
    <t>2.6.3.2.01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</si>
  <si>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</si>
  <si>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</si>
  <si>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</si>
  <si>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</si>
  <si>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</si>
  <si>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</si>
  <si>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</si>
  <si>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</si>
  <si>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</si>
  <si>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</si>
  <si>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</si>
  <si>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</si>
  <si>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</si>
  <si>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</si>
  <si>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</si>
  <si>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</si>
  <si>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</si>
  <si>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</si>
  <si>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</si>
  <si>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</si>
  <si>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</si>
  <si>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</si>
  <si>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</si>
  <si>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</si>
  <si>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</si>
  <si>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2.6.5.4.02</t>
  </si>
  <si>
    <t>Equipos de climatización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</si>
  <si>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</si>
  <si>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</si>
  <si>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</si>
  <si>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</si>
  <si>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</si>
  <si>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</si>
  <si>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</si>
  <si>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</si>
  <si>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</si>
  <si>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</si>
  <si>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</si>
  <si>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</si>
  <si>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</si>
  <si>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</si>
  <si>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</si>
  <si>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</si>
  <si>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</si>
  <si>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</si>
  <si>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</si>
  <si>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2.6.7.9.01</t>
  </si>
  <si>
    <t>2.6.8.3</t>
  </si>
  <si>
    <t>Programas de informática y base de datos</t>
  </si>
  <si>
    <t>2.6.8.3.01</t>
  </si>
  <si>
    <t>Programas de informática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</si>
  <si>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</si>
  <si>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</si>
  <si>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</si>
  <si>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</si>
  <si>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</si>
  <si>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</si>
  <si>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</si>
  <si>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</si>
  <si>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</si>
  <si>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</si>
  <si>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2.7.1.1</t>
  </si>
  <si>
    <t>Obras para edificación residencial (viviendas)</t>
  </si>
  <si>
    <t>2.7.1.1.01</t>
  </si>
  <si>
    <t>2.7.1.2</t>
  </si>
  <si>
    <t>Obras para edificación no residencial</t>
  </si>
  <si>
    <t>2.7.1.2.01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</si>
  <si>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</si>
  <si>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2.2.8.1.02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</si>
  <si>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</si>
  <si>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</si>
  <si>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</si>
  <si>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</si>
  <si>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</si>
  <si>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</si>
  <si>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Gastos por sentencias condenatorias</t>
  </si>
  <si>
    <t>Bonos para utiles diversos</t>
  </si>
  <si>
    <t>Semillas, cultivos, plantas y árboles  que generan productos  recurrentes</t>
  </si>
  <si>
    <t xml:space="preserve">Obras para edificación de otras estructuras    </t>
  </si>
  <si>
    <t xml:space="preserve">Obras para edificación de otras estructuras  </t>
  </si>
  <si>
    <t>PREPARADO POR</t>
  </si>
  <si>
    <t>REVISADO POR</t>
  </si>
  <si>
    <t>APROBADO POR</t>
  </si>
  <si>
    <t>Encargado de Presupuesto</t>
  </si>
  <si>
    <t xml:space="preserve">Sub-Director Administrativo y Financiero </t>
  </si>
  <si>
    <t>Febrero</t>
  </si>
  <si>
    <t>2.2.4.1</t>
  </si>
  <si>
    <t>2.2.4.1.01</t>
  </si>
  <si>
    <t>2.2.4.3</t>
  </si>
  <si>
    <t>2.2.4.3.01</t>
  </si>
  <si>
    <t>2.2.7.2.03</t>
  </si>
  <si>
    <t>2.2.8.5.03</t>
  </si>
  <si>
    <t>2.3.3.5</t>
  </si>
  <si>
    <t>2.3.3.5.01</t>
  </si>
  <si>
    <t xml:space="preserve">Pasajes y gastos de transporte </t>
  </si>
  <si>
    <t>Almacenaje</t>
  </si>
  <si>
    <t>Mantenimiento y reparación de equipo educacionales y recreación</t>
  </si>
  <si>
    <t xml:space="preserve">Limpieza e higiene </t>
  </si>
  <si>
    <t>Textos de enseñanza</t>
  </si>
  <si>
    <t>Marzo</t>
  </si>
  <si>
    <t>2.3.9.1.02</t>
  </si>
  <si>
    <t>2.6.3.1</t>
  </si>
  <si>
    <t>2.6.3.1.01</t>
  </si>
  <si>
    <t>Materiales de limpieza e higiene personal</t>
  </si>
  <si>
    <t>Equipo  mèdico y de laboratorio</t>
  </si>
  <si>
    <t>Abril</t>
  </si>
  <si>
    <t>2.4.9.1</t>
  </si>
  <si>
    <t>2.4.9.1.03</t>
  </si>
  <si>
    <t>Transferencias corrientes destinadas a otras instituciones pùblicas</t>
  </si>
  <si>
    <t>Transferencias corrientes a otras instituciones pùblicas destinadas a gasto</t>
  </si>
  <si>
    <t>Mayo</t>
  </si>
  <si>
    <t>2.1.1.5.01</t>
  </si>
  <si>
    <t xml:space="preserve"> Yohanny Rachel Zapata Reyes</t>
  </si>
  <si>
    <t xml:space="preserve"> Yensy Roman </t>
  </si>
  <si>
    <t xml:space="preserve"> Elpidio José García Álvarez</t>
  </si>
  <si>
    <t>Junio</t>
  </si>
  <si>
    <t>Al 31 de Julio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</si>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</sst>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00"/>
  </numFmts>
  <fonts count="12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20"/>
      <color rgb="FF000000"/>
      <name val="Calibri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Fill="1" applyBorder="1" applyAlignment="1">
      <alignment horizontal="left" vertical="top"/>
    </xf>
    <xf numFmtId="164" fontId="1" fillId="0" borderId="0" xfId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 wrapText="1"/>
    </xf>
    <xf numFmtId="165" fontId="6" fillId="2" borderId="0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164" fontId="9" fillId="0" borderId="0" xfId="1" applyFont="1" applyFill="1" applyBorder="1" applyAlignment="1">
      <alignment vertical="top"/>
    </xf>
    <xf numFmtId="164" fontId="9" fillId="0" borderId="0" xfId="1" applyFont="1" applyFill="1" applyBorder="1" applyAlignment="1">
      <alignment horizontal="left" vertical="top"/>
    </xf>
    <xf numFmtId="164" fontId="10" fillId="0" borderId="0" xfId="1" applyFont="1" applyFill="1" applyBorder="1" applyAlignment="1">
      <alignment vertical="top"/>
    </xf>
    <xf numFmtId="164" fontId="10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right"/>
    </xf>
    <xf numFmtId="164" fontId="4" fillId="0" borderId="0" xfId="1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left" vertical="top"/>
    </xf>
    <xf numFmtId="164" fontId="1" fillId="0" borderId="0" xfId="0" applyNumberFormat="1" applyFont="1" applyFill="1" applyBorder="1" applyAlignment="1">
      <alignment horizontal="center" vertical="top"/>
    </xf>
    <xf numFmtId="164" fontId="6" fillId="2" borderId="0" xfId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4" fillId="3" borderId="0" xfId="1" applyFont="1" applyFill="1" applyBorder="1" applyAlignment="1">
      <alignment horizontal="left" vertical="top"/>
    </xf>
    <xf numFmtId="164" fontId="1" fillId="3" borderId="0" xfId="1" applyFont="1" applyFill="1" applyBorder="1" applyAlignment="1">
      <alignment horizontal="left" vertical="top"/>
    </xf>
    <xf numFmtId="164" fontId="4" fillId="3" borderId="0" xfId="1" applyFont="1" applyFill="1" applyBorder="1" applyAlignment="1">
      <alignment horizontal="right" shrinkToFit="1"/>
    </xf>
    <xf numFmtId="164" fontId="1" fillId="3" borderId="0" xfId="1" applyFont="1" applyFill="1" applyBorder="1" applyAlignment="1">
      <alignment horizontal="right" shrinkToFit="1"/>
    </xf>
    <xf numFmtId="164" fontId="4" fillId="3" borderId="0" xfId="0" applyNumberFormat="1" applyFont="1" applyFill="1" applyBorder="1" applyAlignment="1">
      <alignment horizontal="right"/>
    </xf>
    <xf numFmtId="164" fontId="4" fillId="3" borderId="0" xfId="0" applyNumberFormat="1" applyFont="1" applyFill="1" applyBorder="1" applyAlignment="1">
      <alignment horizontal="left" vertical="top"/>
    </xf>
    <xf numFmtId="164" fontId="11" fillId="3" borderId="0" xfId="1" applyFont="1" applyFill="1" applyBorder="1" applyAlignment="1">
      <alignment horizontal="right"/>
    </xf>
    <xf numFmtId="164" fontId="9" fillId="3" borderId="0" xfId="1" applyFont="1" applyFill="1" applyBorder="1" applyAlignment="1">
      <alignment horizontal="left" vertical="top"/>
    </xf>
    <xf numFmtId="164" fontId="11" fillId="3" borderId="0" xfId="1" applyFont="1" applyFill="1" applyBorder="1" applyAlignment="1">
      <alignment horizontal="left" vertical="top"/>
    </xf>
    <xf numFmtId="0" fontId="7" fillId="3" borderId="0" xfId="0" applyFont="1" applyFill="1" applyAlignment="1">
      <alignment horizontal="center" vertical="center"/>
    </xf>
    <xf numFmtId="164" fontId="3" fillId="3" borderId="0" xfId="1" applyFont="1" applyFill="1" applyBorder="1" applyAlignment="1">
      <alignment horizontal="right" wrapText="1"/>
    </xf>
    <xf numFmtId="164" fontId="5" fillId="3" borderId="0" xfId="1" applyFont="1" applyFill="1" applyBorder="1" applyAlignment="1">
      <alignment horizontal="right" wrapText="1"/>
    </xf>
    <xf numFmtId="164" fontId="1" fillId="3" borderId="0" xfId="0" applyNumberFormat="1" applyFont="1" applyFill="1" applyBorder="1" applyAlignment="1">
      <alignment vertical="top"/>
    </xf>
    <xf numFmtId="164" fontId="4" fillId="3" borderId="0" xfId="1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164" fontId="1" fillId="3" borderId="0" xfId="1" applyFont="1" applyFill="1" applyBorder="1" applyAlignment="1">
      <alignment horizontal="right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10" fillId="0" borderId="1" xfId="1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55084" cy="1273451"/>
    <xdr:pic>
      <xdr:nvPicPr>
        <xdr:cNvPr id="2" name="3 Imagen" descr="C:\Users\Amelia Carrera\Desktop\Logo Supérate - FINAL\Versión 4 - vertical centrado ext\LOGOSUPERATE_horizontalEXT_Centrado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5084" cy="127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271"/>
  <sheetViews>
    <sheetView showGridLines="0" tabSelected="1" view="pageBreakPreview" zoomScale="94" zoomScaleNormal="94" zoomScaleSheetLayoutView="94" workbookViewId="0">
      <selection activeCell="A259" sqref="A259:XFD259"/>
    </sheetView>
  </sheetViews>
  <sheetFormatPr baseColWidth="10" defaultColWidth="8.83203125" defaultRowHeight="12.75" outlineLevelCol="1" x14ac:dyDescent="0.2"/>
  <cols>
    <col min="1" max="1" width="20.1640625" style="1" customWidth="1"/>
    <col min="2" max="2" width="75.5" style="3" customWidth="1"/>
    <col min="3" max="3" width="24.33203125" style="2" customWidth="1" outlineLevel="1"/>
    <col min="4" max="4" width="22.5" style="2" customWidth="1" outlineLevel="1"/>
    <col min="5" max="5" width="28.33203125" style="2" customWidth="1" outlineLevel="1"/>
    <col min="6" max="12" width="19.6640625" style="1" customWidth="1"/>
    <col min="13" max="13" width="22.1640625" style="1" customWidth="1"/>
    <col min="14" max="14" width="43" style="1" customWidth="1"/>
    <col min="15" max="16384" width="8.83203125" style="1"/>
  </cols>
  <sheetData>
    <row r="3" spans="1:14" x14ac:dyDescent="0.2">
      <c r="F3" s="7" t="s">
        <v>9</v>
      </c>
      <c r="G3" s="7"/>
      <c r="H3" s="7"/>
      <c r="I3" s="7"/>
      <c r="J3" s="7"/>
      <c r="K3" s="7"/>
      <c r="L3" s="7"/>
    </row>
    <row r="4" spans="1:14" x14ac:dyDescent="0.2">
      <c r="F4" s="8">
        <v>2024</v>
      </c>
      <c r="G4" s="8"/>
      <c r="H4" s="8"/>
      <c r="I4" s="8"/>
      <c r="J4" s="8"/>
      <c r="K4" s="8"/>
      <c r="L4" s="8"/>
    </row>
    <row r="5" spans="1:14" x14ac:dyDescent="0.2">
      <c r="F5" s="8" t="s">
        <v>8</v>
      </c>
      <c r="G5" s="8"/>
      <c r="H5" s="25"/>
      <c r="I5" s="25"/>
      <c r="J5" s="25"/>
      <c r="K5" s="25"/>
      <c r="L5" s="25"/>
    </row>
    <row r="6" spans="1:14" x14ac:dyDescent="0.2">
      <c r="F6" s="8" t="s">
        <v>447</v>
      </c>
      <c r="G6" s="8"/>
      <c r="H6" s="8"/>
      <c r="I6" s="8"/>
      <c r="J6" s="8"/>
      <c r="K6" s="8"/>
      <c r="L6" s="8"/>
    </row>
    <row r="7" spans="1:14" x14ac:dyDescent="0.2">
      <c r="F7" s="7" t="s">
        <v>7</v>
      </c>
      <c r="G7" s="7"/>
      <c r="H7" s="7"/>
      <c r="I7" s="7"/>
      <c r="J7" s="7"/>
      <c r="K7" s="7"/>
      <c r="L7" s="7"/>
    </row>
    <row r="9" spans="1:14" x14ac:dyDescent="0.2">
      <c r="A9" s="5" t="s">
        <v>6</v>
      </c>
      <c r="B9" s="21" t="s">
        <v>5</v>
      </c>
      <c r="C9" s="26" t="s">
        <v>4</v>
      </c>
      <c r="D9" s="26" t="s">
        <v>3</v>
      </c>
      <c r="E9" s="26" t="s">
        <v>2</v>
      </c>
      <c r="F9" s="27" t="s">
        <v>1</v>
      </c>
      <c r="G9" s="27" t="s">
        <v>416</v>
      </c>
      <c r="H9" s="27" t="s">
        <v>430</v>
      </c>
      <c r="I9" s="27" t="s">
        <v>436</v>
      </c>
      <c r="J9" s="27" t="s">
        <v>441</v>
      </c>
      <c r="K9" s="27" t="s">
        <v>446</v>
      </c>
      <c r="L9" s="27" t="s">
        <v>448</v>
      </c>
      <c r="M9" s="27" t="s">
        <v>0</v>
      </c>
    </row>
    <row r="10" spans="1:14" s="4" customFormat="1" x14ac:dyDescent="0.2">
      <c r="A10" s="6">
        <v>1</v>
      </c>
      <c r="B10" s="21" t="s">
        <v>11</v>
      </c>
      <c r="C10" s="26">
        <f>+C11+C13+C16+C18+C22+C28+C30+C32+C34+C36+C38+C40+C42+C44+C47+C49+C51+C53+C55+C57+C60+C63+C65+C67+C69+C71+C73+C75+C78+C85+C87+C89+C92+C94+C100+C102+C104+C107+C109+C112+C114+C116+C118+C120+C122+C124+C126+C128+C130+C132+C134+C136+C140+C143+C146+C149+C155+C160+C163+C166+C168+C170+C172+C174+C177+C182+C184+C186+C188+C190+C192+C194+C196+C198+C200+C202+C204+C206+C208+C210+C212+C214+C216+C218+C220+C222+C224+C227+C229+C231+C233+C235+C237+C239+C241+C243+C245+C247+C249+C251+C253</f>
        <v>4023650547</v>
      </c>
      <c r="D10" s="26">
        <f t="shared" ref="D10:E10" si="0">+D11+D13+D16+D18+D22+D28+D30+D32+D34+D36+D38+D40+D42+D44+D47+D49+D51+D53+D55+D57+D60+D63+D65+D67+D69+D71+D73+D75+D78+D85+D87+D89+D92+D94+D100+D102+D104+D107+D109+D112+D114+D116+D118+D120+D122+D124+D126+D128+D130+D132+D134+D136+D140+D143+D146+D149+D155+D160+D163+D166+D168+D170+D172+D174+D177+D182+D184+D186+D188+D190+D192+D194+D196+D198+D200+D202+D204+D206+D208+D210+D212+D214+D216+D218+D220+D222+D224+D227+D229+D231+D233+D235+D237+D239+D241+D243+D245+D247+D249+D251+D253</f>
        <v>-523274450</v>
      </c>
      <c r="E10" s="26">
        <f t="shared" si="0"/>
        <v>3500376096.9999995</v>
      </c>
      <c r="F10" s="26">
        <f t="shared" ref="F10" si="1">+F11+F13+F16+F18+F22+F28+F30+F32+F34+F36+F38+F40+F42+F44+F47+F49+F51+F53+F55+F57+F60+F63+F65+F67+F69+F71+F73+F75+F78+F85+F87+F89+F92+F94+F100+F102+F104+F107+F109+F112+F114+F116+F118+F120+F122+F124+F126+F128+F130+F132+F134+F136+F140+F143+F146+F149+F155+F160+F163+F166+F168+F170+F172+F174+F177+F182+F184+F186+F188+F190+F192+F194+F196+F198+F200+F202+F204+F206+F208+F210+F212+F214+F216+F218+F220+F222+F224+F227+F229+F231+F233+F235+F237+F239+F241+F243+F245+F247+F249+F251+F253</f>
        <v>211297835.74999997</v>
      </c>
      <c r="G10" s="26">
        <f t="shared" ref="G10" si="2">+G11+G13+G16+G18+G22+G28+G30+G32+G34+G36+G38+G40+G42+G44+G47+G49+G51+G53+G55+G57+G60+G63+G65+G67+G69+G71+G73+G75+G78+G85+G87+G89+G92+G94+G100+G102+G104+G107+G109+G112+G114+G116+G118+G120+G122+G124+G126+G128+G130+G132+G134+G136+G140+G143+G146+G149+G155+G160+G163+G166+G168+G170+G172+G174+G177+G182+G184+G186+G188+G190+G192+G194+G196+G198+G200+G202+G204+G206+G208+G210+G212+G214+G216+G218+G220+G222+G224+G227+G229+G231+G233+G235+G237+G239+G241+G243+G245+G247+G249+G251+G253</f>
        <v>220314125.99000001</v>
      </c>
      <c r="H10" s="26">
        <f t="shared" ref="H10:M10" si="3">+H11+H13+H16+H18+H22+H28+H30+H32+H34+H36+H38+H40+H42+H44+H47+H49+H51+H53+H55+H57+H60+H63+H65+H67+H69+H71+H73+H75+H78+H85+H87+H89+H92+H94+H100+H102+H104+H107+H109+H112+H114+H116+H118+H120+H122+H124+H126+H128+H130+H132+H134+H136+H140+H143+H146+H149+H155+H160+H163+H166+H168+H170+H172+H174+H177+H182+H184+H186+H188+H190+H192+H194+H196+H198+H200+H202+H204+H206+H208+H210+H212+H214+H216+H218+H220+H222+H224+H227+H229+H231+H233+H235+H237+H239+H241+H243+H245+H247+H249+H251+H253</f>
        <v>219845016.17000002</v>
      </c>
      <c r="I10" s="26">
        <f t="shared" si="3"/>
        <v>254694857.31000003</v>
      </c>
      <c r="J10" s="26">
        <f t="shared" si="3"/>
        <v>309100703.45000005</v>
      </c>
      <c r="K10" s="26">
        <f t="shared" si="3"/>
        <v>225630105.20999998</v>
      </c>
      <c r="L10" s="26">
        <f t="shared" si="3"/>
        <v>263239391.10999992</v>
      </c>
      <c r="M10" s="26">
        <f t="shared" si="3"/>
        <v>1796254062.0099995</v>
      </c>
      <c r="N10" s="23"/>
    </row>
    <row r="11" spans="1:14" s="4" customFormat="1" x14ac:dyDescent="0.2">
      <c r="A11" s="4" t="s">
        <v>12</v>
      </c>
      <c r="B11" s="9" t="s">
        <v>13</v>
      </c>
      <c r="C11" s="31">
        <v>1026828000</v>
      </c>
      <c r="D11" s="35">
        <f t="shared" ref="D11:I11" si="4">+D12</f>
        <v>-9764400</v>
      </c>
      <c r="E11" s="31">
        <f t="shared" si="4"/>
        <v>1017063600</v>
      </c>
      <c r="F11" s="35">
        <f t="shared" si="4"/>
        <v>82598821.700000003</v>
      </c>
      <c r="G11" s="35">
        <f t="shared" si="4"/>
        <v>83718743.879999995</v>
      </c>
      <c r="H11" s="35">
        <f t="shared" si="4"/>
        <v>81080577.599999994</v>
      </c>
      <c r="I11" s="35">
        <f t="shared" si="4"/>
        <v>80699912.140000001</v>
      </c>
      <c r="J11" s="35">
        <f>+J12</f>
        <v>82330630.530000001</v>
      </c>
      <c r="K11" s="35">
        <f>+K12</f>
        <v>82577107.670000002</v>
      </c>
      <c r="L11" s="35">
        <f>+L12</f>
        <v>83440514.030000001</v>
      </c>
      <c r="M11" s="35">
        <f>+E11-F11-G11-H11-I11-J11-K11-L11</f>
        <v>440617292.44999993</v>
      </c>
    </row>
    <row r="12" spans="1:14" s="4" customFormat="1" x14ac:dyDescent="0.2">
      <c r="A12" s="1" t="s">
        <v>14</v>
      </c>
      <c r="B12" s="3" t="s">
        <v>15</v>
      </c>
      <c r="C12" s="32">
        <v>1026828000</v>
      </c>
      <c r="D12" s="41">
        <v>-9764400</v>
      </c>
      <c r="E12" s="32">
        <v>1017063600</v>
      </c>
      <c r="F12" s="34">
        <v>82598821.700000003</v>
      </c>
      <c r="G12" s="34">
        <v>83718743.879999995</v>
      </c>
      <c r="H12" s="34">
        <v>81080577.599999994</v>
      </c>
      <c r="I12" s="34">
        <v>80699912.140000001</v>
      </c>
      <c r="J12" s="34">
        <v>82330630.530000001</v>
      </c>
      <c r="K12" s="34">
        <v>82577107.670000002</v>
      </c>
      <c r="L12" s="34">
        <v>83440514.030000001</v>
      </c>
      <c r="M12" s="34">
        <f t="shared" ref="M12:M75" si="5">+E12-F12-G12-H12-I12-J12-K12-L12</f>
        <v>440617292.44999993</v>
      </c>
      <c r="N12" s="24"/>
    </row>
    <row r="13" spans="1:14" x14ac:dyDescent="0.2">
      <c r="A13" s="4" t="s">
        <v>16</v>
      </c>
      <c r="B13" s="9" t="s">
        <v>17</v>
      </c>
      <c r="C13" s="31">
        <v>1020000000</v>
      </c>
      <c r="D13" s="42">
        <f>D14+D15</f>
        <v>9764400</v>
      </c>
      <c r="E13" s="31">
        <f t="shared" ref="E13:J13" si="6">+E14+E15</f>
        <v>1029764400</v>
      </c>
      <c r="F13" s="33">
        <f t="shared" si="6"/>
        <v>84005700</v>
      </c>
      <c r="G13" s="33">
        <f t="shared" si="6"/>
        <v>84158700</v>
      </c>
      <c r="H13" s="33">
        <f t="shared" si="6"/>
        <v>84266433.329999998</v>
      </c>
      <c r="I13" s="33">
        <f t="shared" si="6"/>
        <v>84036700</v>
      </c>
      <c r="J13" s="33">
        <f t="shared" si="6"/>
        <v>83946887.849999994</v>
      </c>
      <c r="K13" s="33">
        <f>+K14+K15</f>
        <v>84135965.349999994</v>
      </c>
      <c r="L13" s="33">
        <f>+L14+L15</f>
        <v>84235821.670000002</v>
      </c>
      <c r="M13" s="33">
        <f t="shared" si="5"/>
        <v>440978191.79999989</v>
      </c>
    </row>
    <row r="14" spans="1:14" s="4" customFormat="1" x14ac:dyDescent="0.2">
      <c r="A14" s="1" t="s">
        <v>18</v>
      </c>
      <c r="B14" s="3" t="s">
        <v>19</v>
      </c>
      <c r="C14" s="32">
        <v>132000000</v>
      </c>
      <c r="D14" s="41">
        <v>9764400</v>
      </c>
      <c r="E14" s="32">
        <v>141764400</v>
      </c>
      <c r="F14" s="34">
        <v>11040700</v>
      </c>
      <c r="G14" s="34">
        <v>11193700</v>
      </c>
      <c r="H14" s="34">
        <v>11331200</v>
      </c>
      <c r="I14" s="34">
        <v>11352200</v>
      </c>
      <c r="J14" s="34">
        <v>11749887.85</v>
      </c>
      <c r="K14" s="34">
        <v>12080887.85</v>
      </c>
      <c r="L14" s="34">
        <v>11341277.5</v>
      </c>
      <c r="M14" s="34">
        <f t="shared" si="5"/>
        <v>61674546.800000012</v>
      </c>
    </row>
    <row r="15" spans="1:14" x14ac:dyDescent="0.2">
      <c r="A15" s="1" t="s">
        <v>20</v>
      </c>
      <c r="B15" s="3" t="s">
        <v>21</v>
      </c>
      <c r="C15" s="32">
        <v>888000000</v>
      </c>
      <c r="D15" s="41">
        <v>0</v>
      </c>
      <c r="E15" s="32">
        <v>888000000</v>
      </c>
      <c r="F15" s="34">
        <v>72965000</v>
      </c>
      <c r="G15" s="34">
        <v>72965000</v>
      </c>
      <c r="H15" s="34">
        <v>72935233.329999998</v>
      </c>
      <c r="I15" s="34">
        <v>72684500</v>
      </c>
      <c r="J15" s="34">
        <v>72197000</v>
      </c>
      <c r="K15" s="34">
        <v>72055077.5</v>
      </c>
      <c r="L15" s="34">
        <v>72894544.170000002</v>
      </c>
      <c r="M15" s="34">
        <f t="shared" si="5"/>
        <v>379303644.99999994</v>
      </c>
    </row>
    <row r="16" spans="1:14" x14ac:dyDescent="0.2">
      <c r="A16" s="4" t="s">
        <v>22</v>
      </c>
      <c r="B16" s="9" t="s">
        <v>23</v>
      </c>
      <c r="C16" s="31">
        <v>172122383</v>
      </c>
      <c r="D16" s="42">
        <f>+D17</f>
        <v>0</v>
      </c>
      <c r="E16" s="31">
        <f t="shared" ref="E16:I16" si="7">+E17</f>
        <v>172122383</v>
      </c>
      <c r="F16" s="33">
        <f t="shared" si="7"/>
        <v>0</v>
      </c>
      <c r="G16" s="33">
        <f t="shared" si="7"/>
        <v>0</v>
      </c>
      <c r="H16" s="33">
        <f t="shared" si="7"/>
        <v>0</v>
      </c>
      <c r="I16" s="33">
        <f t="shared" si="7"/>
        <v>0</v>
      </c>
      <c r="J16" s="33">
        <f>+J17</f>
        <v>0</v>
      </c>
      <c r="K16" s="34">
        <f>+K17</f>
        <v>0</v>
      </c>
      <c r="L16" s="34">
        <f>+L17</f>
        <v>0</v>
      </c>
      <c r="M16" s="33">
        <f t="shared" si="5"/>
        <v>172122383</v>
      </c>
    </row>
    <row r="17" spans="1:13" s="4" customFormat="1" x14ac:dyDescent="0.2">
      <c r="A17" s="1" t="s">
        <v>24</v>
      </c>
      <c r="B17" s="3" t="s">
        <v>25</v>
      </c>
      <c r="C17" s="32">
        <v>172122383</v>
      </c>
      <c r="D17" s="41">
        <v>0</v>
      </c>
      <c r="E17" s="32">
        <v>172122383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f t="shared" si="5"/>
        <v>172122383</v>
      </c>
    </row>
    <row r="18" spans="1:13" x14ac:dyDescent="0.2">
      <c r="A18" s="4" t="s">
        <v>26</v>
      </c>
      <c r="B18" s="9" t="s">
        <v>27</v>
      </c>
      <c r="C18" s="31">
        <v>25000000</v>
      </c>
      <c r="D18" s="42">
        <f>+D19+D20+D21</f>
        <v>0</v>
      </c>
      <c r="E18" s="31">
        <f>+E20+E21+E19</f>
        <v>25000000</v>
      </c>
      <c r="F18" s="33">
        <f t="shared" ref="F18:K18" si="8">+F19+F20+F21</f>
        <v>0</v>
      </c>
      <c r="G18" s="33">
        <f t="shared" si="8"/>
        <v>342031</v>
      </c>
      <c r="H18" s="33">
        <f t="shared" si="8"/>
        <v>1109179.1599999999</v>
      </c>
      <c r="I18" s="33">
        <f t="shared" si="8"/>
        <v>5122679.57</v>
      </c>
      <c r="J18" s="33">
        <f t="shared" si="8"/>
        <v>1802007.26</v>
      </c>
      <c r="K18" s="33">
        <f t="shared" si="8"/>
        <v>0</v>
      </c>
      <c r="L18" s="33">
        <f>+L19+L20+L21</f>
        <v>1138160.08</v>
      </c>
      <c r="M18" s="33">
        <f t="shared" si="5"/>
        <v>15485942.93</v>
      </c>
    </row>
    <row r="19" spans="1:13" x14ac:dyDescent="0.2">
      <c r="A19" s="1" t="s">
        <v>442</v>
      </c>
      <c r="B19" s="3" t="s">
        <v>27</v>
      </c>
      <c r="C19" s="32">
        <v>0</v>
      </c>
      <c r="D19" s="41">
        <v>492551.22</v>
      </c>
      <c r="E19" s="32">
        <v>492551.22</v>
      </c>
      <c r="F19" s="34">
        <v>0</v>
      </c>
      <c r="G19" s="34">
        <v>0</v>
      </c>
      <c r="H19" s="34">
        <v>0</v>
      </c>
      <c r="I19" s="34">
        <v>0</v>
      </c>
      <c r="J19" s="34">
        <v>492551.22</v>
      </c>
      <c r="K19" s="34">
        <v>0</v>
      </c>
      <c r="L19" s="34">
        <v>0</v>
      </c>
      <c r="M19" s="34">
        <f t="shared" si="5"/>
        <v>0</v>
      </c>
    </row>
    <row r="20" spans="1:13" s="4" customFormat="1" x14ac:dyDescent="0.2">
      <c r="A20" s="1" t="s">
        <v>28</v>
      </c>
      <c r="B20" s="3" t="s">
        <v>29</v>
      </c>
      <c r="C20" s="32">
        <v>11000000</v>
      </c>
      <c r="D20" s="41">
        <v>-492551.22</v>
      </c>
      <c r="E20" s="32">
        <v>10507448.779999999</v>
      </c>
      <c r="F20" s="34">
        <v>0</v>
      </c>
      <c r="G20" s="34">
        <v>342031</v>
      </c>
      <c r="H20" s="34">
        <v>0</v>
      </c>
      <c r="I20" s="34">
        <v>3709000.1</v>
      </c>
      <c r="J20" s="34">
        <v>723750</v>
      </c>
      <c r="K20" s="34">
        <v>0</v>
      </c>
      <c r="L20" s="34">
        <v>131231</v>
      </c>
      <c r="M20" s="34">
        <f t="shared" si="5"/>
        <v>5601436.6799999997</v>
      </c>
    </row>
    <row r="21" spans="1:13" x14ac:dyDescent="0.2">
      <c r="A21" s="1" t="s">
        <v>30</v>
      </c>
      <c r="B21" s="3" t="s">
        <v>31</v>
      </c>
      <c r="C21" s="32">
        <v>14000000</v>
      </c>
      <c r="D21" s="41">
        <v>0</v>
      </c>
      <c r="E21" s="32">
        <v>14000000</v>
      </c>
      <c r="F21" s="34">
        <v>0</v>
      </c>
      <c r="G21" s="34">
        <v>0</v>
      </c>
      <c r="H21" s="34">
        <v>1109179.1599999999</v>
      </c>
      <c r="I21" s="34">
        <v>1413679.47</v>
      </c>
      <c r="J21" s="34">
        <v>585706.04</v>
      </c>
      <c r="K21" s="34">
        <v>0</v>
      </c>
      <c r="L21" s="34">
        <v>1006929.08</v>
      </c>
      <c r="M21" s="34">
        <f t="shared" si="5"/>
        <v>9884506.2499999981</v>
      </c>
    </row>
    <row r="22" spans="1:13" x14ac:dyDescent="0.2">
      <c r="A22" s="4" t="s">
        <v>32</v>
      </c>
      <c r="B22" s="9" t="s">
        <v>33</v>
      </c>
      <c r="C22" s="31">
        <v>266338080</v>
      </c>
      <c r="D22" s="42">
        <f t="shared" ref="D22:I22" si="9">+D23+D24+D25+D26+D27</f>
        <v>0</v>
      </c>
      <c r="E22" s="31">
        <f t="shared" si="9"/>
        <v>266338080</v>
      </c>
      <c r="F22" s="33">
        <f t="shared" si="9"/>
        <v>8641403.2200000007</v>
      </c>
      <c r="G22" s="33">
        <f t="shared" si="9"/>
        <v>6050221.2300000004</v>
      </c>
      <c r="H22" s="33">
        <f t="shared" si="9"/>
        <v>6528633.7599999998</v>
      </c>
      <c r="I22" s="33">
        <f t="shared" si="9"/>
        <v>8474324.75</v>
      </c>
      <c r="J22" s="33">
        <f>+J23+J24+J25+J26+J27</f>
        <v>86851607.120000005</v>
      </c>
      <c r="K22" s="33">
        <f>+K23+K24+K25+K26+K27</f>
        <v>8254614.3799999999</v>
      </c>
      <c r="L22" s="33">
        <f>+L23+L24+L25+L26+L27</f>
        <v>6598151.6600000001</v>
      </c>
      <c r="M22" s="33">
        <f>+E22-F22-G22-H22-I22-J22-K22-L22</f>
        <v>134939123.88000003</v>
      </c>
    </row>
    <row r="23" spans="1:13" s="4" customFormat="1" x14ac:dyDescent="0.2">
      <c r="A23" s="1" t="s">
        <v>34</v>
      </c>
      <c r="B23" s="3" t="s">
        <v>35</v>
      </c>
      <c r="C23" s="32">
        <v>15000000</v>
      </c>
      <c r="D23" s="41">
        <v>0</v>
      </c>
      <c r="E23" s="32">
        <v>15000000</v>
      </c>
      <c r="F23" s="34">
        <v>3022173.22</v>
      </c>
      <c r="G23" s="34">
        <v>56991.23</v>
      </c>
      <c r="H23" s="34">
        <v>829403.76</v>
      </c>
      <c r="I23" s="34">
        <v>2726094.75</v>
      </c>
      <c r="J23" s="34">
        <v>444995.2</v>
      </c>
      <c r="K23" s="34">
        <v>2567384.38</v>
      </c>
      <c r="L23" s="34">
        <v>929921.66</v>
      </c>
      <c r="M23" s="34">
        <f>+E23-F23-G23-H23-I23-J23-K23-L23</f>
        <v>4423035.7999999989</v>
      </c>
    </row>
    <row r="24" spans="1:13" x14ac:dyDescent="0.2">
      <c r="A24" s="1" t="s">
        <v>36</v>
      </c>
      <c r="B24" s="3" t="s">
        <v>37</v>
      </c>
      <c r="C24" s="32">
        <v>2200080</v>
      </c>
      <c r="D24" s="41">
        <v>0</v>
      </c>
      <c r="E24" s="32">
        <v>2200080</v>
      </c>
      <c r="F24" s="34">
        <v>70000</v>
      </c>
      <c r="G24" s="34">
        <v>70000</v>
      </c>
      <c r="H24" s="34">
        <v>70000</v>
      </c>
      <c r="I24" s="34">
        <v>70000</v>
      </c>
      <c r="J24" s="34">
        <v>70000</v>
      </c>
      <c r="K24" s="34">
        <v>70000</v>
      </c>
      <c r="L24" s="34">
        <v>70000</v>
      </c>
      <c r="M24" s="34">
        <f t="shared" si="5"/>
        <v>1710080</v>
      </c>
    </row>
    <row r="25" spans="1:13" x14ac:dyDescent="0.2">
      <c r="A25" s="1" t="s">
        <v>38</v>
      </c>
      <c r="B25" s="3" t="s">
        <v>39</v>
      </c>
      <c r="C25" s="32">
        <v>78000000</v>
      </c>
      <c r="D25" s="41">
        <v>0</v>
      </c>
      <c r="E25" s="32">
        <v>78000000</v>
      </c>
      <c r="F25" s="34">
        <v>5549230</v>
      </c>
      <c r="G25" s="34">
        <v>5923230</v>
      </c>
      <c r="H25" s="34">
        <v>5629230</v>
      </c>
      <c r="I25" s="34">
        <v>5678230</v>
      </c>
      <c r="J25" s="34">
        <v>5617230</v>
      </c>
      <c r="K25" s="34">
        <v>5617230</v>
      </c>
      <c r="L25" s="34">
        <v>5568230</v>
      </c>
      <c r="M25" s="34">
        <f>+E25-F25-G25-H25-I25-J25-K25-L25</f>
        <v>38417390</v>
      </c>
    </row>
    <row r="26" spans="1:13" x14ac:dyDescent="0.2">
      <c r="A26" s="1" t="s">
        <v>40</v>
      </c>
      <c r="B26" s="3" t="s">
        <v>41</v>
      </c>
      <c r="C26" s="32">
        <v>85569000</v>
      </c>
      <c r="D26" s="41">
        <v>0</v>
      </c>
      <c r="E26" s="32">
        <v>85569000</v>
      </c>
      <c r="F26" s="34">
        <v>0</v>
      </c>
      <c r="G26" s="34">
        <v>0</v>
      </c>
      <c r="H26" s="34">
        <v>0</v>
      </c>
      <c r="I26" s="34">
        <v>0</v>
      </c>
      <c r="J26" s="34">
        <v>80719381.920000002</v>
      </c>
      <c r="K26" s="34">
        <v>0</v>
      </c>
      <c r="L26" s="34">
        <v>30000</v>
      </c>
      <c r="M26" s="34">
        <f>+E26-F26-G26-H26-I26-J26-K26-L26</f>
        <v>4819618.0799999982</v>
      </c>
    </row>
    <row r="27" spans="1:13" x14ac:dyDescent="0.2">
      <c r="A27" s="1" t="s">
        <v>42</v>
      </c>
      <c r="B27" s="3" t="s">
        <v>43</v>
      </c>
      <c r="C27" s="32">
        <v>85569000</v>
      </c>
      <c r="D27" s="41">
        <v>0</v>
      </c>
      <c r="E27" s="32">
        <v>85569000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f t="shared" si="5"/>
        <v>85569000</v>
      </c>
    </row>
    <row r="28" spans="1:13" s="4" customFormat="1" x14ac:dyDescent="0.2">
      <c r="A28" s="4" t="s">
        <v>44</v>
      </c>
      <c r="B28" s="9" t="s">
        <v>45</v>
      </c>
      <c r="C28" s="31">
        <v>135761305</v>
      </c>
      <c r="D28" s="42">
        <f t="shared" ref="D28:I28" si="10">+D29</f>
        <v>0</v>
      </c>
      <c r="E28" s="31">
        <f t="shared" si="10"/>
        <v>135761305</v>
      </c>
      <c r="F28" s="33">
        <f t="shared" si="10"/>
        <v>11002410.15</v>
      </c>
      <c r="G28" s="33">
        <f t="shared" si="10"/>
        <v>11086890.09</v>
      </c>
      <c r="H28" s="33">
        <f t="shared" si="10"/>
        <v>10899572.07</v>
      </c>
      <c r="I28" s="33">
        <f t="shared" si="10"/>
        <v>10899577.51</v>
      </c>
      <c r="J28" s="33">
        <f>+J29</f>
        <v>10938091.66</v>
      </c>
      <c r="K28" s="33">
        <f>+K29</f>
        <v>10943273</v>
      </c>
      <c r="L28" s="33">
        <f>+L29</f>
        <v>11064006.67</v>
      </c>
      <c r="M28" s="33">
        <f t="shared" si="5"/>
        <v>58927483.849999994</v>
      </c>
    </row>
    <row r="29" spans="1:13" s="4" customFormat="1" x14ac:dyDescent="0.2">
      <c r="A29" s="1" t="s">
        <v>46</v>
      </c>
      <c r="B29" s="3" t="s">
        <v>45</v>
      </c>
      <c r="C29" s="32">
        <v>135761305</v>
      </c>
      <c r="D29" s="41">
        <v>0</v>
      </c>
      <c r="E29" s="32">
        <v>135761305</v>
      </c>
      <c r="F29" s="34">
        <v>11002410.15</v>
      </c>
      <c r="G29" s="34">
        <v>11086890.09</v>
      </c>
      <c r="H29" s="34">
        <v>10899572.07</v>
      </c>
      <c r="I29" s="34">
        <v>10899577.51</v>
      </c>
      <c r="J29" s="34">
        <v>10938091.66</v>
      </c>
      <c r="K29" s="34">
        <v>10943273</v>
      </c>
      <c r="L29" s="34">
        <v>11064006.67</v>
      </c>
      <c r="M29" s="34">
        <f t="shared" si="5"/>
        <v>58927483.849999994</v>
      </c>
    </row>
    <row r="30" spans="1:13" s="4" customFormat="1" x14ac:dyDescent="0.2">
      <c r="A30" s="4" t="s">
        <v>47</v>
      </c>
      <c r="B30" s="9" t="s">
        <v>48</v>
      </c>
      <c r="C30" s="31">
        <v>135952788</v>
      </c>
      <c r="D30" s="42">
        <f t="shared" ref="D30:I30" si="11">+D31</f>
        <v>0</v>
      </c>
      <c r="E30" s="31">
        <f t="shared" si="11"/>
        <v>135952788</v>
      </c>
      <c r="F30" s="33">
        <f t="shared" si="11"/>
        <v>11045030.59</v>
      </c>
      <c r="G30" s="33">
        <f t="shared" si="11"/>
        <v>11124545.060000001</v>
      </c>
      <c r="H30" s="33">
        <f t="shared" si="11"/>
        <v>10935121.859999999</v>
      </c>
      <c r="I30" s="33">
        <f t="shared" si="11"/>
        <v>10932892.5</v>
      </c>
      <c r="J30" s="33">
        <f>+J31</f>
        <v>10971461.02</v>
      </c>
      <c r="K30" s="33">
        <f>+K31</f>
        <v>10978884.390000001</v>
      </c>
      <c r="L30" s="33">
        <f>+L31</f>
        <v>11099788.380000001</v>
      </c>
      <c r="M30" s="33">
        <f t="shared" si="5"/>
        <v>58865064.199999996</v>
      </c>
    </row>
    <row r="31" spans="1:13" x14ac:dyDescent="0.2">
      <c r="A31" s="1" t="s">
        <v>49</v>
      </c>
      <c r="B31" s="3" t="s">
        <v>48</v>
      </c>
      <c r="C31" s="32">
        <v>135952788</v>
      </c>
      <c r="D31" s="41">
        <v>0</v>
      </c>
      <c r="E31" s="32">
        <v>135952788</v>
      </c>
      <c r="F31" s="34">
        <v>11045030.59</v>
      </c>
      <c r="G31" s="34">
        <v>11124545.060000001</v>
      </c>
      <c r="H31" s="34">
        <v>10935121.859999999</v>
      </c>
      <c r="I31" s="34">
        <v>10932892.5</v>
      </c>
      <c r="J31" s="34">
        <v>10971461.02</v>
      </c>
      <c r="K31" s="34">
        <v>10978884.390000001</v>
      </c>
      <c r="L31" s="34">
        <v>11099788.380000001</v>
      </c>
      <c r="M31" s="34">
        <f t="shared" si="5"/>
        <v>58865064.199999996</v>
      </c>
    </row>
    <row r="32" spans="1:13" s="4" customFormat="1" x14ac:dyDescent="0.2">
      <c r="A32" s="4" t="s">
        <v>50</v>
      </c>
      <c r="B32" s="9" t="s">
        <v>51</v>
      </c>
      <c r="C32" s="31">
        <v>21063108</v>
      </c>
      <c r="D32" s="42">
        <f t="shared" ref="D32:I32" si="12">+D33</f>
        <v>0</v>
      </c>
      <c r="E32" s="31">
        <f t="shared" si="12"/>
        <v>21063108</v>
      </c>
      <c r="F32" s="33">
        <f t="shared" si="12"/>
        <v>1646162.01</v>
      </c>
      <c r="G32" s="33">
        <f t="shared" si="12"/>
        <v>1658546.48</v>
      </c>
      <c r="H32" s="33">
        <f t="shared" si="12"/>
        <v>1633853.94</v>
      </c>
      <c r="I32" s="33">
        <f t="shared" si="12"/>
        <v>1634492.05</v>
      </c>
      <c r="J32" s="33">
        <f>+J33</f>
        <v>1644545.91</v>
      </c>
      <c r="K32" s="33">
        <f>+K33</f>
        <v>1640137.05</v>
      </c>
      <c r="L32" s="33">
        <f>+L33</f>
        <v>1657984.69</v>
      </c>
      <c r="M32" s="33">
        <f t="shared" si="5"/>
        <v>9547385.8699999973</v>
      </c>
    </row>
    <row r="33" spans="1:13" x14ac:dyDescent="0.2">
      <c r="A33" s="1" t="s">
        <v>52</v>
      </c>
      <c r="B33" s="3" t="s">
        <v>51</v>
      </c>
      <c r="C33" s="32">
        <v>21063108</v>
      </c>
      <c r="D33" s="41">
        <v>0</v>
      </c>
      <c r="E33" s="32">
        <v>21063108</v>
      </c>
      <c r="F33" s="34">
        <v>1646162.01</v>
      </c>
      <c r="G33" s="34">
        <v>1658546.48</v>
      </c>
      <c r="H33" s="34">
        <v>1633853.94</v>
      </c>
      <c r="I33" s="34">
        <v>1634492.05</v>
      </c>
      <c r="J33" s="34">
        <v>1644545.91</v>
      </c>
      <c r="K33" s="34">
        <v>1640137.05</v>
      </c>
      <c r="L33" s="34">
        <v>1657984.69</v>
      </c>
      <c r="M33" s="34">
        <f t="shared" si="5"/>
        <v>9547385.8699999973</v>
      </c>
    </row>
    <row r="34" spans="1:13" s="4" customFormat="1" x14ac:dyDescent="0.2">
      <c r="A34" s="4" t="s">
        <v>53</v>
      </c>
      <c r="B34" s="9" t="s">
        <v>54</v>
      </c>
      <c r="C34" s="31">
        <v>58687234</v>
      </c>
      <c r="D34" s="42">
        <f t="shared" ref="D34:I34" si="13">+D35</f>
        <v>19812766</v>
      </c>
      <c r="E34" s="31">
        <f t="shared" si="13"/>
        <v>78500000</v>
      </c>
      <c r="F34" s="33">
        <f t="shared" si="13"/>
        <v>5017883.05</v>
      </c>
      <c r="G34" s="33">
        <f t="shared" si="13"/>
        <v>6190667.0499999998</v>
      </c>
      <c r="H34" s="33">
        <f t="shared" si="13"/>
        <v>1767954.27</v>
      </c>
      <c r="I34" s="33">
        <f t="shared" si="13"/>
        <v>10050917.34</v>
      </c>
      <c r="J34" s="33">
        <f>+J35</f>
        <v>6208109.7999999998</v>
      </c>
      <c r="K34" s="33">
        <f>+K35</f>
        <v>858589.38</v>
      </c>
      <c r="L34" s="33">
        <f>+L35</f>
        <v>6998617.1900000004</v>
      </c>
      <c r="M34" s="33">
        <f t="shared" si="5"/>
        <v>41407261.920000009</v>
      </c>
    </row>
    <row r="35" spans="1:13" x14ac:dyDescent="0.2">
      <c r="A35" s="1" t="s">
        <v>55</v>
      </c>
      <c r="B35" s="3" t="s">
        <v>54</v>
      </c>
      <c r="C35" s="32">
        <v>58687234</v>
      </c>
      <c r="D35" s="41">
        <v>19812766</v>
      </c>
      <c r="E35" s="32">
        <v>78500000</v>
      </c>
      <c r="F35" s="34">
        <v>5017883.05</v>
      </c>
      <c r="G35" s="34">
        <v>6190667.0499999998</v>
      </c>
      <c r="H35" s="34">
        <v>1767954.27</v>
      </c>
      <c r="I35" s="34">
        <v>10050917.34</v>
      </c>
      <c r="J35" s="34">
        <v>6208109.7999999998</v>
      </c>
      <c r="K35" s="34">
        <v>858589.38</v>
      </c>
      <c r="L35" s="34">
        <v>6998617.1900000004</v>
      </c>
      <c r="M35" s="34">
        <f t="shared" si="5"/>
        <v>41407261.920000009</v>
      </c>
    </row>
    <row r="36" spans="1:13" s="4" customFormat="1" x14ac:dyDescent="0.2">
      <c r="A36" s="4" t="s">
        <v>56</v>
      </c>
      <c r="B36" s="9" t="s">
        <v>57</v>
      </c>
      <c r="C36" s="31">
        <v>24577453</v>
      </c>
      <c r="D36" s="42">
        <f t="shared" ref="D36:I36" si="14">+D37</f>
        <v>12422547</v>
      </c>
      <c r="E36" s="31">
        <f t="shared" si="14"/>
        <v>37000000</v>
      </c>
      <c r="F36" s="33">
        <f t="shared" si="14"/>
        <v>2111865.16</v>
      </c>
      <c r="G36" s="33">
        <f t="shared" si="14"/>
        <v>3576830.74</v>
      </c>
      <c r="H36" s="33">
        <f t="shared" si="14"/>
        <v>1315502.3899999999</v>
      </c>
      <c r="I36" s="33">
        <f t="shared" si="14"/>
        <v>5124811.43</v>
      </c>
      <c r="J36" s="33">
        <f>+J37</f>
        <v>3966758.79</v>
      </c>
      <c r="K36" s="33">
        <f>+K37</f>
        <v>906767.75</v>
      </c>
      <c r="L36" s="33">
        <f>+L37</f>
        <v>3521560.41</v>
      </c>
      <c r="M36" s="33">
        <f t="shared" si="5"/>
        <v>16475903.330000002</v>
      </c>
    </row>
    <row r="37" spans="1:13" x14ac:dyDescent="0.2">
      <c r="A37" s="1" t="s">
        <v>58</v>
      </c>
      <c r="B37" s="3" t="s">
        <v>57</v>
      </c>
      <c r="C37" s="32">
        <v>24577453</v>
      </c>
      <c r="D37" s="41">
        <v>12422547</v>
      </c>
      <c r="E37" s="32">
        <v>37000000</v>
      </c>
      <c r="F37" s="34">
        <v>2111865.16</v>
      </c>
      <c r="G37" s="34">
        <v>3576830.74</v>
      </c>
      <c r="H37" s="34">
        <v>1315502.3899999999</v>
      </c>
      <c r="I37" s="34">
        <v>5124811.43</v>
      </c>
      <c r="J37" s="34">
        <v>3966758.79</v>
      </c>
      <c r="K37" s="34">
        <v>906767.75</v>
      </c>
      <c r="L37" s="34">
        <v>3521560.41</v>
      </c>
      <c r="M37" s="34">
        <f t="shared" si="5"/>
        <v>16475903.330000002</v>
      </c>
    </row>
    <row r="38" spans="1:13" s="4" customFormat="1" x14ac:dyDescent="0.2">
      <c r="A38" s="4" t="s">
        <v>59</v>
      </c>
      <c r="B38" s="9" t="s">
        <v>60</v>
      </c>
      <c r="C38" s="31">
        <v>40200002</v>
      </c>
      <c r="D38" s="42">
        <f t="shared" ref="D38:I38" si="15">+D39</f>
        <v>-6200002</v>
      </c>
      <c r="E38" s="31">
        <f t="shared" si="15"/>
        <v>34000000</v>
      </c>
      <c r="F38" s="33">
        <f t="shared" si="15"/>
        <v>2262734.5</v>
      </c>
      <c r="G38" s="33">
        <f t="shared" si="15"/>
        <v>3981588.1</v>
      </c>
      <c r="H38" s="33">
        <f t="shared" si="15"/>
        <v>3565172.83</v>
      </c>
      <c r="I38" s="33">
        <f t="shared" si="15"/>
        <v>3534035.85</v>
      </c>
      <c r="J38" s="33">
        <f>+J39</f>
        <v>2455309.56</v>
      </c>
      <c r="K38" s="33">
        <f>+K39</f>
        <v>3464182.08</v>
      </c>
      <c r="L38" s="33">
        <f>+L39</f>
        <v>3374412.66</v>
      </c>
      <c r="M38" s="33">
        <f t="shared" si="5"/>
        <v>11362564.42</v>
      </c>
    </row>
    <row r="39" spans="1:13" s="4" customFormat="1" x14ac:dyDescent="0.2">
      <c r="A39" s="1" t="s">
        <v>61</v>
      </c>
      <c r="B39" s="3" t="s">
        <v>62</v>
      </c>
      <c r="C39" s="32">
        <v>40200002</v>
      </c>
      <c r="D39" s="41">
        <v>-6200002</v>
      </c>
      <c r="E39" s="32">
        <v>34000000</v>
      </c>
      <c r="F39" s="34">
        <v>2262734.5</v>
      </c>
      <c r="G39" s="34">
        <v>3981588.1</v>
      </c>
      <c r="H39" s="34">
        <v>3565172.83</v>
      </c>
      <c r="I39" s="34">
        <v>3534035.85</v>
      </c>
      <c r="J39" s="34">
        <v>2455309.56</v>
      </c>
      <c r="K39" s="34">
        <v>3464182.08</v>
      </c>
      <c r="L39" s="34">
        <v>3374412.66</v>
      </c>
      <c r="M39" s="34">
        <f t="shared" si="5"/>
        <v>11362564.42</v>
      </c>
    </row>
    <row r="40" spans="1:13" s="4" customFormat="1" x14ac:dyDescent="0.2">
      <c r="A40" s="4" t="s">
        <v>63</v>
      </c>
      <c r="B40" s="9" t="s">
        <v>64</v>
      </c>
      <c r="C40" s="31">
        <v>192000</v>
      </c>
      <c r="D40" s="42">
        <f t="shared" ref="D40:I40" si="16">+D41</f>
        <v>68000</v>
      </c>
      <c r="E40" s="31">
        <f t="shared" si="16"/>
        <v>260000</v>
      </c>
      <c r="F40" s="33">
        <f t="shared" si="16"/>
        <v>35594</v>
      </c>
      <c r="G40" s="33">
        <f t="shared" si="16"/>
        <v>0</v>
      </c>
      <c r="H40" s="33">
        <f t="shared" si="16"/>
        <v>0</v>
      </c>
      <c r="I40" s="33">
        <f t="shared" si="16"/>
        <v>0</v>
      </c>
      <c r="J40" s="33">
        <f>+J41</f>
        <v>91091</v>
      </c>
      <c r="K40" s="34">
        <f>+K41</f>
        <v>0</v>
      </c>
      <c r="L40" s="34">
        <f>+L41</f>
        <v>0</v>
      </c>
      <c r="M40" s="33">
        <f t="shared" si="5"/>
        <v>133315</v>
      </c>
    </row>
    <row r="41" spans="1:13" s="4" customFormat="1" x14ac:dyDescent="0.2">
      <c r="A41" s="1" t="s">
        <v>65</v>
      </c>
      <c r="B41" s="3" t="s">
        <v>64</v>
      </c>
      <c r="C41" s="32">
        <v>192000</v>
      </c>
      <c r="D41" s="41">
        <v>68000</v>
      </c>
      <c r="E41" s="32">
        <v>260000</v>
      </c>
      <c r="F41" s="34">
        <v>35594</v>
      </c>
      <c r="G41" s="34">
        <v>0</v>
      </c>
      <c r="H41" s="34">
        <v>0</v>
      </c>
      <c r="I41" s="34">
        <v>0</v>
      </c>
      <c r="J41" s="34">
        <v>91091</v>
      </c>
      <c r="K41" s="34">
        <v>0</v>
      </c>
      <c r="L41" s="34">
        <v>0</v>
      </c>
      <c r="M41" s="34">
        <f t="shared" si="5"/>
        <v>133315</v>
      </c>
    </row>
    <row r="42" spans="1:13" x14ac:dyDescent="0.2">
      <c r="A42" s="4" t="s">
        <v>398</v>
      </c>
      <c r="B42" s="9" t="s">
        <v>405</v>
      </c>
      <c r="C42" s="31">
        <v>492000</v>
      </c>
      <c r="D42" s="42">
        <f t="shared" ref="D42:I42" si="17">+D43</f>
        <v>0</v>
      </c>
      <c r="E42" s="31">
        <f t="shared" si="17"/>
        <v>492000</v>
      </c>
      <c r="F42" s="33">
        <f t="shared" si="17"/>
        <v>13170</v>
      </c>
      <c r="G42" s="33">
        <f t="shared" si="17"/>
        <v>0</v>
      </c>
      <c r="H42" s="33">
        <f t="shared" si="17"/>
        <v>0</v>
      </c>
      <c r="I42" s="33">
        <f t="shared" si="17"/>
        <v>0</v>
      </c>
      <c r="J42" s="33">
        <f>+J43</f>
        <v>0</v>
      </c>
      <c r="K42" s="33">
        <f>+K43</f>
        <v>0</v>
      </c>
      <c r="L42" s="33">
        <f>+L43</f>
        <v>0</v>
      </c>
      <c r="M42" s="33">
        <f t="shared" si="5"/>
        <v>478830</v>
      </c>
    </row>
    <row r="43" spans="1:13" s="4" customFormat="1" x14ac:dyDescent="0.2">
      <c r="A43" s="1" t="s">
        <v>67</v>
      </c>
      <c r="B43" s="3" t="s">
        <v>66</v>
      </c>
      <c r="C43" s="32">
        <v>492000</v>
      </c>
      <c r="D43" s="41">
        <v>0</v>
      </c>
      <c r="E43" s="32">
        <v>492000</v>
      </c>
      <c r="F43" s="34">
        <v>13170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f t="shared" si="5"/>
        <v>478830</v>
      </c>
    </row>
    <row r="44" spans="1:13" x14ac:dyDescent="0.2">
      <c r="A44" s="4" t="s">
        <v>68</v>
      </c>
      <c r="B44" s="9" t="s">
        <v>69</v>
      </c>
      <c r="C44" s="31">
        <v>10700000</v>
      </c>
      <c r="D44" s="42">
        <f t="shared" ref="D44:I44" si="18">+D45+D46</f>
        <v>0</v>
      </c>
      <c r="E44" s="31">
        <f t="shared" si="18"/>
        <v>10700000</v>
      </c>
      <c r="F44" s="33">
        <f t="shared" si="18"/>
        <v>0</v>
      </c>
      <c r="G44" s="33">
        <f t="shared" si="18"/>
        <v>242943.12</v>
      </c>
      <c r="H44" s="33">
        <f t="shared" si="18"/>
        <v>129800</v>
      </c>
      <c r="I44" s="33">
        <f t="shared" si="18"/>
        <v>0</v>
      </c>
      <c r="J44" s="33">
        <f>+J45+J46</f>
        <v>12980</v>
      </c>
      <c r="K44" s="33">
        <f>+K45+K46</f>
        <v>1236050</v>
      </c>
      <c r="L44" s="33">
        <f>+L45+L46</f>
        <v>1856161.51</v>
      </c>
      <c r="M44" s="33">
        <f t="shared" si="5"/>
        <v>7222065.370000001</v>
      </c>
    </row>
    <row r="45" spans="1:13" s="4" customFormat="1" x14ac:dyDescent="0.2">
      <c r="A45" s="1" t="s">
        <v>70</v>
      </c>
      <c r="B45" s="3" t="s">
        <v>69</v>
      </c>
      <c r="C45" s="32">
        <v>10000000</v>
      </c>
      <c r="D45" s="41">
        <v>0</v>
      </c>
      <c r="E45" s="32">
        <v>10000000</v>
      </c>
      <c r="F45" s="34">
        <v>0</v>
      </c>
      <c r="G45" s="34">
        <v>0</v>
      </c>
      <c r="H45" s="34">
        <v>129800</v>
      </c>
      <c r="I45" s="34">
        <v>0</v>
      </c>
      <c r="J45" s="34">
        <v>12980</v>
      </c>
      <c r="K45" s="34">
        <v>1236050</v>
      </c>
      <c r="L45" s="34">
        <v>1856161.51</v>
      </c>
      <c r="M45" s="34">
        <f t="shared" si="5"/>
        <v>6765008.4900000002</v>
      </c>
    </row>
    <row r="46" spans="1:13" x14ac:dyDescent="0.2">
      <c r="A46" s="1" t="s">
        <v>71</v>
      </c>
      <c r="B46" s="3" t="s">
        <v>72</v>
      </c>
      <c r="C46" s="32">
        <v>700000</v>
      </c>
      <c r="D46" s="41">
        <v>0</v>
      </c>
      <c r="E46" s="32">
        <v>700000</v>
      </c>
      <c r="F46" s="34">
        <v>0</v>
      </c>
      <c r="G46" s="34">
        <v>242943.12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f t="shared" si="5"/>
        <v>457056.88</v>
      </c>
    </row>
    <row r="47" spans="1:13" s="4" customFormat="1" x14ac:dyDescent="0.2">
      <c r="A47" s="4" t="s">
        <v>73</v>
      </c>
      <c r="B47" s="9" t="s">
        <v>74</v>
      </c>
      <c r="C47" s="31">
        <v>3000000</v>
      </c>
      <c r="D47" s="42">
        <f t="shared" ref="D47:I47" si="19">+D48</f>
        <v>-1000000</v>
      </c>
      <c r="E47" s="31">
        <f t="shared" si="19"/>
        <v>2000000</v>
      </c>
      <c r="F47" s="33">
        <f t="shared" si="19"/>
        <v>0</v>
      </c>
      <c r="G47" s="33">
        <f t="shared" si="19"/>
        <v>0</v>
      </c>
      <c r="H47" s="33">
        <f t="shared" si="19"/>
        <v>0</v>
      </c>
      <c r="I47" s="33">
        <f t="shared" si="19"/>
        <v>0</v>
      </c>
      <c r="J47" s="33">
        <f>+J48</f>
        <v>0</v>
      </c>
      <c r="K47" s="33">
        <f>+K48</f>
        <v>0</v>
      </c>
      <c r="L47" s="33">
        <f>+L48</f>
        <v>0</v>
      </c>
      <c r="M47" s="33">
        <f t="shared" si="5"/>
        <v>2000000</v>
      </c>
    </row>
    <row r="48" spans="1:13" x14ac:dyDescent="0.2">
      <c r="A48" s="1" t="s">
        <v>75</v>
      </c>
      <c r="B48" s="3" t="s">
        <v>74</v>
      </c>
      <c r="C48" s="32">
        <v>3000000</v>
      </c>
      <c r="D48" s="41">
        <v>-1000000</v>
      </c>
      <c r="E48" s="32">
        <v>2000000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f t="shared" si="5"/>
        <v>2000000</v>
      </c>
    </row>
    <row r="49" spans="1:13" s="4" customFormat="1" x14ac:dyDescent="0.2">
      <c r="A49" s="4" t="s">
        <v>76</v>
      </c>
      <c r="B49" s="9" t="s">
        <v>77</v>
      </c>
      <c r="C49" s="31">
        <v>27000000</v>
      </c>
      <c r="D49" s="42">
        <f t="shared" ref="D49:I49" si="20">+D50</f>
        <v>0</v>
      </c>
      <c r="E49" s="31">
        <f t="shared" si="20"/>
        <v>27000000</v>
      </c>
      <c r="F49" s="33">
        <f t="shared" si="20"/>
        <v>0</v>
      </c>
      <c r="G49" s="33">
        <f t="shared" si="20"/>
        <v>908400</v>
      </c>
      <c r="H49" s="33">
        <f t="shared" si="20"/>
        <v>2123452.5</v>
      </c>
      <c r="I49" s="33">
        <f t="shared" si="20"/>
        <v>1418522.5</v>
      </c>
      <c r="J49" s="33">
        <f>+J50</f>
        <v>4112178.5</v>
      </c>
      <c r="K49" s="33">
        <f>+K50</f>
        <v>2366818.1</v>
      </c>
      <c r="L49" s="33">
        <f>+L50</f>
        <v>1735267.9</v>
      </c>
      <c r="M49" s="33">
        <f t="shared" si="5"/>
        <v>14335360.5</v>
      </c>
    </row>
    <row r="50" spans="1:13" x14ac:dyDescent="0.2">
      <c r="A50" s="1" t="s">
        <v>78</v>
      </c>
      <c r="B50" s="3" t="s">
        <v>77</v>
      </c>
      <c r="C50" s="32">
        <v>27000000</v>
      </c>
      <c r="D50" s="41">
        <v>0</v>
      </c>
      <c r="E50" s="32">
        <v>27000000</v>
      </c>
      <c r="F50" s="34">
        <v>0</v>
      </c>
      <c r="G50" s="34">
        <v>908400</v>
      </c>
      <c r="H50" s="34">
        <v>2123452.5</v>
      </c>
      <c r="I50" s="34">
        <v>1418522.5</v>
      </c>
      <c r="J50" s="34">
        <v>4112178.5</v>
      </c>
      <c r="K50" s="34">
        <v>2366818.1</v>
      </c>
      <c r="L50" s="34">
        <v>1735267.9</v>
      </c>
      <c r="M50" s="34">
        <f t="shared" si="5"/>
        <v>14335360.5</v>
      </c>
    </row>
    <row r="51" spans="1:13" s="4" customFormat="1" x14ac:dyDescent="0.2">
      <c r="A51" s="4" t="s">
        <v>417</v>
      </c>
      <c r="B51" s="9" t="s">
        <v>425</v>
      </c>
      <c r="C51" s="31">
        <v>0</v>
      </c>
      <c r="D51" s="42">
        <f t="shared" ref="D51:I51" si="21">+D52</f>
        <v>837913.12</v>
      </c>
      <c r="E51" s="31">
        <f t="shared" si="21"/>
        <v>837913.12</v>
      </c>
      <c r="F51" s="33">
        <f t="shared" si="21"/>
        <v>0</v>
      </c>
      <c r="G51" s="33">
        <f t="shared" si="21"/>
        <v>231256.56</v>
      </c>
      <c r="H51" s="33">
        <f t="shared" si="21"/>
        <v>0</v>
      </c>
      <c r="I51" s="33">
        <f t="shared" si="21"/>
        <v>0</v>
      </c>
      <c r="J51" s="33">
        <f>+J52</f>
        <v>0</v>
      </c>
      <c r="K51" s="33">
        <f>+K52</f>
        <v>0</v>
      </c>
      <c r="L51" s="33">
        <f>+L52</f>
        <v>0</v>
      </c>
      <c r="M51" s="33">
        <f t="shared" si="5"/>
        <v>606656.56000000006</v>
      </c>
    </row>
    <row r="52" spans="1:13" s="4" customFormat="1" x14ac:dyDescent="0.2">
      <c r="A52" s="1" t="s">
        <v>418</v>
      </c>
      <c r="B52" s="3" t="s">
        <v>425</v>
      </c>
      <c r="C52" s="32">
        <v>0</v>
      </c>
      <c r="D52" s="41">
        <v>837913.12</v>
      </c>
      <c r="E52" s="32">
        <v>837913.12</v>
      </c>
      <c r="F52" s="34">
        <v>0</v>
      </c>
      <c r="G52" s="34">
        <v>231256.56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f t="shared" si="5"/>
        <v>606656.56000000006</v>
      </c>
    </row>
    <row r="53" spans="1:13" x14ac:dyDescent="0.2">
      <c r="A53" s="4" t="s">
        <v>419</v>
      </c>
      <c r="B53" s="9" t="s">
        <v>426</v>
      </c>
      <c r="C53" s="31">
        <v>0</v>
      </c>
      <c r="D53" s="42">
        <f t="shared" ref="D53:I53" si="22">+D54</f>
        <v>826000</v>
      </c>
      <c r="E53" s="31">
        <f t="shared" si="22"/>
        <v>826000</v>
      </c>
      <c r="F53" s="33">
        <f t="shared" si="22"/>
        <v>0</v>
      </c>
      <c r="G53" s="33">
        <f t="shared" si="22"/>
        <v>0</v>
      </c>
      <c r="H53" s="33">
        <f t="shared" si="22"/>
        <v>206485.85</v>
      </c>
      <c r="I53" s="33">
        <f t="shared" si="22"/>
        <v>0</v>
      </c>
      <c r="J53" s="33">
        <f>+J54</f>
        <v>0</v>
      </c>
      <c r="K53" s="33">
        <f>+K54</f>
        <v>0</v>
      </c>
      <c r="L53" s="33">
        <f>+L54</f>
        <v>206485.85</v>
      </c>
      <c r="M53" s="33">
        <f t="shared" si="5"/>
        <v>413028.30000000005</v>
      </c>
    </row>
    <row r="54" spans="1:13" s="4" customFormat="1" x14ac:dyDescent="0.2">
      <c r="A54" s="1" t="s">
        <v>420</v>
      </c>
      <c r="B54" s="3" t="s">
        <v>426</v>
      </c>
      <c r="C54" s="32">
        <v>0</v>
      </c>
      <c r="D54" s="41">
        <v>826000</v>
      </c>
      <c r="E54" s="32">
        <v>826000</v>
      </c>
      <c r="F54" s="34">
        <v>0</v>
      </c>
      <c r="G54" s="34">
        <v>0</v>
      </c>
      <c r="H54" s="34">
        <v>206485.85</v>
      </c>
      <c r="I54" s="34">
        <v>0</v>
      </c>
      <c r="J54" s="34">
        <v>0</v>
      </c>
      <c r="K54" s="34">
        <v>0</v>
      </c>
      <c r="L54" s="34">
        <v>206485.85</v>
      </c>
      <c r="M54" s="34">
        <f t="shared" si="5"/>
        <v>413028.30000000005</v>
      </c>
    </row>
    <row r="55" spans="1:13" x14ac:dyDescent="0.2">
      <c r="A55" s="4" t="s">
        <v>79</v>
      </c>
      <c r="B55" s="9" t="s">
        <v>80</v>
      </c>
      <c r="C55" s="31">
        <v>1200000</v>
      </c>
      <c r="D55" s="42">
        <f t="shared" ref="D55:I55" si="23">+D56</f>
        <v>0</v>
      </c>
      <c r="E55" s="31">
        <f t="shared" si="23"/>
        <v>1200000</v>
      </c>
      <c r="F55" s="33">
        <f t="shared" si="23"/>
        <v>0</v>
      </c>
      <c r="G55" s="33">
        <f t="shared" si="23"/>
        <v>0</v>
      </c>
      <c r="H55" s="33">
        <f t="shared" si="23"/>
        <v>0</v>
      </c>
      <c r="I55" s="33">
        <f t="shared" si="23"/>
        <v>500000</v>
      </c>
      <c r="J55" s="33">
        <f>+J56</f>
        <v>0</v>
      </c>
      <c r="K55" s="33">
        <f>+K56</f>
        <v>0</v>
      </c>
      <c r="L55" s="33">
        <f>+L56</f>
        <v>500000</v>
      </c>
      <c r="M55" s="33">
        <f t="shared" si="5"/>
        <v>200000</v>
      </c>
    </row>
    <row r="56" spans="1:13" s="4" customFormat="1" x14ac:dyDescent="0.2">
      <c r="A56" s="1" t="s">
        <v>81</v>
      </c>
      <c r="B56" s="3" t="s">
        <v>80</v>
      </c>
      <c r="C56" s="32">
        <v>1200000</v>
      </c>
      <c r="D56" s="41">
        <v>0</v>
      </c>
      <c r="E56" s="32">
        <v>1200000</v>
      </c>
      <c r="F56" s="34">
        <v>0</v>
      </c>
      <c r="G56" s="34">
        <v>0</v>
      </c>
      <c r="H56" s="34">
        <v>0</v>
      </c>
      <c r="I56" s="34">
        <v>500000</v>
      </c>
      <c r="J56" s="34">
        <v>0</v>
      </c>
      <c r="K56" s="34">
        <v>0</v>
      </c>
      <c r="L56" s="34">
        <v>500000</v>
      </c>
      <c r="M56" s="34">
        <f t="shared" si="5"/>
        <v>200000</v>
      </c>
    </row>
    <row r="57" spans="1:13" x14ac:dyDescent="0.2">
      <c r="A57" s="4" t="s">
        <v>82</v>
      </c>
      <c r="B57" s="9" t="s">
        <v>83</v>
      </c>
      <c r="C57" s="31">
        <v>45280000</v>
      </c>
      <c r="D57" s="42">
        <f t="shared" ref="D57:H57" si="24">+D58+D59</f>
        <v>1842120</v>
      </c>
      <c r="E57" s="31">
        <f t="shared" si="24"/>
        <v>47122120</v>
      </c>
      <c r="F57" s="33">
        <f>+F58+F59</f>
        <v>597172.17000000004</v>
      </c>
      <c r="G57" s="33">
        <f>+G58+G59</f>
        <v>201084.02</v>
      </c>
      <c r="H57" s="33">
        <f t="shared" si="24"/>
        <v>3118826.84</v>
      </c>
      <c r="I57" s="33">
        <f>+I58+I59</f>
        <v>3969021.3</v>
      </c>
      <c r="J57" s="33">
        <f>+J58+J59</f>
        <v>2953938.49</v>
      </c>
      <c r="K57" s="33">
        <f>+K58+K59</f>
        <v>1616047.3</v>
      </c>
      <c r="L57" s="33">
        <f>+L58+L59</f>
        <v>4494382.1900000004</v>
      </c>
      <c r="M57" s="33">
        <f t="shared" si="5"/>
        <v>30171647.690000001</v>
      </c>
    </row>
    <row r="58" spans="1:13" s="4" customFormat="1" x14ac:dyDescent="0.2">
      <c r="A58" s="1" t="s">
        <v>84</v>
      </c>
      <c r="B58" s="3" t="s">
        <v>83</v>
      </c>
      <c r="C58" s="32">
        <v>40080000</v>
      </c>
      <c r="D58" s="41">
        <v>1842120</v>
      </c>
      <c r="E58" s="32">
        <v>41922120</v>
      </c>
      <c r="F58" s="34">
        <v>597172.17000000004</v>
      </c>
      <c r="G58" s="34">
        <v>201084.02</v>
      </c>
      <c r="H58" s="34">
        <v>3118826.84</v>
      </c>
      <c r="I58" s="34">
        <v>3969021.3</v>
      </c>
      <c r="J58" s="34">
        <v>2953938.49</v>
      </c>
      <c r="K58" s="34">
        <v>1384886.3</v>
      </c>
      <c r="L58" s="34">
        <v>4241264.1900000004</v>
      </c>
      <c r="M58" s="34">
        <f t="shared" si="5"/>
        <v>25455926.689999998</v>
      </c>
    </row>
    <row r="59" spans="1:13" x14ac:dyDescent="0.2">
      <c r="A59" s="1" t="s">
        <v>85</v>
      </c>
      <c r="B59" s="3" t="s">
        <v>86</v>
      </c>
      <c r="C59" s="32">
        <v>5200000</v>
      </c>
      <c r="D59" s="41">
        <v>0</v>
      </c>
      <c r="E59" s="32">
        <v>5200000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231161</v>
      </c>
      <c r="L59" s="34">
        <v>253118</v>
      </c>
      <c r="M59" s="34">
        <f t="shared" si="5"/>
        <v>4715721</v>
      </c>
    </row>
    <row r="60" spans="1:13" s="4" customFormat="1" x14ac:dyDescent="0.2">
      <c r="A60" s="4" t="s">
        <v>87</v>
      </c>
      <c r="B60" s="9" t="s">
        <v>88</v>
      </c>
      <c r="C60" s="31">
        <v>600000</v>
      </c>
      <c r="D60" s="42">
        <f t="shared" ref="D60:I60" si="25">+D61+D62</f>
        <v>4000000</v>
      </c>
      <c r="E60" s="31">
        <f t="shared" si="25"/>
        <v>4600000</v>
      </c>
      <c r="F60" s="34">
        <f t="shared" si="25"/>
        <v>0</v>
      </c>
      <c r="G60" s="33">
        <f t="shared" si="25"/>
        <v>522150</v>
      </c>
      <c r="H60" s="33">
        <f t="shared" si="25"/>
        <v>0</v>
      </c>
      <c r="I60" s="33">
        <f t="shared" si="25"/>
        <v>643213.63</v>
      </c>
      <c r="J60" s="33">
        <f>+J61+J62</f>
        <v>899229.03</v>
      </c>
      <c r="K60" s="33">
        <f>+K61+K62</f>
        <v>0</v>
      </c>
      <c r="L60" s="33">
        <f>+L61+L62</f>
        <v>1541598.14</v>
      </c>
      <c r="M60" s="33">
        <f t="shared" si="5"/>
        <v>993809.2</v>
      </c>
    </row>
    <row r="61" spans="1:13" x14ac:dyDescent="0.2">
      <c r="A61" s="1" t="s">
        <v>89</v>
      </c>
      <c r="B61" s="3" t="s">
        <v>90</v>
      </c>
      <c r="C61" s="32">
        <v>100000</v>
      </c>
      <c r="D61" s="41">
        <v>-1000</v>
      </c>
      <c r="E61" s="32">
        <v>99000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f t="shared" si="5"/>
        <v>99000</v>
      </c>
    </row>
    <row r="62" spans="1:13" s="4" customFormat="1" x14ac:dyDescent="0.2">
      <c r="A62" s="1" t="s">
        <v>91</v>
      </c>
      <c r="B62" s="3" t="s">
        <v>92</v>
      </c>
      <c r="C62" s="32">
        <v>500000</v>
      </c>
      <c r="D62" s="41">
        <v>4001000</v>
      </c>
      <c r="E62" s="32">
        <v>4501000</v>
      </c>
      <c r="F62" s="34">
        <v>0</v>
      </c>
      <c r="G62" s="34">
        <v>522150</v>
      </c>
      <c r="H62" s="34">
        <v>0</v>
      </c>
      <c r="I62" s="34">
        <v>643213.63</v>
      </c>
      <c r="J62" s="34">
        <v>899229.03</v>
      </c>
      <c r="K62" s="34">
        <v>0</v>
      </c>
      <c r="L62" s="34">
        <v>1541598.14</v>
      </c>
      <c r="M62" s="34">
        <f t="shared" si="5"/>
        <v>894809.2</v>
      </c>
    </row>
    <row r="63" spans="1:13" x14ac:dyDescent="0.2">
      <c r="A63" s="4" t="s">
        <v>93</v>
      </c>
      <c r="B63" s="9" t="s">
        <v>94</v>
      </c>
      <c r="C63" s="31">
        <v>10400000</v>
      </c>
      <c r="D63" s="42">
        <f>D64</f>
        <v>-3400000</v>
      </c>
      <c r="E63" s="31">
        <f t="shared" ref="E63:J63" si="26">+E64</f>
        <v>7000000</v>
      </c>
      <c r="F63" s="33">
        <f t="shared" si="26"/>
        <v>0</v>
      </c>
      <c r="G63" s="33">
        <f t="shared" si="26"/>
        <v>0</v>
      </c>
      <c r="H63" s="33">
        <f t="shared" si="26"/>
        <v>2283757.94</v>
      </c>
      <c r="I63" s="33">
        <f t="shared" si="26"/>
        <v>0</v>
      </c>
      <c r="J63" s="33">
        <f t="shared" si="26"/>
        <v>0</v>
      </c>
      <c r="K63" s="33">
        <f>+K64</f>
        <v>1323960</v>
      </c>
      <c r="L63" s="33">
        <f>+L64</f>
        <v>0</v>
      </c>
      <c r="M63" s="33">
        <f t="shared" si="5"/>
        <v>3392282.0600000005</v>
      </c>
    </row>
    <row r="64" spans="1:13" s="4" customFormat="1" x14ac:dyDescent="0.2">
      <c r="A64" s="1" t="s">
        <v>95</v>
      </c>
      <c r="B64" s="3" t="s">
        <v>94</v>
      </c>
      <c r="C64" s="32">
        <v>10400000</v>
      </c>
      <c r="D64" s="41">
        <v>-3400000</v>
      </c>
      <c r="E64" s="32">
        <v>7000000</v>
      </c>
      <c r="F64" s="34">
        <v>0</v>
      </c>
      <c r="G64" s="34">
        <v>0</v>
      </c>
      <c r="H64" s="34">
        <v>2283757.94</v>
      </c>
      <c r="I64" s="34">
        <v>0</v>
      </c>
      <c r="J64" s="34">
        <v>0</v>
      </c>
      <c r="K64" s="34">
        <v>1323960</v>
      </c>
      <c r="L64" s="34">
        <v>0</v>
      </c>
      <c r="M64" s="34">
        <f t="shared" si="5"/>
        <v>3392282.0600000005</v>
      </c>
    </row>
    <row r="65" spans="1:13" x14ac:dyDescent="0.2">
      <c r="A65" s="4" t="s">
        <v>96</v>
      </c>
      <c r="B65" s="9" t="s">
        <v>97</v>
      </c>
      <c r="C65" s="31">
        <v>5200000</v>
      </c>
      <c r="D65" s="42">
        <f t="shared" ref="D65:I65" si="27">+D66</f>
        <v>6957880</v>
      </c>
      <c r="E65" s="31">
        <f t="shared" si="27"/>
        <v>12157880</v>
      </c>
      <c r="F65" s="33">
        <f t="shared" si="27"/>
        <v>0</v>
      </c>
      <c r="G65" s="33">
        <f t="shared" si="27"/>
        <v>0</v>
      </c>
      <c r="H65" s="33">
        <f t="shared" si="27"/>
        <v>555225</v>
      </c>
      <c r="I65" s="33">
        <f t="shared" si="27"/>
        <v>0</v>
      </c>
      <c r="J65" s="33">
        <f>+J66</f>
        <v>0</v>
      </c>
      <c r="K65" s="33">
        <f>+K66</f>
        <v>0</v>
      </c>
      <c r="L65" s="33">
        <f>+L66</f>
        <v>0</v>
      </c>
      <c r="M65" s="33">
        <f t="shared" si="5"/>
        <v>11602655</v>
      </c>
    </row>
    <row r="66" spans="1:13" s="4" customFormat="1" x14ac:dyDescent="0.2">
      <c r="A66" s="1" t="s">
        <v>98</v>
      </c>
      <c r="B66" s="3" t="s">
        <v>99</v>
      </c>
      <c r="C66" s="32">
        <v>5200000</v>
      </c>
      <c r="D66" s="41">
        <v>6957880</v>
      </c>
      <c r="E66" s="32">
        <v>12157880</v>
      </c>
      <c r="F66" s="34">
        <v>0</v>
      </c>
      <c r="G66" s="34">
        <v>0</v>
      </c>
      <c r="H66" s="34">
        <v>555225</v>
      </c>
      <c r="I66" s="34">
        <v>0</v>
      </c>
      <c r="J66" s="34">
        <v>0</v>
      </c>
      <c r="K66" s="34">
        <v>0</v>
      </c>
      <c r="L66" s="34">
        <v>0</v>
      </c>
      <c r="M66" s="34">
        <f t="shared" si="5"/>
        <v>11602655</v>
      </c>
    </row>
    <row r="67" spans="1:13" s="4" customFormat="1" x14ac:dyDescent="0.2">
      <c r="A67" s="4" t="s">
        <v>100</v>
      </c>
      <c r="B67" s="9" t="s">
        <v>101</v>
      </c>
      <c r="C67" s="31">
        <v>600000</v>
      </c>
      <c r="D67" s="42">
        <f t="shared" ref="D67:I67" si="28">+D68</f>
        <v>149943.9</v>
      </c>
      <c r="E67" s="31">
        <f t="shared" si="28"/>
        <v>749943.9</v>
      </c>
      <c r="F67" s="33">
        <f t="shared" si="28"/>
        <v>0</v>
      </c>
      <c r="G67" s="33">
        <f t="shared" si="28"/>
        <v>0</v>
      </c>
      <c r="H67" s="33">
        <f t="shared" si="28"/>
        <v>0</v>
      </c>
      <c r="I67" s="33">
        <f t="shared" si="28"/>
        <v>0</v>
      </c>
      <c r="J67" s="33">
        <f>+J68</f>
        <v>269943.90000000002</v>
      </c>
      <c r="K67" s="33">
        <f>+K68</f>
        <v>311806.64</v>
      </c>
      <c r="L67" s="33">
        <f>+L68</f>
        <v>0</v>
      </c>
      <c r="M67" s="33">
        <f t="shared" si="5"/>
        <v>168193.36</v>
      </c>
    </row>
    <row r="68" spans="1:13" x14ac:dyDescent="0.2">
      <c r="A68" s="1" t="s">
        <v>102</v>
      </c>
      <c r="B68" s="3" t="s">
        <v>103</v>
      </c>
      <c r="C68" s="32">
        <v>600000</v>
      </c>
      <c r="D68" s="41">
        <v>149943.9</v>
      </c>
      <c r="E68" s="32">
        <v>749943.9</v>
      </c>
      <c r="F68" s="34">
        <v>0</v>
      </c>
      <c r="G68" s="34">
        <v>0</v>
      </c>
      <c r="H68" s="34">
        <v>0</v>
      </c>
      <c r="I68" s="34">
        <v>0</v>
      </c>
      <c r="J68" s="34">
        <v>269943.90000000002</v>
      </c>
      <c r="K68" s="34">
        <v>311806.64</v>
      </c>
      <c r="L68" s="34">
        <v>0</v>
      </c>
      <c r="M68" s="34">
        <f t="shared" si="5"/>
        <v>168193.36</v>
      </c>
    </row>
    <row r="69" spans="1:13" x14ac:dyDescent="0.2">
      <c r="A69" s="4" t="s">
        <v>104</v>
      </c>
      <c r="B69" s="9" t="s">
        <v>105</v>
      </c>
      <c r="C69" s="31">
        <v>7000000</v>
      </c>
      <c r="D69" s="42">
        <f t="shared" ref="D69:I69" si="29">+D70</f>
        <v>-77798.84</v>
      </c>
      <c r="E69" s="31">
        <f t="shared" si="29"/>
        <v>6922201.1600000001</v>
      </c>
      <c r="F69" s="33">
        <f t="shared" si="29"/>
        <v>0</v>
      </c>
      <c r="G69" s="33">
        <f t="shared" si="29"/>
        <v>0</v>
      </c>
      <c r="H69" s="33">
        <f t="shared" si="29"/>
        <v>0</v>
      </c>
      <c r="I69" s="33">
        <f t="shared" si="29"/>
        <v>0</v>
      </c>
      <c r="J69" s="33">
        <f>+J70</f>
        <v>462039.6</v>
      </c>
      <c r="K69" s="33">
        <f>+K70</f>
        <v>1414728.1</v>
      </c>
      <c r="L69" s="34">
        <f>+L70</f>
        <v>0</v>
      </c>
      <c r="M69" s="33">
        <f t="shared" si="5"/>
        <v>5045433.4600000009</v>
      </c>
    </row>
    <row r="70" spans="1:13" s="4" customFormat="1" x14ac:dyDescent="0.2">
      <c r="A70" s="1" t="s">
        <v>106</v>
      </c>
      <c r="B70" s="3" t="s">
        <v>105</v>
      </c>
      <c r="C70" s="32">
        <v>7000000</v>
      </c>
      <c r="D70" s="41">
        <v>-77798.84</v>
      </c>
      <c r="E70" s="32">
        <v>6922201.1600000001</v>
      </c>
      <c r="F70" s="34">
        <v>0</v>
      </c>
      <c r="G70" s="34">
        <v>0</v>
      </c>
      <c r="H70" s="34">
        <v>0</v>
      </c>
      <c r="I70" s="34">
        <v>0</v>
      </c>
      <c r="J70" s="34">
        <v>462039.6</v>
      </c>
      <c r="K70" s="34">
        <v>1414728.1</v>
      </c>
      <c r="L70" s="34">
        <v>0</v>
      </c>
      <c r="M70" s="34">
        <f t="shared" si="5"/>
        <v>5045433.4600000009</v>
      </c>
    </row>
    <row r="71" spans="1:13" x14ac:dyDescent="0.2">
      <c r="A71" s="4" t="s">
        <v>107</v>
      </c>
      <c r="B71" s="9" t="s">
        <v>108</v>
      </c>
      <c r="C71" s="31">
        <v>21400000</v>
      </c>
      <c r="D71" s="42">
        <f t="shared" ref="D71:I71" si="30">+D72</f>
        <v>0</v>
      </c>
      <c r="E71" s="31">
        <f t="shared" si="30"/>
        <v>21400000</v>
      </c>
      <c r="F71" s="33">
        <f t="shared" si="30"/>
        <v>1272798.2</v>
      </c>
      <c r="G71" s="33">
        <f t="shared" si="30"/>
        <v>1589627.47</v>
      </c>
      <c r="H71" s="33">
        <f t="shared" si="30"/>
        <v>1618098.41</v>
      </c>
      <c r="I71" s="33">
        <f t="shared" si="30"/>
        <v>1650610.04</v>
      </c>
      <c r="J71" s="33">
        <f>+J72</f>
        <v>1831974.18</v>
      </c>
      <c r="K71" s="33">
        <f>+K72</f>
        <v>4280701</v>
      </c>
      <c r="L71" s="33">
        <f>+L72</f>
        <v>1831332.15</v>
      </c>
      <c r="M71" s="33">
        <f t="shared" si="5"/>
        <v>7324858.5500000026</v>
      </c>
    </row>
    <row r="72" spans="1:13" s="4" customFormat="1" x14ac:dyDescent="0.2">
      <c r="A72" s="1" t="s">
        <v>109</v>
      </c>
      <c r="B72" s="3" t="s">
        <v>108</v>
      </c>
      <c r="C72" s="32">
        <v>21400000</v>
      </c>
      <c r="D72" s="41">
        <v>0</v>
      </c>
      <c r="E72" s="32">
        <v>21400000</v>
      </c>
      <c r="F72" s="34">
        <v>1272798.2</v>
      </c>
      <c r="G72" s="34">
        <v>1589627.47</v>
      </c>
      <c r="H72" s="34">
        <v>1618098.41</v>
      </c>
      <c r="I72" s="34">
        <v>1650610.04</v>
      </c>
      <c r="J72" s="34">
        <v>1831974.18</v>
      </c>
      <c r="K72" s="34">
        <v>4280701</v>
      </c>
      <c r="L72" s="34">
        <v>1831332.15</v>
      </c>
      <c r="M72" s="34">
        <f t="shared" si="5"/>
        <v>7324858.5500000026</v>
      </c>
    </row>
    <row r="73" spans="1:13" x14ac:dyDescent="0.2">
      <c r="A73" s="4" t="s">
        <v>110</v>
      </c>
      <c r="B73" s="9" t="s">
        <v>111</v>
      </c>
      <c r="C73" s="31">
        <v>10000000</v>
      </c>
      <c r="D73" s="42">
        <f t="shared" ref="D73:I73" si="31">+D74</f>
        <v>-72145.06</v>
      </c>
      <c r="E73" s="31">
        <f t="shared" si="31"/>
        <v>9927854.9399999995</v>
      </c>
      <c r="F73" s="33">
        <f t="shared" si="31"/>
        <v>0</v>
      </c>
      <c r="G73" s="33">
        <f t="shared" si="31"/>
        <v>0</v>
      </c>
      <c r="H73" s="33">
        <f t="shared" si="31"/>
        <v>0</v>
      </c>
      <c r="I73" s="33">
        <f t="shared" si="31"/>
        <v>9927854.9399999995</v>
      </c>
      <c r="J73" s="33">
        <f>+J74</f>
        <v>0</v>
      </c>
      <c r="K73" s="33">
        <f>+K74</f>
        <v>0</v>
      </c>
      <c r="L73" s="33">
        <f>+L74</f>
        <v>0</v>
      </c>
      <c r="M73" s="33">
        <f t="shared" si="5"/>
        <v>0</v>
      </c>
    </row>
    <row r="74" spans="1:13" s="4" customFormat="1" x14ac:dyDescent="0.2">
      <c r="A74" s="1" t="s">
        <v>112</v>
      </c>
      <c r="B74" s="3" t="s">
        <v>111</v>
      </c>
      <c r="C74" s="32">
        <v>10000000</v>
      </c>
      <c r="D74" s="41">
        <v>-72145.06</v>
      </c>
      <c r="E74" s="32">
        <v>9927854.9399999995</v>
      </c>
      <c r="F74" s="34">
        <v>0</v>
      </c>
      <c r="G74" s="34">
        <v>0</v>
      </c>
      <c r="H74" s="34">
        <v>0</v>
      </c>
      <c r="I74" s="34">
        <v>9927854.9399999995</v>
      </c>
      <c r="J74" s="34">
        <v>0</v>
      </c>
      <c r="K74" s="34">
        <v>0</v>
      </c>
      <c r="L74" s="34">
        <v>0</v>
      </c>
      <c r="M74" s="34">
        <f t="shared" si="5"/>
        <v>0</v>
      </c>
    </row>
    <row r="75" spans="1:13" x14ac:dyDescent="0.2">
      <c r="A75" s="4" t="s">
        <v>113</v>
      </c>
      <c r="B75" s="9" t="s">
        <v>114</v>
      </c>
      <c r="C75" s="31">
        <v>10850000</v>
      </c>
      <c r="D75" s="42">
        <f>+D76+D77</f>
        <v>0</v>
      </c>
      <c r="E75" s="31">
        <f>E76+E77</f>
        <v>10850000</v>
      </c>
      <c r="F75" s="33">
        <f t="shared" ref="F75:K75" si="32">+F76+F77</f>
        <v>0</v>
      </c>
      <c r="G75" s="33">
        <f t="shared" si="32"/>
        <v>0</v>
      </c>
      <c r="H75" s="33">
        <f t="shared" si="32"/>
        <v>0</v>
      </c>
      <c r="I75" s="33">
        <f t="shared" si="32"/>
        <v>0</v>
      </c>
      <c r="J75" s="33">
        <f t="shared" si="32"/>
        <v>0</v>
      </c>
      <c r="K75" s="33">
        <f t="shared" si="32"/>
        <v>0</v>
      </c>
      <c r="L75" s="33">
        <f>+L76+L77</f>
        <v>0</v>
      </c>
      <c r="M75" s="33">
        <f t="shared" si="5"/>
        <v>10850000</v>
      </c>
    </row>
    <row r="76" spans="1:13" s="4" customFormat="1" x14ac:dyDescent="0.2">
      <c r="A76" s="1" t="s">
        <v>115</v>
      </c>
      <c r="B76" s="3" t="s">
        <v>116</v>
      </c>
      <c r="C76" s="32">
        <v>10400000</v>
      </c>
      <c r="D76" s="41">
        <v>0</v>
      </c>
      <c r="E76" s="32">
        <v>10400000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f t="shared" ref="M76:M139" si="33">+E76-F76-G76-H76-I76-J76-K76-L76</f>
        <v>10400000</v>
      </c>
    </row>
    <row r="77" spans="1:13" s="4" customFormat="1" x14ac:dyDescent="0.2">
      <c r="A77" s="1" t="s">
        <v>117</v>
      </c>
      <c r="B77" s="3" t="s">
        <v>118</v>
      </c>
      <c r="C77" s="32">
        <v>450000</v>
      </c>
      <c r="D77" s="41">
        <v>0</v>
      </c>
      <c r="E77" s="32">
        <v>450000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f t="shared" si="33"/>
        <v>450000</v>
      </c>
    </row>
    <row r="78" spans="1:13" s="4" customFormat="1" x14ac:dyDescent="0.2">
      <c r="A78" s="4" t="s">
        <v>119</v>
      </c>
      <c r="B78" s="9" t="s">
        <v>120</v>
      </c>
      <c r="C78" s="31">
        <v>7300000</v>
      </c>
      <c r="D78" s="42">
        <f t="shared" ref="D78:E78" si="34">+D79+D80+D81+D82+D83+D84</f>
        <v>6800000</v>
      </c>
      <c r="E78" s="31">
        <f t="shared" si="34"/>
        <v>14100000</v>
      </c>
      <c r="F78" s="33">
        <f t="shared" ref="F78:J78" si="35">+F79+F80+F81+F82+F83+F84</f>
        <v>0</v>
      </c>
      <c r="G78" s="33">
        <f t="shared" si="35"/>
        <v>4425</v>
      </c>
      <c r="H78" s="33">
        <f t="shared" si="35"/>
        <v>176871.38</v>
      </c>
      <c r="I78" s="33">
        <f t="shared" si="35"/>
        <v>195939</v>
      </c>
      <c r="J78" s="33">
        <f t="shared" si="35"/>
        <v>376567.26</v>
      </c>
      <c r="K78" s="33">
        <f>+K79+K80+K81+K82+K83+K84</f>
        <v>282594.24</v>
      </c>
      <c r="L78" s="33">
        <f>+L79+L80+L81+L82+L83+L84</f>
        <v>564363.19999999995</v>
      </c>
      <c r="M78" s="33">
        <f t="shared" si="33"/>
        <v>12499239.92</v>
      </c>
    </row>
    <row r="79" spans="1:13" x14ac:dyDescent="0.2">
      <c r="A79" s="1" t="s">
        <v>121</v>
      </c>
      <c r="B79" s="3" t="s">
        <v>122</v>
      </c>
      <c r="C79" s="32">
        <v>200000</v>
      </c>
      <c r="D79" s="41">
        <v>0</v>
      </c>
      <c r="E79" s="32">
        <v>200000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f t="shared" si="33"/>
        <v>200000</v>
      </c>
    </row>
    <row r="80" spans="1:13" s="4" customFormat="1" x14ac:dyDescent="0.2">
      <c r="A80" s="1" t="s">
        <v>421</v>
      </c>
      <c r="B80" s="3" t="s">
        <v>427</v>
      </c>
      <c r="C80" s="32">
        <v>0</v>
      </c>
      <c r="D80" s="41">
        <v>176871.38</v>
      </c>
      <c r="E80" s="32">
        <v>176871.38</v>
      </c>
      <c r="F80" s="34">
        <v>0</v>
      </c>
      <c r="G80" s="34">
        <v>0</v>
      </c>
      <c r="H80" s="34">
        <v>176871.38</v>
      </c>
      <c r="I80" s="34">
        <v>0</v>
      </c>
      <c r="J80" s="34">
        <v>0</v>
      </c>
      <c r="K80" s="34">
        <v>0</v>
      </c>
      <c r="L80" s="34">
        <v>0</v>
      </c>
      <c r="M80" s="34">
        <f t="shared" si="33"/>
        <v>0</v>
      </c>
    </row>
    <row r="81" spans="1:13" s="4" customFormat="1" x14ac:dyDescent="0.2">
      <c r="A81" s="1" t="s">
        <v>123</v>
      </c>
      <c r="B81" s="3" t="s">
        <v>124</v>
      </c>
      <c r="C81" s="32">
        <v>1000000</v>
      </c>
      <c r="D81" s="41">
        <v>0</v>
      </c>
      <c r="E81" s="32">
        <v>1000000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f t="shared" si="33"/>
        <v>1000000</v>
      </c>
    </row>
    <row r="82" spans="1:13" s="4" customFormat="1" x14ac:dyDescent="0.2">
      <c r="A82" s="1" t="s">
        <v>125</v>
      </c>
      <c r="B82" s="3" t="s">
        <v>126</v>
      </c>
      <c r="C82" s="32">
        <v>5200000</v>
      </c>
      <c r="D82" s="41">
        <v>-1000000</v>
      </c>
      <c r="E82" s="32">
        <v>4200000</v>
      </c>
      <c r="F82" s="34">
        <v>0</v>
      </c>
      <c r="G82" s="34">
        <v>4425</v>
      </c>
      <c r="H82" s="34">
        <v>0</v>
      </c>
      <c r="I82" s="34">
        <v>195939</v>
      </c>
      <c r="J82" s="34">
        <v>376567.26</v>
      </c>
      <c r="K82" s="34">
        <v>231394.24</v>
      </c>
      <c r="L82" s="34">
        <v>8850</v>
      </c>
      <c r="M82" s="34">
        <f t="shared" si="33"/>
        <v>3382824.5</v>
      </c>
    </row>
    <row r="83" spans="1:13" x14ac:dyDescent="0.2">
      <c r="A83" s="1" t="s">
        <v>127</v>
      </c>
      <c r="B83" s="3" t="s">
        <v>128</v>
      </c>
      <c r="C83" s="32">
        <v>400000</v>
      </c>
      <c r="D83" s="41">
        <v>0</v>
      </c>
      <c r="E83" s="32">
        <v>400000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f t="shared" si="33"/>
        <v>400000</v>
      </c>
    </row>
    <row r="84" spans="1:13" x14ac:dyDescent="0.2">
      <c r="A84" s="1" t="s">
        <v>129</v>
      </c>
      <c r="B84" s="3" t="s">
        <v>130</v>
      </c>
      <c r="C84" s="32">
        <v>500000</v>
      </c>
      <c r="D84" s="41">
        <v>7623128.6200000001</v>
      </c>
      <c r="E84" s="32">
        <v>8123128.6200000001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51200</v>
      </c>
      <c r="L84" s="34">
        <v>555513.19999999995</v>
      </c>
      <c r="M84" s="34">
        <f t="shared" si="33"/>
        <v>7516415.4199999999</v>
      </c>
    </row>
    <row r="85" spans="1:13" x14ac:dyDescent="0.2">
      <c r="A85" s="4" t="s">
        <v>131</v>
      </c>
      <c r="B85" s="9" t="s">
        <v>132</v>
      </c>
      <c r="C85" s="31">
        <v>2359300</v>
      </c>
      <c r="D85" s="42">
        <f t="shared" ref="D85:I85" si="36">+D86</f>
        <v>0</v>
      </c>
      <c r="E85" s="31">
        <f t="shared" si="36"/>
        <v>2359300</v>
      </c>
      <c r="F85" s="33">
        <f>+F86</f>
        <v>0</v>
      </c>
      <c r="G85" s="33">
        <f t="shared" si="36"/>
        <v>0</v>
      </c>
      <c r="H85" s="33">
        <f t="shared" si="36"/>
        <v>0</v>
      </c>
      <c r="I85" s="33">
        <f t="shared" si="36"/>
        <v>0</v>
      </c>
      <c r="J85" s="33">
        <f>+J86</f>
        <v>0</v>
      </c>
      <c r="K85" s="33">
        <f>+K86</f>
        <v>0</v>
      </c>
      <c r="L85" s="33">
        <f>+L86</f>
        <v>0</v>
      </c>
      <c r="M85" s="33">
        <f t="shared" si="33"/>
        <v>2359300</v>
      </c>
    </row>
    <row r="86" spans="1:13" s="4" customFormat="1" x14ac:dyDescent="0.2">
      <c r="A86" s="1" t="s">
        <v>399</v>
      </c>
      <c r="B86" s="3" t="s">
        <v>406</v>
      </c>
      <c r="C86" s="32">
        <v>2359300</v>
      </c>
      <c r="D86" s="41">
        <v>0</v>
      </c>
      <c r="E86" s="32">
        <v>2359300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f t="shared" si="33"/>
        <v>2359300</v>
      </c>
    </row>
    <row r="87" spans="1:13" s="4" customFormat="1" x14ac:dyDescent="0.2">
      <c r="A87" s="4" t="s">
        <v>133</v>
      </c>
      <c r="B87" s="9" t="s">
        <v>134</v>
      </c>
      <c r="C87" s="31">
        <v>50000</v>
      </c>
      <c r="D87" s="42">
        <f t="shared" ref="D87:I87" si="37">+D88</f>
        <v>300000</v>
      </c>
      <c r="E87" s="31">
        <f t="shared" si="37"/>
        <v>350000</v>
      </c>
      <c r="F87" s="33">
        <f t="shared" si="37"/>
        <v>0</v>
      </c>
      <c r="G87" s="33">
        <f t="shared" si="37"/>
        <v>0</v>
      </c>
      <c r="H87" s="33">
        <f t="shared" si="37"/>
        <v>0</v>
      </c>
      <c r="I87" s="33">
        <f t="shared" si="37"/>
        <v>0</v>
      </c>
      <c r="J87" s="33">
        <f>+J88</f>
        <v>0</v>
      </c>
      <c r="K87" s="33">
        <f>+K88</f>
        <v>0</v>
      </c>
      <c r="L87" s="33">
        <f>+L88</f>
        <v>0</v>
      </c>
      <c r="M87" s="33">
        <f t="shared" si="33"/>
        <v>350000</v>
      </c>
    </row>
    <row r="88" spans="1:13" x14ac:dyDescent="0.2">
      <c r="A88" s="1" t="s">
        <v>135</v>
      </c>
      <c r="B88" s="3" t="s">
        <v>134</v>
      </c>
      <c r="C88" s="32">
        <v>50000</v>
      </c>
      <c r="D88" s="41">
        <v>300000</v>
      </c>
      <c r="E88" s="32">
        <v>350000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f t="shared" si="33"/>
        <v>350000</v>
      </c>
    </row>
    <row r="89" spans="1:13" s="4" customFormat="1" x14ac:dyDescent="0.2">
      <c r="A89" s="4" t="s">
        <v>136</v>
      </c>
      <c r="B89" s="9" t="s">
        <v>137</v>
      </c>
      <c r="C89" s="31">
        <v>3000000</v>
      </c>
      <c r="D89" s="42">
        <f t="shared" ref="D89:E89" si="38">+D90+D91</f>
        <v>-1211293</v>
      </c>
      <c r="E89" s="31">
        <f t="shared" si="38"/>
        <v>1788707</v>
      </c>
      <c r="F89" s="33">
        <f t="shared" ref="F89:K89" si="39">+F90+F91</f>
        <v>0</v>
      </c>
      <c r="G89" s="33">
        <f t="shared" si="39"/>
        <v>0</v>
      </c>
      <c r="H89" s="33">
        <f t="shared" si="39"/>
        <v>0</v>
      </c>
      <c r="I89" s="33">
        <f t="shared" si="39"/>
        <v>0</v>
      </c>
      <c r="J89" s="33">
        <f t="shared" si="39"/>
        <v>49331.16</v>
      </c>
      <c r="K89" s="33">
        <f t="shared" si="39"/>
        <v>0</v>
      </c>
      <c r="L89" s="33">
        <f>+L90+L91</f>
        <v>29101.05</v>
      </c>
      <c r="M89" s="33">
        <f t="shared" si="33"/>
        <v>1710274.79</v>
      </c>
    </row>
    <row r="90" spans="1:13" x14ac:dyDescent="0.2">
      <c r="A90" s="1" t="s">
        <v>138</v>
      </c>
      <c r="B90" s="3" t="s">
        <v>139</v>
      </c>
      <c r="C90" s="32">
        <v>3000000</v>
      </c>
      <c r="D90" s="41">
        <v>-1473693</v>
      </c>
      <c r="E90" s="32">
        <v>1526307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f t="shared" si="33"/>
        <v>1526307</v>
      </c>
    </row>
    <row r="91" spans="1:13" x14ac:dyDescent="0.2">
      <c r="A91" s="1" t="s">
        <v>422</v>
      </c>
      <c r="B91" s="3" t="s">
        <v>428</v>
      </c>
      <c r="C91" s="32">
        <v>0</v>
      </c>
      <c r="D91" s="41">
        <v>262400</v>
      </c>
      <c r="E91" s="32">
        <v>262400</v>
      </c>
      <c r="F91" s="34">
        <v>0</v>
      </c>
      <c r="G91" s="34">
        <v>0</v>
      </c>
      <c r="H91" s="34">
        <v>0</v>
      </c>
      <c r="I91" s="34">
        <v>0</v>
      </c>
      <c r="J91" s="34">
        <v>49331.16</v>
      </c>
      <c r="K91" s="34">
        <v>0</v>
      </c>
      <c r="L91" s="34">
        <v>29101.05</v>
      </c>
      <c r="M91" s="34">
        <f t="shared" si="33"/>
        <v>183967.79</v>
      </c>
    </row>
    <row r="92" spans="1:13" s="4" customFormat="1" x14ac:dyDescent="0.2">
      <c r="A92" s="4" t="s">
        <v>140</v>
      </c>
      <c r="B92" s="9" t="s">
        <v>141</v>
      </c>
      <c r="C92" s="31">
        <v>15600000</v>
      </c>
      <c r="D92" s="42">
        <f t="shared" ref="D92:E92" si="40">+D93</f>
        <v>-3000000</v>
      </c>
      <c r="E92" s="31">
        <f t="shared" si="40"/>
        <v>12600000</v>
      </c>
      <c r="F92" s="33">
        <f t="shared" ref="F92:K92" si="41">+F93</f>
        <v>0</v>
      </c>
      <c r="G92" s="33">
        <f t="shared" si="41"/>
        <v>0</v>
      </c>
      <c r="H92" s="33">
        <f t="shared" si="41"/>
        <v>0</v>
      </c>
      <c r="I92" s="33">
        <f t="shared" si="41"/>
        <v>0</v>
      </c>
      <c r="J92" s="33">
        <f t="shared" si="41"/>
        <v>0</v>
      </c>
      <c r="K92" s="33">
        <f t="shared" si="41"/>
        <v>1221182</v>
      </c>
      <c r="L92" s="33">
        <f>+L93</f>
        <v>401849</v>
      </c>
      <c r="M92" s="33">
        <f t="shared" si="33"/>
        <v>10976969</v>
      </c>
    </row>
    <row r="93" spans="1:13" x14ac:dyDescent="0.2">
      <c r="A93" s="1" t="s">
        <v>142</v>
      </c>
      <c r="B93" s="3" t="s">
        <v>143</v>
      </c>
      <c r="C93" s="32">
        <v>15600000</v>
      </c>
      <c r="D93" s="41">
        <v>-3000000</v>
      </c>
      <c r="E93" s="32">
        <v>12600000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1221182</v>
      </c>
      <c r="L93" s="34">
        <v>401849</v>
      </c>
      <c r="M93" s="34">
        <f t="shared" si="33"/>
        <v>10976969</v>
      </c>
    </row>
    <row r="94" spans="1:13" x14ac:dyDescent="0.2">
      <c r="A94" s="4" t="s">
        <v>144</v>
      </c>
      <c r="B94" s="9" t="s">
        <v>145</v>
      </c>
      <c r="C94" s="31">
        <v>20004479</v>
      </c>
      <c r="D94" s="42">
        <f t="shared" ref="D94:I94" si="42">+D95+D96+D97+D98+D99</f>
        <v>-1572535</v>
      </c>
      <c r="E94" s="31">
        <f t="shared" si="42"/>
        <v>18431944</v>
      </c>
      <c r="F94" s="33">
        <f t="shared" si="42"/>
        <v>0</v>
      </c>
      <c r="G94" s="33">
        <f t="shared" si="42"/>
        <v>89500</v>
      </c>
      <c r="H94" s="33">
        <f t="shared" si="42"/>
        <v>305900</v>
      </c>
      <c r="I94" s="33">
        <f t="shared" si="42"/>
        <v>758108.81</v>
      </c>
      <c r="J94" s="33">
        <f>+J95+J96+J97+J98+J99</f>
        <v>2175824.85</v>
      </c>
      <c r="K94" s="33">
        <f>+K95+K96+K97+K98+K99</f>
        <v>1820422.3900000001</v>
      </c>
      <c r="L94" s="33">
        <f>+L95+L96+L97+L98+L99</f>
        <v>1704858.2</v>
      </c>
      <c r="M94" s="33">
        <f t="shared" si="33"/>
        <v>11577329.750000002</v>
      </c>
    </row>
    <row r="95" spans="1:13" s="4" customFormat="1" x14ac:dyDescent="0.2">
      <c r="A95" s="1" t="s">
        <v>400</v>
      </c>
      <c r="B95" s="3" t="s">
        <v>146</v>
      </c>
      <c r="C95" s="32">
        <v>700000</v>
      </c>
      <c r="D95" s="41">
        <v>0</v>
      </c>
      <c r="E95" s="32">
        <v>700000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f t="shared" si="33"/>
        <v>700000</v>
      </c>
    </row>
    <row r="96" spans="1:13" x14ac:dyDescent="0.2">
      <c r="A96" s="1" t="s">
        <v>401</v>
      </c>
      <c r="B96" s="3" t="s">
        <v>147</v>
      </c>
      <c r="C96" s="32">
        <v>1500000</v>
      </c>
      <c r="D96" s="41">
        <v>173204.6</v>
      </c>
      <c r="E96" s="32">
        <v>1673204.6</v>
      </c>
      <c r="F96" s="34">
        <v>0</v>
      </c>
      <c r="G96" s="34">
        <v>29500</v>
      </c>
      <c r="H96" s="34">
        <v>5900</v>
      </c>
      <c r="I96" s="34">
        <v>398993.4</v>
      </c>
      <c r="J96" s="34">
        <v>88877.6</v>
      </c>
      <c r="K96" s="34">
        <v>387075.4</v>
      </c>
      <c r="L96" s="34">
        <v>762858.2</v>
      </c>
      <c r="M96" s="34">
        <f t="shared" si="33"/>
        <v>0</v>
      </c>
    </row>
    <row r="97" spans="1:13" s="4" customFormat="1" x14ac:dyDescent="0.2">
      <c r="A97" s="1" t="s">
        <v>402</v>
      </c>
      <c r="B97" s="3" t="s">
        <v>148</v>
      </c>
      <c r="C97" s="32">
        <v>5200000</v>
      </c>
      <c r="D97" s="41">
        <v>-3000000</v>
      </c>
      <c r="E97" s="32">
        <v>2200000</v>
      </c>
      <c r="F97" s="34">
        <v>0</v>
      </c>
      <c r="G97" s="34">
        <v>60000</v>
      </c>
      <c r="H97" s="34">
        <v>0</v>
      </c>
      <c r="I97" s="34">
        <v>54900</v>
      </c>
      <c r="J97" s="34">
        <v>1038947.25</v>
      </c>
      <c r="K97" s="34">
        <v>353937.78</v>
      </c>
      <c r="L97" s="34">
        <v>0</v>
      </c>
      <c r="M97" s="34">
        <f t="shared" si="33"/>
        <v>692214.97</v>
      </c>
    </row>
    <row r="98" spans="1:13" x14ac:dyDescent="0.2">
      <c r="A98" s="1" t="s">
        <v>149</v>
      </c>
      <c r="B98" s="3" t="s">
        <v>150</v>
      </c>
      <c r="C98" s="32">
        <v>604479</v>
      </c>
      <c r="D98" s="41">
        <v>3771455.4</v>
      </c>
      <c r="E98" s="32">
        <v>4375934.4000000004</v>
      </c>
      <c r="F98" s="34">
        <v>0</v>
      </c>
      <c r="G98" s="34">
        <v>0</v>
      </c>
      <c r="H98" s="34">
        <v>0</v>
      </c>
      <c r="I98" s="34">
        <v>0</v>
      </c>
      <c r="J98" s="34">
        <v>200000</v>
      </c>
      <c r="K98" s="34">
        <v>0</v>
      </c>
      <c r="L98" s="34">
        <v>0</v>
      </c>
      <c r="M98" s="34">
        <f t="shared" si="33"/>
        <v>4175934.4000000004</v>
      </c>
    </row>
    <row r="99" spans="1:13" s="4" customFormat="1" x14ac:dyDescent="0.2">
      <c r="A99" s="1" t="s">
        <v>151</v>
      </c>
      <c r="B99" s="3" t="s">
        <v>152</v>
      </c>
      <c r="C99" s="32">
        <v>12000000</v>
      </c>
      <c r="D99" s="41">
        <v>-2517195</v>
      </c>
      <c r="E99" s="32">
        <v>9482805</v>
      </c>
      <c r="F99" s="34">
        <v>0</v>
      </c>
      <c r="G99" s="34">
        <v>0</v>
      </c>
      <c r="H99" s="34">
        <v>300000</v>
      </c>
      <c r="I99" s="34">
        <v>304215.40999999997</v>
      </c>
      <c r="J99" s="34">
        <v>848000</v>
      </c>
      <c r="K99" s="34">
        <v>1079409.21</v>
      </c>
      <c r="L99" s="34">
        <v>942000</v>
      </c>
      <c r="M99" s="34">
        <f t="shared" si="33"/>
        <v>6009180.3799999999</v>
      </c>
    </row>
    <row r="100" spans="1:13" x14ac:dyDescent="0.2">
      <c r="A100" s="4" t="s">
        <v>153</v>
      </c>
      <c r="B100" s="9" t="s">
        <v>154</v>
      </c>
      <c r="C100" s="31">
        <v>3000000</v>
      </c>
      <c r="D100" s="42">
        <f t="shared" ref="D100:E100" si="43">+D101</f>
        <v>-2000000</v>
      </c>
      <c r="E100" s="31">
        <f t="shared" si="43"/>
        <v>1000000</v>
      </c>
      <c r="F100" s="33">
        <f t="shared" ref="F100:I100" si="44">+F101</f>
        <v>0</v>
      </c>
      <c r="G100" s="33">
        <f t="shared" si="44"/>
        <v>0</v>
      </c>
      <c r="H100" s="33">
        <f t="shared" si="44"/>
        <v>0</v>
      </c>
      <c r="I100" s="33">
        <f t="shared" si="44"/>
        <v>0</v>
      </c>
      <c r="J100" s="33">
        <f>+J101</f>
        <v>0</v>
      </c>
      <c r="K100" s="33">
        <f>+K101</f>
        <v>0</v>
      </c>
      <c r="L100" s="33">
        <f>+L101</f>
        <v>0</v>
      </c>
      <c r="M100" s="33">
        <f t="shared" si="33"/>
        <v>1000000</v>
      </c>
    </row>
    <row r="101" spans="1:13" s="4" customFormat="1" x14ac:dyDescent="0.2">
      <c r="A101" s="1" t="s">
        <v>155</v>
      </c>
      <c r="B101" s="3" t="s">
        <v>156</v>
      </c>
      <c r="C101" s="32">
        <v>3000000</v>
      </c>
      <c r="D101" s="41">
        <v>-2000000</v>
      </c>
      <c r="E101" s="32">
        <v>1000000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f t="shared" si="33"/>
        <v>1000000</v>
      </c>
    </row>
    <row r="102" spans="1:13" x14ac:dyDescent="0.2">
      <c r="A102" s="4" t="s">
        <v>157</v>
      </c>
      <c r="B102" s="9" t="s">
        <v>158</v>
      </c>
      <c r="C102" s="31">
        <v>50000</v>
      </c>
      <c r="D102" s="42">
        <f t="shared" ref="D102:H102" si="45">+D103</f>
        <v>419400</v>
      </c>
      <c r="E102" s="31">
        <f t="shared" si="45"/>
        <v>469400</v>
      </c>
      <c r="F102" s="33">
        <f t="shared" si="45"/>
        <v>0</v>
      </c>
      <c r="G102" s="33">
        <f t="shared" si="45"/>
        <v>0</v>
      </c>
      <c r="H102" s="33">
        <f t="shared" si="45"/>
        <v>0</v>
      </c>
      <c r="I102" s="33">
        <f>+I103</f>
        <v>0</v>
      </c>
      <c r="J102" s="33">
        <f>+J103</f>
        <v>141600</v>
      </c>
      <c r="K102" s="33">
        <f>+K103</f>
        <v>0</v>
      </c>
      <c r="L102" s="33">
        <f>+L103</f>
        <v>0</v>
      </c>
      <c r="M102" s="33">
        <f t="shared" si="33"/>
        <v>327800</v>
      </c>
    </row>
    <row r="103" spans="1:13" s="4" customFormat="1" x14ac:dyDescent="0.2">
      <c r="A103" s="1" t="s">
        <v>159</v>
      </c>
      <c r="B103" s="3" t="s">
        <v>158</v>
      </c>
      <c r="C103" s="32">
        <v>50000</v>
      </c>
      <c r="D103" s="41">
        <v>419400</v>
      </c>
      <c r="E103" s="32">
        <v>469400</v>
      </c>
      <c r="F103" s="34">
        <v>0</v>
      </c>
      <c r="G103" s="34">
        <v>0</v>
      </c>
      <c r="H103" s="34">
        <v>0</v>
      </c>
      <c r="I103" s="34">
        <v>0</v>
      </c>
      <c r="J103" s="34">
        <v>141600</v>
      </c>
      <c r="K103" s="34">
        <v>0</v>
      </c>
      <c r="L103" s="34">
        <v>0</v>
      </c>
      <c r="M103" s="34">
        <f t="shared" si="33"/>
        <v>327800</v>
      </c>
    </row>
    <row r="104" spans="1:13" x14ac:dyDescent="0.2">
      <c r="A104" s="4" t="s">
        <v>160</v>
      </c>
      <c r="B104" s="9" t="s">
        <v>161</v>
      </c>
      <c r="C104" s="31">
        <v>20301597</v>
      </c>
      <c r="D104" s="42">
        <f t="shared" ref="D104:J104" si="46">+D105+D106</f>
        <v>-2128000</v>
      </c>
      <c r="E104" s="31">
        <f t="shared" si="46"/>
        <v>18173597</v>
      </c>
      <c r="F104" s="33">
        <f t="shared" si="46"/>
        <v>0</v>
      </c>
      <c r="G104" s="33">
        <f t="shared" si="46"/>
        <v>185735</v>
      </c>
      <c r="H104" s="33">
        <f t="shared" si="46"/>
        <v>1823654.6</v>
      </c>
      <c r="I104" s="33">
        <f t="shared" si="46"/>
        <v>118354</v>
      </c>
      <c r="J104" s="33">
        <f t="shared" si="46"/>
        <v>1760866.8</v>
      </c>
      <c r="K104" s="34">
        <f>+K105+K106</f>
        <v>0</v>
      </c>
      <c r="L104" s="33">
        <f>+L105+L106</f>
        <v>1251443.69</v>
      </c>
      <c r="M104" s="33">
        <f t="shared" si="33"/>
        <v>13033542.91</v>
      </c>
    </row>
    <row r="105" spans="1:13" x14ac:dyDescent="0.2">
      <c r="A105" s="1" t="s">
        <v>162</v>
      </c>
      <c r="B105" s="3" t="s">
        <v>161</v>
      </c>
      <c r="C105" s="32">
        <v>5200000</v>
      </c>
      <c r="D105" s="41">
        <v>4173602.91</v>
      </c>
      <c r="E105" s="32">
        <v>9373602.9100000001</v>
      </c>
      <c r="F105" s="34">
        <v>0</v>
      </c>
      <c r="G105" s="34">
        <v>0</v>
      </c>
      <c r="H105" s="34">
        <v>1823654.6</v>
      </c>
      <c r="I105" s="34">
        <v>118354</v>
      </c>
      <c r="J105" s="34">
        <v>1760866.8</v>
      </c>
      <c r="K105" s="34">
        <v>0</v>
      </c>
      <c r="L105" s="34">
        <v>905439.35</v>
      </c>
      <c r="M105" s="34">
        <f t="shared" si="33"/>
        <v>4765288.1600000011</v>
      </c>
    </row>
    <row r="106" spans="1:13" x14ac:dyDescent="0.2">
      <c r="A106" s="1" t="s">
        <v>163</v>
      </c>
      <c r="B106" s="3" t="s">
        <v>164</v>
      </c>
      <c r="C106" s="32">
        <v>15101597</v>
      </c>
      <c r="D106" s="43">
        <v>-6301602.9100000001</v>
      </c>
      <c r="E106" s="32">
        <v>8799994.0899999999</v>
      </c>
      <c r="F106" s="34">
        <v>0</v>
      </c>
      <c r="G106" s="34">
        <v>185735</v>
      </c>
      <c r="H106" s="34">
        <v>0</v>
      </c>
      <c r="I106" s="34">
        <v>0</v>
      </c>
      <c r="J106" s="34">
        <v>0</v>
      </c>
      <c r="K106" s="34">
        <v>0</v>
      </c>
      <c r="L106" s="34">
        <v>346004.34</v>
      </c>
      <c r="M106" s="34">
        <f t="shared" si="33"/>
        <v>8268254.75</v>
      </c>
    </row>
    <row r="107" spans="1:13" x14ac:dyDescent="0.2">
      <c r="A107" s="4" t="s">
        <v>165</v>
      </c>
      <c r="B107" s="9" t="s">
        <v>166</v>
      </c>
      <c r="C107" s="31">
        <v>5200000</v>
      </c>
      <c r="D107" s="42">
        <f t="shared" ref="D107:I107" si="47">+D108</f>
        <v>175498.65</v>
      </c>
      <c r="E107" s="31">
        <f t="shared" si="47"/>
        <v>5375498.6500000004</v>
      </c>
      <c r="F107" s="33">
        <f t="shared" si="47"/>
        <v>0</v>
      </c>
      <c r="G107" s="33">
        <f t="shared" si="47"/>
        <v>221250</v>
      </c>
      <c r="H107" s="33">
        <f t="shared" si="47"/>
        <v>380227.5</v>
      </c>
      <c r="I107" s="33">
        <f t="shared" si="47"/>
        <v>262257.2</v>
      </c>
      <c r="J107" s="33">
        <f>+J108</f>
        <v>327132.40000000002</v>
      </c>
      <c r="K107" s="33">
        <f>+K108</f>
        <v>179288.7</v>
      </c>
      <c r="L107" s="33">
        <f>+L108</f>
        <v>26040</v>
      </c>
      <c r="M107" s="33">
        <f t="shared" si="33"/>
        <v>3979302.85</v>
      </c>
    </row>
    <row r="108" spans="1:13" x14ac:dyDescent="0.2">
      <c r="A108" s="1" t="s">
        <v>167</v>
      </c>
      <c r="B108" s="3" t="s">
        <v>166</v>
      </c>
      <c r="C108" s="32">
        <v>5200000</v>
      </c>
      <c r="D108" s="41">
        <v>175498.65</v>
      </c>
      <c r="E108" s="32">
        <v>5375498.6500000004</v>
      </c>
      <c r="F108" s="34">
        <v>0</v>
      </c>
      <c r="G108" s="34">
        <v>221250</v>
      </c>
      <c r="H108" s="34">
        <v>380227.5</v>
      </c>
      <c r="I108" s="34">
        <v>262257.2</v>
      </c>
      <c r="J108" s="34">
        <v>327132.40000000002</v>
      </c>
      <c r="K108" s="34">
        <v>179288.7</v>
      </c>
      <c r="L108" s="34">
        <v>26040</v>
      </c>
      <c r="M108" s="34">
        <f t="shared" si="33"/>
        <v>3979302.85</v>
      </c>
    </row>
    <row r="109" spans="1:13" s="4" customFormat="1" x14ac:dyDescent="0.2">
      <c r="A109" s="4" t="s">
        <v>168</v>
      </c>
      <c r="B109" s="9" t="s">
        <v>169</v>
      </c>
      <c r="C109" s="31">
        <v>400000</v>
      </c>
      <c r="D109" s="42">
        <f t="shared" ref="D109:G109" si="48">+D110+D111</f>
        <v>59100</v>
      </c>
      <c r="E109" s="31">
        <f t="shared" si="48"/>
        <v>459100</v>
      </c>
      <c r="F109" s="33">
        <f t="shared" si="48"/>
        <v>0</v>
      </c>
      <c r="G109" s="33">
        <f t="shared" si="48"/>
        <v>0</v>
      </c>
      <c r="H109" s="33">
        <f>+H110+H111</f>
        <v>0</v>
      </c>
      <c r="I109" s="33">
        <f>+I110+I111</f>
        <v>0</v>
      </c>
      <c r="J109" s="33">
        <f>+J110+J111</f>
        <v>0</v>
      </c>
      <c r="K109" s="33">
        <f>+K110+K111</f>
        <v>224200</v>
      </c>
      <c r="L109" s="33">
        <f>+L110+L111</f>
        <v>0</v>
      </c>
      <c r="M109" s="33">
        <f t="shared" si="33"/>
        <v>234900</v>
      </c>
    </row>
    <row r="110" spans="1:13" x14ac:dyDescent="0.2">
      <c r="A110" s="1" t="s">
        <v>170</v>
      </c>
      <c r="B110" s="3" t="s">
        <v>171</v>
      </c>
      <c r="C110" s="32">
        <v>100000</v>
      </c>
      <c r="D110" s="41">
        <v>-100000</v>
      </c>
      <c r="E110" s="32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f t="shared" si="33"/>
        <v>0</v>
      </c>
    </row>
    <row r="111" spans="1:13" s="4" customFormat="1" x14ac:dyDescent="0.2">
      <c r="A111" s="1" t="s">
        <v>172</v>
      </c>
      <c r="B111" s="3" t="s">
        <v>173</v>
      </c>
      <c r="C111" s="32">
        <v>300000</v>
      </c>
      <c r="D111" s="41">
        <v>159100</v>
      </c>
      <c r="E111" s="32">
        <v>459100</v>
      </c>
      <c r="F111" s="34">
        <v>0</v>
      </c>
      <c r="G111" s="34">
        <v>0</v>
      </c>
      <c r="H111" s="34">
        <v>0</v>
      </c>
      <c r="I111" s="34">
        <v>0</v>
      </c>
      <c r="J111" s="34">
        <v>0</v>
      </c>
      <c r="K111" s="34">
        <v>224200</v>
      </c>
      <c r="L111" s="34">
        <v>0</v>
      </c>
      <c r="M111" s="34">
        <f t="shared" si="33"/>
        <v>234900</v>
      </c>
    </row>
    <row r="112" spans="1:13" x14ac:dyDescent="0.2">
      <c r="A112" s="4" t="s">
        <v>174</v>
      </c>
      <c r="B112" s="9" t="s">
        <v>175</v>
      </c>
      <c r="C112" s="31">
        <v>1500000</v>
      </c>
      <c r="D112" s="42">
        <f t="shared" ref="D112:I112" si="49">+D113</f>
        <v>-1234598.6499999999</v>
      </c>
      <c r="E112" s="31">
        <f t="shared" si="49"/>
        <v>265401.34999999998</v>
      </c>
      <c r="F112" s="33">
        <f t="shared" si="49"/>
        <v>0</v>
      </c>
      <c r="G112" s="33">
        <f t="shared" si="49"/>
        <v>0</v>
      </c>
      <c r="H112" s="33">
        <f t="shared" si="49"/>
        <v>10159.799999999999</v>
      </c>
      <c r="I112" s="33">
        <f t="shared" si="49"/>
        <v>0</v>
      </c>
      <c r="J112" s="33">
        <f>+J113</f>
        <v>0</v>
      </c>
      <c r="K112" s="33">
        <f>+K113</f>
        <v>0</v>
      </c>
      <c r="L112" s="33">
        <f>+L113</f>
        <v>0</v>
      </c>
      <c r="M112" s="33">
        <f t="shared" si="33"/>
        <v>255241.55</v>
      </c>
    </row>
    <row r="113" spans="1:13" s="4" customFormat="1" x14ac:dyDescent="0.2">
      <c r="A113" s="1" t="s">
        <v>176</v>
      </c>
      <c r="B113" s="3" t="s">
        <v>175</v>
      </c>
      <c r="C113" s="32">
        <v>1500000</v>
      </c>
      <c r="D113" s="41">
        <v>-1234598.6499999999</v>
      </c>
      <c r="E113" s="32">
        <v>265401.34999999998</v>
      </c>
      <c r="F113" s="34">
        <v>0</v>
      </c>
      <c r="G113" s="34">
        <v>0</v>
      </c>
      <c r="H113" s="34">
        <v>10159.799999999999</v>
      </c>
      <c r="I113" s="34">
        <v>0</v>
      </c>
      <c r="J113" s="34">
        <v>0</v>
      </c>
      <c r="K113" s="34">
        <v>0</v>
      </c>
      <c r="L113" s="34">
        <v>0</v>
      </c>
      <c r="M113" s="34">
        <f t="shared" si="33"/>
        <v>255241.55</v>
      </c>
    </row>
    <row r="114" spans="1:13" x14ac:dyDescent="0.2">
      <c r="A114" s="4" t="s">
        <v>177</v>
      </c>
      <c r="B114" s="9" t="s">
        <v>178</v>
      </c>
      <c r="C114" s="31">
        <v>1000000</v>
      </c>
      <c r="D114" s="42">
        <f t="shared" ref="D114:I114" si="50">+D115</f>
        <v>-110925.98</v>
      </c>
      <c r="E114" s="31">
        <f t="shared" si="50"/>
        <v>889074.02</v>
      </c>
      <c r="F114" s="33">
        <f t="shared" si="50"/>
        <v>0</v>
      </c>
      <c r="G114" s="33">
        <f t="shared" si="50"/>
        <v>0</v>
      </c>
      <c r="H114" s="33">
        <f t="shared" si="50"/>
        <v>0</v>
      </c>
      <c r="I114" s="33">
        <f t="shared" si="50"/>
        <v>0</v>
      </c>
      <c r="J114" s="33">
        <f>+J115</f>
        <v>0</v>
      </c>
      <c r="K114" s="33">
        <f>+K115</f>
        <v>487074.5</v>
      </c>
      <c r="L114" s="33">
        <f>+L115</f>
        <v>0</v>
      </c>
      <c r="M114" s="33">
        <f t="shared" si="33"/>
        <v>401999.52</v>
      </c>
    </row>
    <row r="115" spans="1:13" x14ac:dyDescent="0.2">
      <c r="A115" s="1" t="s">
        <v>179</v>
      </c>
      <c r="B115" s="3" t="s">
        <v>178</v>
      </c>
      <c r="C115" s="32">
        <v>1000000</v>
      </c>
      <c r="D115" s="41">
        <v>-110925.98</v>
      </c>
      <c r="E115" s="32">
        <v>889074.02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487074.5</v>
      </c>
      <c r="L115" s="34">
        <v>0</v>
      </c>
      <c r="M115" s="34">
        <f t="shared" si="33"/>
        <v>401999.52</v>
      </c>
    </row>
    <row r="116" spans="1:13" s="4" customFormat="1" x14ac:dyDescent="0.2">
      <c r="A116" s="4" t="s">
        <v>180</v>
      </c>
      <c r="B116" s="9" t="s">
        <v>181</v>
      </c>
      <c r="C116" s="31">
        <v>500000</v>
      </c>
      <c r="D116" s="42">
        <f t="shared" ref="D116:I116" si="51">+D117</f>
        <v>-428628.01</v>
      </c>
      <c r="E116" s="31">
        <f t="shared" si="51"/>
        <v>71371.990000000005</v>
      </c>
      <c r="F116" s="33">
        <f t="shared" si="51"/>
        <v>0</v>
      </c>
      <c r="G116" s="33">
        <f t="shared" si="51"/>
        <v>0</v>
      </c>
      <c r="H116" s="33">
        <f t="shared" si="51"/>
        <v>0</v>
      </c>
      <c r="I116" s="33">
        <f t="shared" si="51"/>
        <v>0</v>
      </c>
      <c r="J116" s="33">
        <f>+J117</f>
        <v>0</v>
      </c>
      <c r="K116" s="33">
        <f>+K117</f>
        <v>0</v>
      </c>
      <c r="L116" s="33">
        <f>+L117</f>
        <v>0</v>
      </c>
      <c r="M116" s="33">
        <f t="shared" si="33"/>
        <v>71371.990000000005</v>
      </c>
    </row>
    <row r="117" spans="1:13" s="4" customFormat="1" x14ac:dyDescent="0.2">
      <c r="A117" s="1" t="s">
        <v>182</v>
      </c>
      <c r="B117" s="3" t="s">
        <v>181</v>
      </c>
      <c r="C117" s="32">
        <v>500000</v>
      </c>
      <c r="D117" s="41">
        <v>-428628.01</v>
      </c>
      <c r="E117" s="32">
        <v>71371.990000000005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f t="shared" si="33"/>
        <v>71371.990000000005</v>
      </c>
    </row>
    <row r="118" spans="1:13" x14ac:dyDescent="0.2">
      <c r="A118" s="4" t="s">
        <v>183</v>
      </c>
      <c r="B118" s="9" t="s">
        <v>184</v>
      </c>
      <c r="C118" s="31">
        <v>10400000</v>
      </c>
      <c r="D118" s="42">
        <f t="shared" ref="D118:E118" si="52">+D119</f>
        <v>-8560446.0099999998</v>
      </c>
      <c r="E118" s="31">
        <f t="shared" si="52"/>
        <v>1839553.99</v>
      </c>
      <c r="F118" s="33">
        <f t="shared" ref="F118:J118" si="53">+F119</f>
        <v>0</v>
      </c>
      <c r="G118" s="33">
        <f t="shared" si="53"/>
        <v>0</v>
      </c>
      <c r="H118" s="33">
        <f t="shared" si="53"/>
        <v>0</v>
      </c>
      <c r="I118" s="33">
        <f t="shared" si="53"/>
        <v>0</v>
      </c>
      <c r="J118" s="33">
        <f t="shared" si="53"/>
        <v>0</v>
      </c>
      <c r="K118" s="33">
        <f>+K119</f>
        <v>0</v>
      </c>
      <c r="L118" s="33">
        <f>+L119</f>
        <v>0</v>
      </c>
      <c r="M118" s="33">
        <f t="shared" si="33"/>
        <v>1839553.99</v>
      </c>
    </row>
    <row r="119" spans="1:13" s="4" customFormat="1" x14ac:dyDescent="0.2">
      <c r="A119" s="1" t="s">
        <v>185</v>
      </c>
      <c r="B119" s="3" t="s">
        <v>184</v>
      </c>
      <c r="C119" s="32">
        <v>10400000</v>
      </c>
      <c r="D119" s="41">
        <v>-8560446.0099999998</v>
      </c>
      <c r="E119" s="32">
        <v>1839553.99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f t="shared" si="33"/>
        <v>1839553.99</v>
      </c>
    </row>
    <row r="120" spans="1:13" x14ac:dyDescent="0.2">
      <c r="A120" s="4" t="s">
        <v>186</v>
      </c>
      <c r="B120" s="9" t="s">
        <v>187</v>
      </c>
      <c r="C120" s="31">
        <v>1500000</v>
      </c>
      <c r="D120" s="44">
        <f t="shared" ref="D120:I120" si="54">+D121</f>
        <v>-929300.69</v>
      </c>
      <c r="E120" s="31">
        <f t="shared" si="54"/>
        <v>570699.31000000006</v>
      </c>
      <c r="F120" s="33">
        <f t="shared" si="54"/>
        <v>0</v>
      </c>
      <c r="G120" s="33">
        <f t="shared" si="54"/>
        <v>0</v>
      </c>
      <c r="H120" s="33">
        <f t="shared" si="54"/>
        <v>0</v>
      </c>
      <c r="I120" s="33">
        <f t="shared" si="54"/>
        <v>0</v>
      </c>
      <c r="J120" s="33">
        <f>+J121</f>
        <v>0</v>
      </c>
      <c r="K120" s="33">
        <f>+K121</f>
        <v>0</v>
      </c>
      <c r="L120" s="33">
        <f>+L121</f>
        <v>0</v>
      </c>
      <c r="M120" s="33">
        <f t="shared" si="33"/>
        <v>570699.31000000006</v>
      </c>
    </row>
    <row r="121" spans="1:13" x14ac:dyDescent="0.2">
      <c r="A121" s="1" t="s">
        <v>188</v>
      </c>
      <c r="B121" s="3" t="s">
        <v>187</v>
      </c>
      <c r="C121" s="32">
        <v>1500000</v>
      </c>
      <c r="D121" s="41">
        <v>-929300.69</v>
      </c>
      <c r="E121" s="32">
        <v>570699.31000000006</v>
      </c>
      <c r="F121" s="34">
        <v>0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  <c r="L121" s="34">
        <v>0</v>
      </c>
      <c r="M121" s="34">
        <f t="shared" si="33"/>
        <v>570699.31000000006</v>
      </c>
    </row>
    <row r="122" spans="1:13" s="4" customFormat="1" x14ac:dyDescent="0.2">
      <c r="A122" s="4" t="s">
        <v>189</v>
      </c>
      <c r="B122" s="9" t="s">
        <v>190</v>
      </c>
      <c r="C122" s="31">
        <v>1500000</v>
      </c>
      <c r="D122" s="42">
        <f t="shared" ref="D122:E122" si="55">+D123</f>
        <v>-71300.69</v>
      </c>
      <c r="E122" s="31">
        <f t="shared" si="55"/>
        <v>1428699.31</v>
      </c>
      <c r="F122" s="33">
        <f t="shared" ref="F122:K122" si="56">+F123</f>
        <v>0</v>
      </c>
      <c r="G122" s="33">
        <f t="shared" si="56"/>
        <v>0</v>
      </c>
      <c r="H122" s="33">
        <f t="shared" si="56"/>
        <v>0</v>
      </c>
      <c r="I122" s="33">
        <f t="shared" si="56"/>
        <v>311826.8</v>
      </c>
      <c r="J122" s="33">
        <f t="shared" si="56"/>
        <v>0</v>
      </c>
      <c r="K122" s="33">
        <f t="shared" si="56"/>
        <v>0</v>
      </c>
      <c r="L122" s="33">
        <f>+L123</f>
        <v>233313.14</v>
      </c>
      <c r="M122" s="33">
        <f t="shared" si="33"/>
        <v>883559.37</v>
      </c>
    </row>
    <row r="123" spans="1:13" x14ac:dyDescent="0.2">
      <c r="A123" s="1" t="s">
        <v>191</v>
      </c>
      <c r="B123" s="3" t="s">
        <v>190</v>
      </c>
      <c r="C123" s="32">
        <v>1500000</v>
      </c>
      <c r="D123" s="41">
        <v>-71300.69</v>
      </c>
      <c r="E123" s="32">
        <v>1428699.31</v>
      </c>
      <c r="F123" s="34">
        <v>0</v>
      </c>
      <c r="G123" s="34">
        <v>0</v>
      </c>
      <c r="H123" s="34">
        <v>0</v>
      </c>
      <c r="I123" s="34">
        <v>311826.8</v>
      </c>
      <c r="J123" s="34">
        <v>0</v>
      </c>
      <c r="K123" s="34">
        <v>0</v>
      </c>
      <c r="L123" s="34">
        <v>233313.14</v>
      </c>
      <c r="M123" s="34">
        <f t="shared" si="33"/>
        <v>883559.37</v>
      </c>
    </row>
    <row r="124" spans="1:13" s="4" customFormat="1" x14ac:dyDescent="0.2">
      <c r="A124" s="4" t="s">
        <v>192</v>
      </c>
      <c r="B124" s="9" t="s">
        <v>193</v>
      </c>
      <c r="C124" s="31">
        <v>500000</v>
      </c>
      <c r="D124" s="42">
        <f t="shared" ref="D124:I124" si="57">+D125</f>
        <v>500601.38</v>
      </c>
      <c r="E124" s="31">
        <f t="shared" si="57"/>
        <v>1000601.38</v>
      </c>
      <c r="F124" s="33">
        <f t="shared" si="57"/>
        <v>0</v>
      </c>
      <c r="G124" s="33">
        <f t="shared" si="57"/>
        <v>0</v>
      </c>
      <c r="H124" s="33">
        <f t="shared" si="57"/>
        <v>0</v>
      </c>
      <c r="I124" s="33">
        <f t="shared" si="57"/>
        <v>0</v>
      </c>
      <c r="J124" s="33">
        <f>+J125</f>
        <v>0</v>
      </c>
      <c r="K124" s="33">
        <f>+K125</f>
        <v>0</v>
      </c>
      <c r="L124" s="33">
        <f>+L125</f>
        <v>317477.49</v>
      </c>
      <c r="M124" s="33">
        <f t="shared" si="33"/>
        <v>683123.89</v>
      </c>
    </row>
    <row r="125" spans="1:13" x14ac:dyDescent="0.2">
      <c r="A125" s="1" t="s">
        <v>194</v>
      </c>
      <c r="B125" s="3" t="s">
        <v>193</v>
      </c>
      <c r="C125" s="32">
        <v>500000</v>
      </c>
      <c r="D125" s="41">
        <v>500601.38</v>
      </c>
      <c r="E125" s="32">
        <v>1000601.38</v>
      </c>
      <c r="F125" s="34">
        <v>0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34">
        <v>317477.49</v>
      </c>
      <c r="M125" s="34">
        <f t="shared" si="33"/>
        <v>683123.89</v>
      </c>
    </row>
    <row r="126" spans="1:13" s="4" customFormat="1" x14ac:dyDescent="0.2">
      <c r="A126" s="4" t="s">
        <v>423</v>
      </c>
      <c r="B126" s="9" t="s">
        <v>429</v>
      </c>
      <c r="C126" s="31">
        <v>0</v>
      </c>
      <c r="D126" s="36">
        <f t="shared" ref="D126:H126" si="58">+D127</f>
        <v>399795</v>
      </c>
      <c r="E126" s="31">
        <f t="shared" si="58"/>
        <v>399795</v>
      </c>
      <c r="F126" s="33">
        <f t="shared" si="58"/>
        <v>0</v>
      </c>
      <c r="G126" s="33">
        <f t="shared" si="58"/>
        <v>0</v>
      </c>
      <c r="H126" s="33">
        <f t="shared" si="58"/>
        <v>0</v>
      </c>
      <c r="I126" s="33">
        <f>+I127</f>
        <v>0</v>
      </c>
      <c r="J126" s="33">
        <f>+J127</f>
        <v>0</v>
      </c>
      <c r="K126" s="33">
        <f>+K127</f>
        <v>0</v>
      </c>
      <c r="L126" s="33">
        <f>+L127</f>
        <v>0</v>
      </c>
      <c r="M126" s="33">
        <f t="shared" si="33"/>
        <v>399795</v>
      </c>
    </row>
    <row r="127" spans="1:13" x14ac:dyDescent="0.2">
      <c r="A127" s="1" t="s">
        <v>424</v>
      </c>
      <c r="B127" s="3" t="s">
        <v>429</v>
      </c>
      <c r="C127" s="32">
        <v>0</v>
      </c>
      <c r="D127" s="41">
        <v>399795</v>
      </c>
      <c r="E127" s="32">
        <v>399795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f t="shared" si="33"/>
        <v>399795</v>
      </c>
    </row>
    <row r="128" spans="1:13" s="4" customFormat="1" x14ac:dyDescent="0.2">
      <c r="A128" s="4" t="s">
        <v>195</v>
      </c>
      <c r="B128" s="9" t="s">
        <v>196</v>
      </c>
      <c r="C128" s="31">
        <v>3000000</v>
      </c>
      <c r="D128" s="42">
        <f t="shared" ref="D128:I128" si="59">+D129</f>
        <v>-800000</v>
      </c>
      <c r="E128" s="31">
        <f t="shared" si="59"/>
        <v>2200000</v>
      </c>
      <c r="F128" s="33">
        <f t="shared" si="59"/>
        <v>0</v>
      </c>
      <c r="G128" s="33">
        <f t="shared" si="59"/>
        <v>165334.69</v>
      </c>
      <c r="H128" s="33">
        <f t="shared" si="59"/>
        <v>124851.46</v>
      </c>
      <c r="I128" s="33">
        <f t="shared" si="59"/>
        <v>0</v>
      </c>
      <c r="J128" s="33">
        <f>+J129</f>
        <v>466390.81</v>
      </c>
      <c r="K128" s="33">
        <f>+K129</f>
        <v>0</v>
      </c>
      <c r="L128" s="33">
        <f>+L129</f>
        <v>298381.34000000003</v>
      </c>
      <c r="M128" s="33">
        <f t="shared" si="33"/>
        <v>1145041.7</v>
      </c>
    </row>
    <row r="129" spans="1:13" x14ac:dyDescent="0.2">
      <c r="A129" s="1" t="s">
        <v>197</v>
      </c>
      <c r="B129" s="3" t="s">
        <v>196</v>
      </c>
      <c r="C129" s="32">
        <v>3000000</v>
      </c>
      <c r="D129" s="41">
        <v>-800000</v>
      </c>
      <c r="E129" s="32">
        <v>2200000</v>
      </c>
      <c r="F129" s="34">
        <v>0</v>
      </c>
      <c r="G129" s="34">
        <v>165334.69</v>
      </c>
      <c r="H129" s="34">
        <v>124851.46</v>
      </c>
      <c r="I129" s="34">
        <v>0</v>
      </c>
      <c r="J129" s="34">
        <v>466390.81</v>
      </c>
      <c r="K129" s="34">
        <v>0</v>
      </c>
      <c r="L129" s="34">
        <v>298381.34000000003</v>
      </c>
      <c r="M129" s="34">
        <f t="shared" si="33"/>
        <v>1145041.7</v>
      </c>
    </row>
    <row r="130" spans="1:13" s="4" customFormat="1" x14ac:dyDescent="0.2">
      <c r="A130" s="4" t="s">
        <v>198</v>
      </c>
      <c r="B130" s="9" t="s">
        <v>199</v>
      </c>
      <c r="C130" s="31">
        <v>5200000</v>
      </c>
      <c r="D130" s="42">
        <f t="shared" ref="D130:I130" si="60">+D131</f>
        <v>-1200000</v>
      </c>
      <c r="E130" s="31">
        <f t="shared" si="60"/>
        <v>4000000</v>
      </c>
      <c r="F130" s="33">
        <f t="shared" si="60"/>
        <v>0</v>
      </c>
      <c r="G130" s="33">
        <f t="shared" si="60"/>
        <v>0</v>
      </c>
      <c r="H130" s="33">
        <f t="shared" si="60"/>
        <v>800711.45</v>
      </c>
      <c r="I130" s="33">
        <f t="shared" si="60"/>
        <v>0</v>
      </c>
      <c r="J130" s="33">
        <f>+J131</f>
        <v>0</v>
      </c>
      <c r="K130" s="33">
        <f>+K131</f>
        <v>0</v>
      </c>
      <c r="L130" s="33">
        <f>+L131</f>
        <v>0</v>
      </c>
      <c r="M130" s="33">
        <f t="shared" si="33"/>
        <v>3199288.55</v>
      </c>
    </row>
    <row r="131" spans="1:13" x14ac:dyDescent="0.2">
      <c r="A131" s="1" t="s">
        <v>200</v>
      </c>
      <c r="B131" s="3" t="s">
        <v>199</v>
      </c>
      <c r="C131" s="32">
        <v>5200000</v>
      </c>
      <c r="D131" s="41">
        <v>-1200000</v>
      </c>
      <c r="E131" s="32">
        <v>4000000</v>
      </c>
      <c r="F131" s="34">
        <v>0</v>
      </c>
      <c r="G131" s="34">
        <v>0</v>
      </c>
      <c r="H131" s="34">
        <v>800711.45</v>
      </c>
      <c r="I131" s="34">
        <v>0</v>
      </c>
      <c r="J131" s="34">
        <v>0</v>
      </c>
      <c r="K131" s="34">
        <v>0</v>
      </c>
      <c r="L131" s="34">
        <v>0</v>
      </c>
      <c r="M131" s="34">
        <f t="shared" si="33"/>
        <v>3199288.55</v>
      </c>
    </row>
    <row r="132" spans="1:13" s="4" customFormat="1" x14ac:dyDescent="0.2">
      <c r="A132" s="4" t="s">
        <v>201</v>
      </c>
      <c r="B132" s="9" t="s">
        <v>202</v>
      </c>
      <c r="C132" s="31">
        <v>500000</v>
      </c>
      <c r="D132" s="42">
        <f t="shared" ref="D132:I132" si="61">+D133</f>
        <v>-57934</v>
      </c>
      <c r="E132" s="31">
        <f t="shared" si="61"/>
        <v>442066</v>
      </c>
      <c r="F132" s="33">
        <f t="shared" si="61"/>
        <v>0</v>
      </c>
      <c r="G132" s="33">
        <f t="shared" si="61"/>
        <v>0</v>
      </c>
      <c r="H132" s="33">
        <f t="shared" si="61"/>
        <v>1451.4</v>
      </c>
      <c r="I132" s="33">
        <f t="shared" si="61"/>
        <v>0</v>
      </c>
      <c r="J132" s="33">
        <f>+J133</f>
        <v>0</v>
      </c>
      <c r="K132" s="33">
        <f>+K133</f>
        <v>0</v>
      </c>
      <c r="L132" s="33">
        <f>+L133</f>
        <v>0</v>
      </c>
      <c r="M132" s="33">
        <f t="shared" si="33"/>
        <v>440614.6</v>
      </c>
    </row>
    <row r="133" spans="1:13" x14ac:dyDescent="0.2">
      <c r="A133" s="1" t="s">
        <v>203</v>
      </c>
      <c r="B133" s="3" t="s">
        <v>202</v>
      </c>
      <c r="C133" s="32">
        <v>500000</v>
      </c>
      <c r="D133" s="41">
        <v>-57934</v>
      </c>
      <c r="E133" s="32">
        <v>442066</v>
      </c>
      <c r="F133" s="34">
        <v>0</v>
      </c>
      <c r="G133" s="34">
        <v>0</v>
      </c>
      <c r="H133" s="34">
        <v>1451.4</v>
      </c>
      <c r="I133" s="34">
        <v>0</v>
      </c>
      <c r="J133" s="34">
        <v>0</v>
      </c>
      <c r="K133" s="34">
        <v>0</v>
      </c>
      <c r="L133" s="34">
        <v>0</v>
      </c>
      <c r="M133" s="34">
        <f t="shared" si="33"/>
        <v>440614.6</v>
      </c>
    </row>
    <row r="134" spans="1:13" s="4" customFormat="1" x14ac:dyDescent="0.2">
      <c r="A134" s="4" t="s">
        <v>204</v>
      </c>
      <c r="B134" s="9" t="s">
        <v>205</v>
      </c>
      <c r="C134" s="31">
        <v>500000</v>
      </c>
      <c r="D134" s="42">
        <f t="shared" ref="D134:I134" si="62">+D135</f>
        <v>-200000</v>
      </c>
      <c r="E134" s="31">
        <f t="shared" si="62"/>
        <v>300000</v>
      </c>
      <c r="F134" s="33">
        <f t="shared" si="62"/>
        <v>0</v>
      </c>
      <c r="G134" s="33">
        <f t="shared" si="62"/>
        <v>0</v>
      </c>
      <c r="H134" s="33">
        <f t="shared" si="62"/>
        <v>8094.8</v>
      </c>
      <c r="I134" s="33">
        <f t="shared" si="62"/>
        <v>0</v>
      </c>
      <c r="J134" s="33">
        <f>+J135</f>
        <v>0</v>
      </c>
      <c r="K134" s="33">
        <f>+K135</f>
        <v>0</v>
      </c>
      <c r="L134" s="33">
        <f>+L135</f>
        <v>0</v>
      </c>
      <c r="M134" s="33">
        <f t="shared" si="33"/>
        <v>291905.2</v>
      </c>
    </row>
    <row r="135" spans="1:13" x14ac:dyDescent="0.2">
      <c r="A135" s="1" t="s">
        <v>206</v>
      </c>
      <c r="B135" s="3" t="s">
        <v>205</v>
      </c>
      <c r="C135" s="32">
        <v>500000</v>
      </c>
      <c r="D135" s="41">
        <v>-200000</v>
      </c>
      <c r="E135" s="32">
        <v>300000</v>
      </c>
      <c r="F135" s="34">
        <v>0</v>
      </c>
      <c r="G135" s="34">
        <v>0</v>
      </c>
      <c r="H135" s="34">
        <v>8094.8</v>
      </c>
      <c r="I135" s="34">
        <v>0</v>
      </c>
      <c r="J135" s="34">
        <v>0</v>
      </c>
      <c r="K135" s="34">
        <v>0</v>
      </c>
      <c r="L135" s="34">
        <v>0</v>
      </c>
      <c r="M135" s="34">
        <f t="shared" si="33"/>
        <v>291905.2</v>
      </c>
    </row>
    <row r="136" spans="1:13" s="4" customFormat="1" x14ac:dyDescent="0.2">
      <c r="A136" s="4" t="s">
        <v>207</v>
      </c>
      <c r="B136" s="9" t="s">
        <v>208</v>
      </c>
      <c r="C136" s="31">
        <v>7200000</v>
      </c>
      <c r="D136" s="42">
        <f t="shared" ref="D136:G136" si="63">+D137+D138+D139</f>
        <v>-5600000</v>
      </c>
      <c r="E136" s="31">
        <f t="shared" si="63"/>
        <v>1600000</v>
      </c>
      <c r="F136" s="33">
        <f t="shared" si="63"/>
        <v>0</v>
      </c>
      <c r="G136" s="33">
        <f t="shared" si="63"/>
        <v>0</v>
      </c>
      <c r="H136" s="33">
        <f>+H137+H138+H139</f>
        <v>134679.29999999999</v>
      </c>
      <c r="I136" s="33">
        <f>+I137+I138+I139</f>
        <v>0</v>
      </c>
      <c r="J136" s="33">
        <f>+J137+J138+J139</f>
        <v>0</v>
      </c>
      <c r="K136" s="33">
        <f>+K137+K138+K139</f>
        <v>0</v>
      </c>
      <c r="L136" s="33">
        <f>+L137+L138+L139</f>
        <v>0</v>
      </c>
      <c r="M136" s="33">
        <f t="shared" si="33"/>
        <v>1465320.7</v>
      </c>
    </row>
    <row r="137" spans="1:13" x14ac:dyDescent="0.2">
      <c r="A137" s="1" t="s">
        <v>209</v>
      </c>
      <c r="B137" s="3" t="s">
        <v>210</v>
      </c>
      <c r="C137" s="32">
        <v>5200000</v>
      </c>
      <c r="D137" s="41">
        <v>-4700000</v>
      </c>
      <c r="E137" s="32">
        <v>500000</v>
      </c>
      <c r="F137" s="34">
        <v>0</v>
      </c>
      <c r="G137" s="34">
        <v>0</v>
      </c>
      <c r="H137" s="34">
        <v>42462.3</v>
      </c>
      <c r="I137" s="34">
        <v>0</v>
      </c>
      <c r="J137" s="34">
        <v>0</v>
      </c>
      <c r="K137" s="34">
        <v>0</v>
      </c>
      <c r="L137" s="34">
        <v>0</v>
      </c>
      <c r="M137" s="34">
        <f t="shared" si="33"/>
        <v>457537.7</v>
      </c>
    </row>
    <row r="138" spans="1:13" s="4" customFormat="1" x14ac:dyDescent="0.2">
      <c r="A138" s="1" t="s">
        <v>211</v>
      </c>
      <c r="B138" s="3" t="s">
        <v>212</v>
      </c>
      <c r="C138" s="32">
        <v>1000000</v>
      </c>
      <c r="D138" s="41">
        <v>-400000</v>
      </c>
      <c r="E138" s="32">
        <v>600000</v>
      </c>
      <c r="F138" s="34">
        <v>0</v>
      </c>
      <c r="G138" s="34">
        <v>0</v>
      </c>
      <c r="H138" s="34">
        <v>92217</v>
      </c>
      <c r="I138" s="34">
        <v>0</v>
      </c>
      <c r="J138" s="34">
        <v>0</v>
      </c>
      <c r="K138" s="34">
        <v>0</v>
      </c>
      <c r="L138" s="34">
        <v>0</v>
      </c>
      <c r="M138" s="34">
        <f t="shared" si="33"/>
        <v>507783</v>
      </c>
    </row>
    <row r="139" spans="1:13" x14ac:dyDescent="0.2">
      <c r="A139" s="1" t="s">
        <v>213</v>
      </c>
      <c r="B139" s="3" t="s">
        <v>214</v>
      </c>
      <c r="C139" s="32">
        <v>1000000</v>
      </c>
      <c r="D139" s="41">
        <v>-500000</v>
      </c>
      <c r="E139" s="32">
        <v>500000</v>
      </c>
      <c r="F139" s="34">
        <v>0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34">
        <f t="shared" si="33"/>
        <v>500000</v>
      </c>
    </row>
    <row r="140" spans="1:13" s="4" customFormat="1" x14ac:dyDescent="0.2">
      <c r="A140" s="4" t="s">
        <v>215</v>
      </c>
      <c r="B140" s="9" t="s">
        <v>216</v>
      </c>
      <c r="C140" s="31">
        <v>6200000</v>
      </c>
      <c r="D140" s="42">
        <f t="shared" ref="D140:I140" si="64">+D141+D142</f>
        <v>-5058020.92</v>
      </c>
      <c r="E140" s="31">
        <f t="shared" si="64"/>
        <v>1141979.08</v>
      </c>
      <c r="F140" s="33">
        <f t="shared" si="64"/>
        <v>0</v>
      </c>
      <c r="G140" s="33">
        <f t="shared" si="64"/>
        <v>0</v>
      </c>
      <c r="H140" s="33">
        <f t="shared" si="64"/>
        <v>14004.24</v>
      </c>
      <c r="I140" s="33">
        <f t="shared" si="64"/>
        <v>0</v>
      </c>
      <c r="J140" s="33">
        <f>+J141+J142</f>
        <v>0</v>
      </c>
      <c r="K140" s="33">
        <f>+K141+K142</f>
        <v>0</v>
      </c>
      <c r="L140" s="33">
        <f>+L141+L142</f>
        <v>0</v>
      </c>
      <c r="M140" s="33">
        <f t="shared" ref="M140:M203" si="65">+E140-F140-G140-H140-I140-J140-K140-L140</f>
        <v>1127974.8400000001</v>
      </c>
    </row>
    <row r="141" spans="1:13" x14ac:dyDescent="0.2">
      <c r="A141" s="1" t="s">
        <v>217</v>
      </c>
      <c r="B141" s="3" t="s">
        <v>218</v>
      </c>
      <c r="C141" s="32">
        <v>1000000</v>
      </c>
      <c r="D141" s="41">
        <v>-325632.82</v>
      </c>
      <c r="E141" s="32">
        <v>674367.18</v>
      </c>
      <c r="F141" s="34">
        <v>0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f t="shared" si="65"/>
        <v>674367.18</v>
      </c>
    </row>
    <row r="142" spans="1:13" s="4" customFormat="1" x14ac:dyDescent="0.2">
      <c r="A142" s="1" t="s">
        <v>219</v>
      </c>
      <c r="B142" s="3" t="s">
        <v>220</v>
      </c>
      <c r="C142" s="32">
        <v>5200000</v>
      </c>
      <c r="D142" s="41">
        <v>-4732388.0999999996</v>
      </c>
      <c r="E142" s="32">
        <v>467611.9</v>
      </c>
      <c r="F142" s="34">
        <v>0</v>
      </c>
      <c r="G142" s="34">
        <v>0</v>
      </c>
      <c r="H142" s="34">
        <v>14004.24</v>
      </c>
      <c r="I142" s="34">
        <v>0</v>
      </c>
      <c r="J142" s="34">
        <v>0</v>
      </c>
      <c r="K142" s="34">
        <v>0</v>
      </c>
      <c r="L142" s="34">
        <v>0</v>
      </c>
      <c r="M142" s="34">
        <f t="shared" si="65"/>
        <v>453607.66000000003</v>
      </c>
    </row>
    <row r="143" spans="1:13" x14ac:dyDescent="0.2">
      <c r="A143" s="4" t="s">
        <v>221</v>
      </c>
      <c r="B143" s="9" t="s">
        <v>222</v>
      </c>
      <c r="C143" s="31">
        <v>6200000</v>
      </c>
      <c r="D143" s="45">
        <f t="shared" ref="D143:I143" si="66">+D144+D145</f>
        <v>-4641479.08</v>
      </c>
      <c r="E143" s="31">
        <f t="shared" si="66"/>
        <v>1558520.92</v>
      </c>
      <c r="F143" s="33">
        <f t="shared" si="66"/>
        <v>0</v>
      </c>
      <c r="G143" s="33">
        <f t="shared" si="66"/>
        <v>0</v>
      </c>
      <c r="H143" s="33">
        <f t="shared" si="66"/>
        <v>78381.5</v>
      </c>
      <c r="I143" s="33">
        <f t="shared" si="66"/>
        <v>60398.3</v>
      </c>
      <c r="J143" s="33">
        <f>+J144+J145</f>
        <v>467494.34</v>
      </c>
      <c r="K143" s="33">
        <f>+K144+K145</f>
        <v>0</v>
      </c>
      <c r="L143" s="33">
        <f>+L144+L145</f>
        <v>0</v>
      </c>
      <c r="M143" s="33">
        <f t="shared" si="65"/>
        <v>952246.7799999998</v>
      </c>
    </row>
    <row r="144" spans="1:13" s="4" customFormat="1" x14ac:dyDescent="0.2">
      <c r="A144" s="1" t="s">
        <v>223</v>
      </c>
      <c r="B144" s="3" t="s">
        <v>224</v>
      </c>
      <c r="C144" s="32">
        <v>5200000</v>
      </c>
      <c r="D144" s="41">
        <v>-4450305.66</v>
      </c>
      <c r="E144" s="32">
        <v>749694.34</v>
      </c>
      <c r="F144" s="34">
        <v>0</v>
      </c>
      <c r="G144" s="34">
        <v>0</v>
      </c>
      <c r="H144" s="34">
        <v>17953.7</v>
      </c>
      <c r="I144" s="34">
        <v>60398.3</v>
      </c>
      <c r="J144" s="34">
        <v>467494.34</v>
      </c>
      <c r="K144" s="34">
        <v>0</v>
      </c>
      <c r="L144" s="34">
        <v>0</v>
      </c>
      <c r="M144" s="34">
        <f t="shared" si="65"/>
        <v>203847.99999999994</v>
      </c>
    </row>
    <row r="145" spans="1:13" x14ac:dyDescent="0.2">
      <c r="A145" s="1" t="s">
        <v>225</v>
      </c>
      <c r="B145" s="3" t="s">
        <v>226</v>
      </c>
      <c r="C145" s="32">
        <v>1000000</v>
      </c>
      <c r="D145" s="41">
        <v>-191173.42</v>
      </c>
      <c r="E145" s="32">
        <v>808826.58</v>
      </c>
      <c r="F145" s="34">
        <v>0</v>
      </c>
      <c r="G145" s="34">
        <v>0</v>
      </c>
      <c r="H145" s="34">
        <v>60427.8</v>
      </c>
      <c r="I145" s="34">
        <v>0</v>
      </c>
      <c r="J145" s="34">
        <v>0</v>
      </c>
      <c r="K145" s="34">
        <v>0</v>
      </c>
      <c r="L145" s="34">
        <v>0</v>
      </c>
      <c r="M145" s="34">
        <f t="shared" si="65"/>
        <v>748398.77999999991</v>
      </c>
    </row>
    <row r="146" spans="1:13" s="4" customFormat="1" x14ac:dyDescent="0.2">
      <c r="A146" s="4" t="s">
        <v>227</v>
      </c>
      <c r="B146" s="9" t="s">
        <v>228</v>
      </c>
      <c r="C146" s="31">
        <v>2000000</v>
      </c>
      <c r="D146" s="42">
        <f t="shared" ref="D146:I146" si="67">+D147+D148</f>
        <v>-1600000</v>
      </c>
      <c r="E146" s="31">
        <f t="shared" si="67"/>
        <v>400000</v>
      </c>
      <c r="F146" s="33">
        <f t="shared" si="67"/>
        <v>0</v>
      </c>
      <c r="G146" s="33">
        <f t="shared" si="67"/>
        <v>0</v>
      </c>
      <c r="H146" s="33">
        <f t="shared" si="67"/>
        <v>44250</v>
      </c>
      <c r="I146" s="33">
        <f t="shared" si="67"/>
        <v>1397</v>
      </c>
      <c r="J146" s="33">
        <f>+J147+J148</f>
        <v>0</v>
      </c>
      <c r="K146" s="33">
        <f>+K147+K148</f>
        <v>0</v>
      </c>
      <c r="L146" s="33">
        <f>+L147+L148</f>
        <v>0</v>
      </c>
      <c r="M146" s="33">
        <f t="shared" si="65"/>
        <v>354353</v>
      </c>
    </row>
    <row r="147" spans="1:13" x14ac:dyDescent="0.2">
      <c r="A147" s="1" t="s">
        <v>229</v>
      </c>
      <c r="B147" s="3" t="s">
        <v>230</v>
      </c>
      <c r="C147" s="32">
        <v>1000000</v>
      </c>
      <c r="D147" s="41">
        <v>-605000</v>
      </c>
      <c r="E147" s="32">
        <v>395000</v>
      </c>
      <c r="F147" s="34">
        <v>0</v>
      </c>
      <c r="G147" s="34">
        <v>0</v>
      </c>
      <c r="H147" s="34">
        <v>44250</v>
      </c>
      <c r="I147" s="34">
        <v>0</v>
      </c>
      <c r="J147" s="34">
        <v>0</v>
      </c>
      <c r="K147" s="34">
        <v>0</v>
      </c>
      <c r="L147" s="34">
        <v>0</v>
      </c>
      <c r="M147" s="34">
        <f t="shared" si="65"/>
        <v>350750</v>
      </c>
    </row>
    <row r="148" spans="1:13" s="4" customFormat="1" x14ac:dyDescent="0.2">
      <c r="A148" s="1" t="s">
        <v>231</v>
      </c>
      <c r="B148" s="3" t="s">
        <v>232</v>
      </c>
      <c r="C148" s="32">
        <v>1000000</v>
      </c>
      <c r="D148" s="41">
        <v>-995000</v>
      </c>
      <c r="E148" s="32">
        <v>5000</v>
      </c>
      <c r="F148" s="34">
        <v>0</v>
      </c>
      <c r="G148" s="34">
        <v>0</v>
      </c>
      <c r="H148" s="34">
        <v>0</v>
      </c>
      <c r="I148" s="34">
        <v>1397</v>
      </c>
      <c r="J148" s="34">
        <v>0</v>
      </c>
      <c r="K148" s="34">
        <v>0</v>
      </c>
      <c r="L148" s="34">
        <v>0</v>
      </c>
      <c r="M148" s="34">
        <f t="shared" si="65"/>
        <v>3603</v>
      </c>
    </row>
    <row r="149" spans="1:13" x14ac:dyDescent="0.2">
      <c r="A149" s="4" t="s">
        <v>233</v>
      </c>
      <c r="B149" s="9" t="s">
        <v>234</v>
      </c>
      <c r="C149" s="31">
        <v>46000000</v>
      </c>
      <c r="D149" s="42">
        <f t="shared" ref="D149:I149" si="68">+D150+D151+D152+D153+D154</f>
        <v>500000</v>
      </c>
      <c r="E149" s="31">
        <f t="shared" si="68"/>
        <v>46500000</v>
      </c>
      <c r="F149" s="33">
        <f t="shared" si="68"/>
        <v>679603</v>
      </c>
      <c r="G149" s="33">
        <f t="shared" si="68"/>
        <v>679600</v>
      </c>
      <c r="H149" s="33">
        <f t="shared" si="68"/>
        <v>284262</v>
      </c>
      <c r="I149" s="33">
        <f t="shared" si="68"/>
        <v>4000.01</v>
      </c>
      <c r="J149" s="33">
        <f>+J150+J151+J152+J153+J154</f>
        <v>20365</v>
      </c>
      <c r="K149" s="33">
        <f>+K150+K151+K152+K153+K154</f>
        <v>38459.57</v>
      </c>
      <c r="L149" s="33">
        <f>+L150+L151+L152+L153+L154</f>
        <v>27033242.710000001</v>
      </c>
      <c r="M149" s="33">
        <f t="shared" si="65"/>
        <v>17760467.710000001</v>
      </c>
    </row>
    <row r="150" spans="1:13" x14ac:dyDescent="0.2">
      <c r="A150" s="1" t="s">
        <v>235</v>
      </c>
      <c r="B150" s="3" t="s">
        <v>236</v>
      </c>
      <c r="C150" s="32">
        <v>40000000</v>
      </c>
      <c r="D150" s="41">
        <v>1359203</v>
      </c>
      <c r="E150" s="32">
        <v>41359203</v>
      </c>
      <c r="F150" s="34">
        <v>679603</v>
      </c>
      <c r="G150" s="34">
        <v>679600</v>
      </c>
      <c r="H150" s="34">
        <v>0</v>
      </c>
      <c r="I150" s="34">
        <v>0</v>
      </c>
      <c r="J150" s="34">
        <v>0</v>
      </c>
      <c r="K150" s="34">
        <v>0</v>
      </c>
      <c r="L150" s="34">
        <v>27000000</v>
      </c>
      <c r="M150" s="34">
        <f t="shared" si="65"/>
        <v>13000000</v>
      </c>
    </row>
    <row r="151" spans="1:13" x14ac:dyDescent="0.2">
      <c r="A151" s="1" t="s">
        <v>237</v>
      </c>
      <c r="B151" s="3" t="s">
        <v>238</v>
      </c>
      <c r="C151" s="32">
        <v>3000000</v>
      </c>
      <c r="D151" s="41">
        <v>-1359203</v>
      </c>
      <c r="E151" s="32">
        <v>1640797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0</v>
      </c>
      <c r="M151" s="34">
        <f t="shared" si="65"/>
        <v>1640797</v>
      </c>
    </row>
    <row r="152" spans="1:13" x14ac:dyDescent="0.2">
      <c r="A152" s="1" t="s">
        <v>239</v>
      </c>
      <c r="B152" s="3" t="s">
        <v>240</v>
      </c>
      <c r="C152" s="32">
        <v>500000</v>
      </c>
      <c r="D152" s="41">
        <v>0</v>
      </c>
      <c r="E152" s="32">
        <v>500000</v>
      </c>
      <c r="F152" s="34">
        <v>0</v>
      </c>
      <c r="G152" s="34">
        <v>0</v>
      </c>
      <c r="H152" s="34">
        <v>0</v>
      </c>
      <c r="I152" s="34">
        <v>4000.01</v>
      </c>
      <c r="J152" s="34">
        <v>20365</v>
      </c>
      <c r="K152" s="34">
        <v>38459.57</v>
      </c>
      <c r="L152" s="34">
        <v>33242.71</v>
      </c>
      <c r="M152" s="34">
        <f t="shared" si="65"/>
        <v>403932.70999999996</v>
      </c>
    </row>
    <row r="153" spans="1:13" s="4" customFormat="1" x14ac:dyDescent="0.2">
      <c r="A153" s="1" t="s">
        <v>241</v>
      </c>
      <c r="B153" s="3" t="s">
        <v>242</v>
      </c>
      <c r="C153" s="32">
        <v>1000000</v>
      </c>
      <c r="D153" s="41">
        <v>500000</v>
      </c>
      <c r="E153" s="32">
        <v>1500000</v>
      </c>
      <c r="F153" s="34">
        <v>0</v>
      </c>
      <c r="G153" s="34">
        <v>0</v>
      </c>
      <c r="H153" s="34">
        <v>284262</v>
      </c>
      <c r="I153" s="34">
        <v>0</v>
      </c>
      <c r="J153" s="34">
        <v>0</v>
      </c>
      <c r="K153" s="34">
        <v>0</v>
      </c>
      <c r="L153" s="34">
        <v>0</v>
      </c>
      <c r="M153" s="34">
        <f t="shared" si="65"/>
        <v>1215738</v>
      </c>
    </row>
    <row r="154" spans="1:13" x14ac:dyDescent="0.2">
      <c r="A154" s="1" t="s">
        <v>243</v>
      </c>
      <c r="B154" s="3" t="s">
        <v>244</v>
      </c>
      <c r="C154" s="32">
        <v>1500000</v>
      </c>
      <c r="D154" s="41">
        <v>0</v>
      </c>
      <c r="E154" s="32">
        <v>1500000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f t="shared" si="65"/>
        <v>1500000</v>
      </c>
    </row>
    <row r="155" spans="1:13" x14ac:dyDescent="0.2">
      <c r="A155" s="4" t="s">
        <v>245</v>
      </c>
      <c r="B155" s="9" t="s">
        <v>246</v>
      </c>
      <c r="C155" s="31">
        <v>5800000</v>
      </c>
      <c r="D155" s="42">
        <f t="shared" ref="D155:E155" si="69">+D156+D157+D158+D159</f>
        <v>-250000</v>
      </c>
      <c r="E155" s="31">
        <f t="shared" si="69"/>
        <v>5550000</v>
      </c>
      <c r="F155" s="33">
        <f t="shared" ref="F155:K155" si="70">+F156+F157+F158+F159</f>
        <v>0</v>
      </c>
      <c r="G155" s="33">
        <f t="shared" si="70"/>
        <v>0</v>
      </c>
      <c r="H155" s="33">
        <f t="shared" si="70"/>
        <v>0</v>
      </c>
      <c r="I155" s="33">
        <f t="shared" si="70"/>
        <v>414250.8</v>
      </c>
      <c r="J155" s="33">
        <f t="shared" si="70"/>
        <v>0</v>
      </c>
      <c r="K155" s="33">
        <f t="shared" si="70"/>
        <v>0</v>
      </c>
      <c r="L155" s="33">
        <f>+L156+L157+L158+L159</f>
        <v>750.01</v>
      </c>
      <c r="M155" s="33">
        <f>+E155-F155-G155-H155-I155-J155-K155-L155</f>
        <v>5134999.1900000004</v>
      </c>
    </row>
    <row r="156" spans="1:13" x14ac:dyDescent="0.2">
      <c r="A156" s="1" t="s">
        <v>247</v>
      </c>
      <c r="B156" s="3" t="s">
        <v>248</v>
      </c>
      <c r="C156" s="32">
        <v>50000</v>
      </c>
      <c r="D156" s="41">
        <v>250000</v>
      </c>
      <c r="E156" s="32">
        <v>300000</v>
      </c>
      <c r="F156" s="34">
        <v>0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34">
        <f t="shared" si="65"/>
        <v>300000</v>
      </c>
    </row>
    <row r="157" spans="1:13" s="4" customFormat="1" x14ac:dyDescent="0.2">
      <c r="A157" s="1" t="s">
        <v>249</v>
      </c>
      <c r="B157" s="3" t="s">
        <v>250</v>
      </c>
      <c r="C157" s="32">
        <v>50000</v>
      </c>
      <c r="D157" s="41">
        <v>0</v>
      </c>
      <c r="E157" s="32">
        <v>50000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f t="shared" si="65"/>
        <v>50000</v>
      </c>
    </row>
    <row r="158" spans="1:13" x14ac:dyDescent="0.2">
      <c r="A158" s="1" t="s">
        <v>251</v>
      </c>
      <c r="B158" s="3" t="s">
        <v>252</v>
      </c>
      <c r="C158" s="32">
        <v>5200000</v>
      </c>
      <c r="D158" s="41">
        <v>-500000</v>
      </c>
      <c r="E158" s="32">
        <v>4700000</v>
      </c>
      <c r="F158" s="34">
        <v>0</v>
      </c>
      <c r="G158" s="34">
        <v>0</v>
      </c>
      <c r="H158" s="34">
        <v>0</v>
      </c>
      <c r="I158" s="34">
        <v>414250.8</v>
      </c>
      <c r="J158" s="34">
        <v>0</v>
      </c>
      <c r="K158" s="34">
        <v>0</v>
      </c>
      <c r="L158" s="34">
        <v>0</v>
      </c>
      <c r="M158" s="34">
        <f t="shared" si="65"/>
        <v>4285749.2</v>
      </c>
    </row>
    <row r="159" spans="1:13" x14ac:dyDescent="0.2">
      <c r="A159" s="1" t="s">
        <v>253</v>
      </c>
      <c r="B159" s="3" t="s">
        <v>254</v>
      </c>
      <c r="C159" s="32">
        <v>500000</v>
      </c>
      <c r="D159" s="41">
        <v>0</v>
      </c>
      <c r="E159" s="32">
        <v>500000</v>
      </c>
      <c r="F159" s="34">
        <v>0</v>
      </c>
      <c r="G159" s="34">
        <v>0</v>
      </c>
      <c r="H159" s="34">
        <v>0</v>
      </c>
      <c r="I159" s="34">
        <v>0</v>
      </c>
      <c r="J159" s="34">
        <v>0</v>
      </c>
      <c r="K159" s="34">
        <v>0</v>
      </c>
      <c r="L159" s="34">
        <v>750.01</v>
      </c>
      <c r="M159" s="34">
        <f t="shared" si="65"/>
        <v>499249.99</v>
      </c>
    </row>
    <row r="160" spans="1:13" s="4" customFormat="1" x14ac:dyDescent="0.2">
      <c r="A160" s="4" t="s">
        <v>255</v>
      </c>
      <c r="B160" s="9" t="s">
        <v>256</v>
      </c>
      <c r="C160" s="31">
        <f>+C161+C162</f>
        <v>1500000</v>
      </c>
      <c r="D160" s="42">
        <f>+D161+D162</f>
        <v>74203.169999999984</v>
      </c>
      <c r="E160" s="31">
        <f>+E161+E162</f>
        <v>1574203.17</v>
      </c>
      <c r="F160" s="33">
        <f>+F161</f>
        <v>0</v>
      </c>
      <c r="G160" s="33">
        <f>+G161</f>
        <v>0</v>
      </c>
      <c r="H160" s="33">
        <f>+H161+H162</f>
        <v>65525.4</v>
      </c>
      <c r="I160" s="33">
        <f>+I161+I162</f>
        <v>94506.2</v>
      </c>
      <c r="J160" s="33">
        <f>+J161+J162</f>
        <v>0</v>
      </c>
      <c r="K160" s="33">
        <f>+K161+K162</f>
        <v>87504.01</v>
      </c>
      <c r="L160" s="33">
        <f>+L161+L162</f>
        <v>140741.96</v>
      </c>
      <c r="M160" s="33">
        <f t="shared" si="65"/>
        <v>1185925.6000000001</v>
      </c>
    </row>
    <row r="161" spans="1:13" x14ac:dyDescent="0.2">
      <c r="A161" s="1" t="s">
        <v>257</v>
      </c>
      <c r="B161" s="3" t="s">
        <v>256</v>
      </c>
      <c r="C161" s="32">
        <v>1500000</v>
      </c>
      <c r="D161" s="41">
        <v>-325796.83</v>
      </c>
      <c r="E161" s="32">
        <v>1174203.17</v>
      </c>
      <c r="F161" s="34">
        <v>0</v>
      </c>
      <c r="G161" s="34">
        <v>0</v>
      </c>
      <c r="H161" s="34">
        <v>65525.4</v>
      </c>
      <c r="I161" s="34">
        <v>94506.2</v>
      </c>
      <c r="J161" s="34">
        <v>0</v>
      </c>
      <c r="K161" s="34">
        <v>87504.01</v>
      </c>
      <c r="L161" s="34">
        <v>140741.96</v>
      </c>
      <c r="M161" s="34">
        <f t="shared" si="65"/>
        <v>785925.60000000009</v>
      </c>
    </row>
    <row r="162" spans="1:13" x14ac:dyDescent="0.2">
      <c r="A162" s="1" t="s">
        <v>431</v>
      </c>
      <c r="B162" s="1" t="s">
        <v>434</v>
      </c>
      <c r="C162" s="32">
        <v>0</v>
      </c>
      <c r="D162" s="41">
        <v>400000</v>
      </c>
      <c r="E162" s="32">
        <v>400000</v>
      </c>
      <c r="F162" s="34">
        <f>+F163+F164</f>
        <v>0</v>
      </c>
      <c r="G162" s="34">
        <f>+G163+G164</f>
        <v>0</v>
      </c>
      <c r="H162" s="34">
        <v>0</v>
      </c>
      <c r="I162" s="34">
        <v>0</v>
      </c>
      <c r="J162" s="34">
        <v>0</v>
      </c>
      <c r="K162" s="34">
        <v>0</v>
      </c>
      <c r="L162" s="34">
        <v>0</v>
      </c>
      <c r="M162" s="34">
        <f t="shared" si="65"/>
        <v>400000</v>
      </c>
    </row>
    <row r="163" spans="1:13" s="4" customFormat="1" x14ac:dyDescent="0.2">
      <c r="A163" s="4" t="s">
        <v>258</v>
      </c>
      <c r="B163" s="9" t="s">
        <v>259</v>
      </c>
      <c r="C163" s="31">
        <v>3300000</v>
      </c>
      <c r="D163" s="42">
        <f>+D164+D165</f>
        <v>-24203.17</v>
      </c>
      <c r="E163" s="31">
        <f>+E164+E165</f>
        <v>3275796.83</v>
      </c>
      <c r="F163" s="33">
        <v>0</v>
      </c>
      <c r="G163" s="33">
        <v>0</v>
      </c>
      <c r="H163" s="33">
        <f>+H164+H165</f>
        <v>0</v>
      </c>
      <c r="I163" s="33">
        <f>+I164+I165</f>
        <v>93499.28</v>
      </c>
      <c r="J163" s="33">
        <f>+J164+J165</f>
        <v>49560</v>
      </c>
      <c r="K163" s="33">
        <f>+K164+K165</f>
        <v>589930.4</v>
      </c>
      <c r="L163" s="33">
        <f>+L164+L165</f>
        <v>371086.4</v>
      </c>
      <c r="M163" s="33">
        <f t="shared" si="65"/>
        <v>2171720.7500000005</v>
      </c>
    </row>
    <row r="164" spans="1:13" x14ac:dyDescent="0.2">
      <c r="A164" s="1" t="s">
        <v>260</v>
      </c>
      <c r="B164" s="3" t="s">
        <v>261</v>
      </c>
      <c r="C164" s="32">
        <v>3000000</v>
      </c>
      <c r="D164" s="41">
        <v>-74203.17</v>
      </c>
      <c r="E164" s="32">
        <v>2925796.83</v>
      </c>
      <c r="F164" s="34">
        <v>0</v>
      </c>
      <c r="G164" s="34">
        <v>0</v>
      </c>
      <c r="H164" s="34">
        <v>0</v>
      </c>
      <c r="I164" s="34">
        <v>93499.28</v>
      </c>
      <c r="J164" s="34">
        <v>0</v>
      </c>
      <c r="K164" s="34">
        <v>589930.4</v>
      </c>
      <c r="L164" s="34">
        <v>371086.4</v>
      </c>
      <c r="M164" s="34">
        <f t="shared" si="65"/>
        <v>1871280.7500000005</v>
      </c>
    </row>
    <row r="165" spans="1:13" x14ac:dyDescent="0.2">
      <c r="A165" s="1" t="s">
        <v>262</v>
      </c>
      <c r="B165" s="3" t="s">
        <v>263</v>
      </c>
      <c r="C165" s="32">
        <v>300000</v>
      </c>
      <c r="D165" s="41">
        <v>50000</v>
      </c>
      <c r="E165" s="32">
        <v>350000</v>
      </c>
      <c r="F165" s="34">
        <f>+F166</f>
        <v>0</v>
      </c>
      <c r="G165" s="34">
        <f>+G166</f>
        <v>0</v>
      </c>
      <c r="H165" s="34">
        <v>0</v>
      </c>
      <c r="I165" s="34">
        <v>0</v>
      </c>
      <c r="J165" s="34">
        <v>49560</v>
      </c>
      <c r="K165" s="34">
        <v>0</v>
      </c>
      <c r="L165" s="34">
        <v>0</v>
      </c>
      <c r="M165" s="34">
        <f t="shared" si="65"/>
        <v>300440</v>
      </c>
    </row>
    <row r="166" spans="1:13" x14ac:dyDescent="0.2">
      <c r="A166" s="4" t="s">
        <v>264</v>
      </c>
      <c r="B166" s="9" t="s">
        <v>265</v>
      </c>
      <c r="C166" s="31">
        <v>500000</v>
      </c>
      <c r="D166" s="42">
        <f>+D167</f>
        <v>-240000</v>
      </c>
      <c r="E166" s="31">
        <f>+E167</f>
        <v>260000</v>
      </c>
      <c r="F166" s="33">
        <v>0</v>
      </c>
      <c r="G166" s="33">
        <v>0</v>
      </c>
      <c r="H166" s="33">
        <f>+H167</f>
        <v>0</v>
      </c>
      <c r="I166" s="33">
        <f>+I167</f>
        <v>0</v>
      </c>
      <c r="J166" s="33">
        <f>+J167</f>
        <v>0</v>
      </c>
      <c r="K166" s="33">
        <f>+K167</f>
        <v>0</v>
      </c>
      <c r="L166" s="33">
        <f>+L167</f>
        <v>0</v>
      </c>
      <c r="M166" s="33">
        <f t="shared" si="65"/>
        <v>260000</v>
      </c>
    </row>
    <row r="167" spans="1:13" x14ac:dyDescent="0.2">
      <c r="A167" s="1" t="s">
        <v>266</v>
      </c>
      <c r="B167" s="3" t="s">
        <v>265</v>
      </c>
      <c r="C167" s="32">
        <v>500000</v>
      </c>
      <c r="D167" s="41">
        <v>-240000</v>
      </c>
      <c r="E167" s="32">
        <v>260000</v>
      </c>
      <c r="F167" s="34">
        <f>+F168</f>
        <v>0</v>
      </c>
      <c r="G167" s="34">
        <f>+G168</f>
        <v>0</v>
      </c>
      <c r="H167" s="34">
        <v>0</v>
      </c>
      <c r="I167" s="34">
        <v>0</v>
      </c>
      <c r="J167" s="34">
        <v>0</v>
      </c>
      <c r="K167" s="34">
        <v>0</v>
      </c>
      <c r="L167" s="34">
        <v>0</v>
      </c>
      <c r="M167" s="34">
        <f t="shared" si="65"/>
        <v>260000</v>
      </c>
    </row>
    <row r="168" spans="1:13" x14ac:dyDescent="0.2">
      <c r="A168" s="4" t="s">
        <v>267</v>
      </c>
      <c r="B168" s="9" t="s">
        <v>268</v>
      </c>
      <c r="C168" s="31">
        <v>500000</v>
      </c>
      <c r="D168" s="42">
        <f>+D169</f>
        <v>-50000</v>
      </c>
      <c r="E168" s="31">
        <f>+E169</f>
        <v>450000</v>
      </c>
      <c r="F168" s="33">
        <v>0</v>
      </c>
      <c r="G168" s="33">
        <v>0</v>
      </c>
      <c r="H168" s="33">
        <f>+H169</f>
        <v>0</v>
      </c>
      <c r="I168" s="33">
        <f>+I169</f>
        <v>155245</v>
      </c>
      <c r="J168" s="33">
        <f>+J169</f>
        <v>0</v>
      </c>
      <c r="K168" s="33">
        <f>+K169</f>
        <v>0</v>
      </c>
      <c r="L168" s="33">
        <f>+L169</f>
        <v>0</v>
      </c>
      <c r="M168" s="33">
        <f t="shared" si="65"/>
        <v>294755</v>
      </c>
    </row>
    <row r="169" spans="1:13" s="4" customFormat="1" x14ac:dyDescent="0.2">
      <c r="A169" s="1" t="s">
        <v>269</v>
      </c>
      <c r="B169" s="3" t="s">
        <v>268</v>
      </c>
      <c r="C169" s="32">
        <v>500000</v>
      </c>
      <c r="D169" s="41">
        <v>-50000</v>
      </c>
      <c r="E169" s="32">
        <v>450000</v>
      </c>
      <c r="F169" s="34">
        <f>+F170</f>
        <v>0</v>
      </c>
      <c r="G169" s="34">
        <f>+G170</f>
        <v>0</v>
      </c>
      <c r="H169" s="34">
        <v>0</v>
      </c>
      <c r="I169" s="34">
        <v>155245</v>
      </c>
      <c r="J169" s="34">
        <v>0</v>
      </c>
      <c r="K169" s="34">
        <v>0</v>
      </c>
      <c r="L169" s="34">
        <v>0</v>
      </c>
      <c r="M169" s="34">
        <f t="shared" si="65"/>
        <v>294755</v>
      </c>
    </row>
    <row r="170" spans="1:13" x14ac:dyDescent="0.2">
      <c r="A170" s="4" t="s">
        <v>270</v>
      </c>
      <c r="B170" s="9" t="s">
        <v>271</v>
      </c>
      <c r="C170" s="31">
        <v>4500000</v>
      </c>
      <c r="D170" s="42">
        <f>+D171</f>
        <v>-1000000</v>
      </c>
      <c r="E170" s="31">
        <f>+E171</f>
        <v>3500000</v>
      </c>
      <c r="F170" s="33">
        <v>0</v>
      </c>
      <c r="G170" s="33">
        <v>0</v>
      </c>
      <c r="H170" s="33">
        <f>+H171</f>
        <v>0</v>
      </c>
      <c r="I170" s="33">
        <f>+I171</f>
        <v>20060</v>
      </c>
      <c r="J170" s="33">
        <f>+J171</f>
        <v>0</v>
      </c>
      <c r="K170" s="33">
        <f>+K171</f>
        <v>0</v>
      </c>
      <c r="L170" s="33">
        <f>+L171</f>
        <v>0</v>
      </c>
      <c r="M170" s="33">
        <f t="shared" si="65"/>
        <v>3479940</v>
      </c>
    </row>
    <row r="171" spans="1:13" x14ac:dyDescent="0.2">
      <c r="A171" s="1" t="s">
        <v>272</v>
      </c>
      <c r="B171" s="3" t="s">
        <v>271</v>
      </c>
      <c r="C171" s="32">
        <v>4500000</v>
      </c>
      <c r="D171" s="41">
        <v>-1000000</v>
      </c>
      <c r="E171" s="32">
        <v>3500000</v>
      </c>
      <c r="F171" s="34">
        <f>+F172</f>
        <v>0</v>
      </c>
      <c r="G171" s="34">
        <f>+G172</f>
        <v>0</v>
      </c>
      <c r="H171" s="34">
        <v>0</v>
      </c>
      <c r="I171" s="34">
        <v>20060</v>
      </c>
      <c r="J171" s="34">
        <v>0</v>
      </c>
      <c r="K171" s="34">
        <v>0</v>
      </c>
      <c r="L171" s="34">
        <v>0</v>
      </c>
      <c r="M171" s="34">
        <f t="shared" si="65"/>
        <v>3479940</v>
      </c>
    </row>
    <row r="172" spans="1:13" x14ac:dyDescent="0.2">
      <c r="A172" s="4" t="s">
        <v>273</v>
      </c>
      <c r="B172" s="9" t="s">
        <v>274</v>
      </c>
      <c r="C172" s="31">
        <v>11350000</v>
      </c>
      <c r="D172" s="42">
        <f>+D173</f>
        <v>-6304048.8899999997</v>
      </c>
      <c r="E172" s="31">
        <f>+E173</f>
        <v>5045951.1100000003</v>
      </c>
      <c r="F172" s="33">
        <v>0</v>
      </c>
      <c r="G172" s="33">
        <v>0</v>
      </c>
      <c r="H172" s="33">
        <f>+H173</f>
        <v>578790</v>
      </c>
      <c r="I172" s="33">
        <f>+I173</f>
        <v>0</v>
      </c>
      <c r="J172" s="33">
        <f>+J173</f>
        <v>29888.39</v>
      </c>
      <c r="K172" s="33">
        <f>+K173</f>
        <v>145863.82999999999</v>
      </c>
      <c r="L172" s="33">
        <f>+L173</f>
        <v>146063.94</v>
      </c>
      <c r="M172" s="33">
        <f t="shared" si="65"/>
        <v>4145344.9500000007</v>
      </c>
    </row>
    <row r="173" spans="1:13" x14ac:dyDescent="0.2">
      <c r="A173" s="1" t="s">
        <v>275</v>
      </c>
      <c r="B173" s="3" t="s">
        <v>274</v>
      </c>
      <c r="C173" s="32">
        <v>11350000</v>
      </c>
      <c r="D173" s="41">
        <v>-6304048.8899999997</v>
      </c>
      <c r="E173" s="32">
        <v>5045951.1100000003</v>
      </c>
      <c r="F173" s="34">
        <f>+F174+F175</f>
        <v>0</v>
      </c>
      <c r="G173" s="34">
        <f>+G174+G175</f>
        <v>0</v>
      </c>
      <c r="H173" s="34">
        <v>578790</v>
      </c>
      <c r="I173" s="34">
        <v>0</v>
      </c>
      <c r="J173" s="34">
        <v>29888.39</v>
      </c>
      <c r="K173" s="34">
        <v>145863.82999999999</v>
      </c>
      <c r="L173" s="34">
        <v>146063.94</v>
      </c>
      <c r="M173" s="34">
        <f t="shared" si="65"/>
        <v>4145344.9500000007</v>
      </c>
    </row>
    <row r="174" spans="1:13" x14ac:dyDescent="0.2">
      <c r="A174" s="4" t="s">
        <v>276</v>
      </c>
      <c r="B174" s="9" t="s">
        <v>277</v>
      </c>
      <c r="C174" s="31">
        <v>13400000</v>
      </c>
      <c r="D174" s="42">
        <f>+D175+D176</f>
        <v>-9460000</v>
      </c>
      <c r="E174" s="31">
        <f>+E175+E176</f>
        <v>3940000</v>
      </c>
      <c r="F174" s="33">
        <v>0</v>
      </c>
      <c r="G174" s="33">
        <f t="shared" ref="G174:L174" si="71">+G175+G176</f>
        <v>0</v>
      </c>
      <c r="H174" s="33">
        <f t="shared" si="71"/>
        <v>86194.28</v>
      </c>
      <c r="I174" s="33">
        <f t="shared" si="71"/>
        <v>35124.18</v>
      </c>
      <c r="J174" s="33">
        <f t="shared" si="71"/>
        <v>59430</v>
      </c>
      <c r="K174" s="33">
        <f t="shared" si="71"/>
        <v>45368.45</v>
      </c>
      <c r="L174" s="33">
        <f t="shared" si="71"/>
        <v>2856</v>
      </c>
      <c r="M174" s="33">
        <f t="shared" si="65"/>
        <v>3711027.09</v>
      </c>
    </row>
    <row r="175" spans="1:13" s="4" customFormat="1" x14ac:dyDescent="0.2">
      <c r="A175" s="1" t="s">
        <v>278</v>
      </c>
      <c r="B175" s="3" t="s">
        <v>279</v>
      </c>
      <c r="C175" s="32">
        <v>10400000</v>
      </c>
      <c r="D175" s="41">
        <v>-8000000</v>
      </c>
      <c r="E175" s="32">
        <v>2400000</v>
      </c>
      <c r="F175" s="34">
        <v>0</v>
      </c>
      <c r="G175" s="34">
        <v>0</v>
      </c>
      <c r="H175" s="34">
        <v>0</v>
      </c>
      <c r="I175" s="34">
        <v>0</v>
      </c>
      <c r="J175" s="34">
        <v>52780</v>
      </c>
      <c r="K175" s="34">
        <v>26612.31</v>
      </c>
      <c r="L175" s="34">
        <v>0</v>
      </c>
      <c r="M175" s="34">
        <f t="shared" si="65"/>
        <v>2320607.69</v>
      </c>
    </row>
    <row r="176" spans="1:13" x14ac:dyDescent="0.2">
      <c r="A176" s="1" t="s">
        <v>280</v>
      </c>
      <c r="B176" s="3" t="s">
        <v>281</v>
      </c>
      <c r="C176" s="32">
        <v>3000000</v>
      </c>
      <c r="D176" s="41">
        <v>-1460000</v>
      </c>
      <c r="E176" s="32">
        <v>1540000</v>
      </c>
      <c r="F176" s="34">
        <f>+F177+F178+F179+F180</f>
        <v>0</v>
      </c>
      <c r="G176" s="34">
        <v>0</v>
      </c>
      <c r="H176" s="34">
        <v>86194.28</v>
      </c>
      <c r="I176" s="34">
        <v>35124.18</v>
      </c>
      <c r="J176" s="34">
        <v>6650</v>
      </c>
      <c r="K176" s="34">
        <v>18756.14</v>
      </c>
      <c r="L176" s="34">
        <v>2856</v>
      </c>
      <c r="M176" s="34">
        <f t="shared" si="65"/>
        <v>1390419.4000000001</v>
      </c>
    </row>
    <row r="177" spans="1:14" x14ac:dyDescent="0.2">
      <c r="A177" s="4" t="s">
        <v>282</v>
      </c>
      <c r="B177" s="9" t="s">
        <v>283</v>
      </c>
      <c r="C177" s="31">
        <v>55540818</v>
      </c>
      <c r="D177" s="42">
        <f>+D178+D179+D180+D181</f>
        <v>-42250608.270000003</v>
      </c>
      <c r="E177" s="31">
        <f>+E178+E179+E180+E181</f>
        <v>13290209.73</v>
      </c>
      <c r="F177" s="33">
        <f>+F178+F179+F180+F181</f>
        <v>0</v>
      </c>
      <c r="G177" s="33">
        <f t="shared" ref="G177:L177" si="72">+G178+G179+G180+G181</f>
        <v>1700000</v>
      </c>
      <c r="H177" s="33">
        <f t="shared" si="72"/>
        <v>430013</v>
      </c>
      <c r="I177" s="33">
        <f t="shared" si="72"/>
        <v>1553318.46</v>
      </c>
      <c r="J177" s="33">
        <f t="shared" si="72"/>
        <v>94742.2</v>
      </c>
      <c r="K177" s="33">
        <f t="shared" si="72"/>
        <v>1032570.8</v>
      </c>
      <c r="L177" s="33">
        <f t="shared" si="72"/>
        <v>130168.99</v>
      </c>
      <c r="M177" s="33">
        <f t="shared" si="65"/>
        <v>8349396.2799999993</v>
      </c>
    </row>
    <row r="178" spans="1:14" s="4" customFormat="1" x14ac:dyDescent="0.2">
      <c r="A178" s="1" t="s">
        <v>284</v>
      </c>
      <c r="B178" s="3" t="s">
        <v>285</v>
      </c>
      <c r="C178" s="32">
        <v>43690818</v>
      </c>
      <c r="D178" s="41">
        <v>-40900608.270000003</v>
      </c>
      <c r="E178" s="32">
        <v>2790209.73</v>
      </c>
      <c r="F178" s="34">
        <v>0</v>
      </c>
      <c r="G178" s="34">
        <v>0</v>
      </c>
      <c r="H178" s="34">
        <v>0</v>
      </c>
      <c r="I178" s="34">
        <v>0</v>
      </c>
      <c r="J178" s="34">
        <v>0</v>
      </c>
      <c r="K178" s="34">
        <v>0</v>
      </c>
      <c r="L178" s="34">
        <v>0</v>
      </c>
      <c r="M178" s="34">
        <f t="shared" si="65"/>
        <v>2790209.73</v>
      </c>
    </row>
    <row r="179" spans="1:14" x14ac:dyDescent="0.2">
      <c r="A179" s="1" t="s">
        <v>286</v>
      </c>
      <c r="B179" s="1" t="s">
        <v>407</v>
      </c>
      <c r="C179" s="32">
        <v>0</v>
      </c>
      <c r="D179" s="41">
        <v>6000000</v>
      </c>
      <c r="E179" s="32">
        <v>6000000</v>
      </c>
      <c r="F179" s="34">
        <v>0</v>
      </c>
      <c r="G179" s="34">
        <v>1700000</v>
      </c>
      <c r="H179" s="34">
        <v>0</v>
      </c>
      <c r="I179" s="34">
        <v>1500000</v>
      </c>
      <c r="J179" s="34">
        <v>0</v>
      </c>
      <c r="K179" s="34">
        <v>0</v>
      </c>
      <c r="L179" s="34">
        <v>0</v>
      </c>
      <c r="M179" s="34">
        <f t="shared" si="65"/>
        <v>2800000</v>
      </c>
    </row>
    <row r="180" spans="1:14" x14ac:dyDescent="0.2">
      <c r="A180" s="1" t="s">
        <v>287</v>
      </c>
      <c r="B180" s="3" t="s">
        <v>288</v>
      </c>
      <c r="C180" s="32">
        <v>500000</v>
      </c>
      <c r="D180" s="41">
        <v>0</v>
      </c>
      <c r="E180" s="32">
        <v>500000</v>
      </c>
      <c r="F180" s="34">
        <v>0</v>
      </c>
      <c r="G180" s="34">
        <v>0</v>
      </c>
      <c r="H180" s="34">
        <v>350540</v>
      </c>
      <c r="I180" s="34">
        <v>6914.96</v>
      </c>
      <c r="J180" s="34">
        <v>0</v>
      </c>
      <c r="K180" s="34">
        <v>0</v>
      </c>
      <c r="L180" s="34">
        <v>0</v>
      </c>
      <c r="M180" s="34">
        <f t="shared" si="65"/>
        <v>142545.04</v>
      </c>
    </row>
    <row r="181" spans="1:14" s="4" customFormat="1" x14ac:dyDescent="0.2">
      <c r="A181" s="1" t="s">
        <v>289</v>
      </c>
      <c r="B181" s="3" t="s">
        <v>290</v>
      </c>
      <c r="C181" s="32">
        <v>11350000</v>
      </c>
      <c r="D181" s="41">
        <v>-7350000</v>
      </c>
      <c r="E181" s="32">
        <v>4000000</v>
      </c>
      <c r="F181" s="34">
        <v>0</v>
      </c>
      <c r="G181" s="34">
        <v>0</v>
      </c>
      <c r="H181" s="34">
        <v>79473</v>
      </c>
      <c r="I181" s="34">
        <v>46403.5</v>
      </c>
      <c r="J181" s="34">
        <v>94742.2</v>
      </c>
      <c r="K181" s="34">
        <v>1032570.8</v>
      </c>
      <c r="L181" s="34">
        <v>130168.99</v>
      </c>
      <c r="M181" s="34">
        <f t="shared" si="65"/>
        <v>2616641.5099999998</v>
      </c>
    </row>
    <row r="182" spans="1:14" x14ac:dyDescent="0.2">
      <c r="A182" s="4" t="s">
        <v>291</v>
      </c>
      <c r="B182" s="9" t="s">
        <v>292</v>
      </c>
      <c r="C182" s="31">
        <v>30000000</v>
      </c>
      <c r="D182" s="42">
        <f t="shared" ref="D182:I182" si="73">+D183</f>
        <v>-16300000</v>
      </c>
      <c r="E182" s="31">
        <f t="shared" si="73"/>
        <v>13700000</v>
      </c>
      <c r="F182" s="36">
        <f t="shared" si="73"/>
        <v>367488</v>
      </c>
      <c r="G182" s="36">
        <f t="shared" si="73"/>
        <v>894910.01</v>
      </c>
      <c r="H182" s="33">
        <f t="shared" si="73"/>
        <v>1175043.31</v>
      </c>
      <c r="I182" s="33">
        <f t="shared" si="73"/>
        <v>807794.4</v>
      </c>
      <c r="J182" s="33">
        <f>+J183</f>
        <v>903552.81</v>
      </c>
      <c r="K182" s="33">
        <f>+K183</f>
        <v>2711362.77</v>
      </c>
      <c r="L182" s="33">
        <f>+L183</f>
        <v>1968349.82</v>
      </c>
      <c r="M182" s="33">
        <f t="shared" si="65"/>
        <v>4871498.879999999</v>
      </c>
      <c r="N182"/>
    </row>
    <row r="183" spans="1:14" s="4" customFormat="1" x14ac:dyDescent="0.2">
      <c r="A183" s="1" t="s">
        <v>293</v>
      </c>
      <c r="B183" s="3" t="s">
        <v>294</v>
      </c>
      <c r="C183" s="32">
        <v>30000000</v>
      </c>
      <c r="D183" s="49">
        <v>-16300000</v>
      </c>
      <c r="E183" s="32">
        <v>13700000</v>
      </c>
      <c r="F183" s="34">
        <v>367488</v>
      </c>
      <c r="G183" s="34">
        <v>894910.01</v>
      </c>
      <c r="H183" s="34">
        <v>1175043.31</v>
      </c>
      <c r="I183" s="34">
        <v>807794.4</v>
      </c>
      <c r="J183" s="34">
        <v>903552.81</v>
      </c>
      <c r="K183" s="34">
        <v>2711362.77</v>
      </c>
      <c r="L183" s="34">
        <v>1968349.82</v>
      </c>
      <c r="M183" s="34">
        <f t="shared" si="65"/>
        <v>4871498.879999999</v>
      </c>
    </row>
    <row r="184" spans="1:14" x14ac:dyDescent="0.2">
      <c r="A184" s="4" t="s">
        <v>295</v>
      </c>
      <c r="B184" s="9" t="s">
        <v>296</v>
      </c>
      <c r="C184" s="31">
        <v>6000000</v>
      </c>
      <c r="D184" s="42">
        <f>+D185</f>
        <v>-89761.87</v>
      </c>
      <c r="E184" s="31">
        <f>+E185</f>
        <v>5910238.1299999999</v>
      </c>
      <c r="F184" s="33">
        <v>0</v>
      </c>
      <c r="G184" s="36">
        <f t="shared" ref="G184:L184" si="74">+G185</f>
        <v>702926.5</v>
      </c>
      <c r="H184" s="33">
        <f t="shared" si="74"/>
        <v>77532</v>
      </c>
      <c r="I184" s="33">
        <f t="shared" si="74"/>
        <v>682120</v>
      </c>
      <c r="J184" s="33">
        <f t="shared" si="74"/>
        <v>81650</v>
      </c>
      <c r="K184" s="33">
        <f t="shared" si="74"/>
        <v>223860</v>
      </c>
      <c r="L184" s="33">
        <f t="shared" si="74"/>
        <v>0</v>
      </c>
      <c r="M184" s="33">
        <f t="shared" si="65"/>
        <v>4142149.63</v>
      </c>
    </row>
    <row r="185" spans="1:14" s="4" customFormat="1" x14ac:dyDescent="0.2">
      <c r="A185" s="1" t="s">
        <v>297</v>
      </c>
      <c r="B185" s="3" t="s">
        <v>298</v>
      </c>
      <c r="C185" s="32">
        <v>6000000</v>
      </c>
      <c r="D185" s="41">
        <v>-89761.87</v>
      </c>
      <c r="E185" s="32">
        <v>5910238.1299999999</v>
      </c>
      <c r="F185" s="34">
        <f>+F188</f>
        <v>0</v>
      </c>
      <c r="G185" s="34">
        <v>702926.5</v>
      </c>
      <c r="H185" s="34">
        <v>77532</v>
      </c>
      <c r="I185" s="34">
        <v>682120</v>
      </c>
      <c r="J185" s="34">
        <v>81650</v>
      </c>
      <c r="K185" s="34">
        <v>223860</v>
      </c>
      <c r="L185" s="34">
        <v>0</v>
      </c>
      <c r="M185" s="34">
        <f t="shared" si="65"/>
        <v>4142149.63</v>
      </c>
    </row>
    <row r="186" spans="1:14" s="4" customFormat="1" x14ac:dyDescent="0.2">
      <c r="A186" s="4" t="s">
        <v>437</v>
      </c>
      <c r="B186" s="9" t="s">
        <v>439</v>
      </c>
      <c r="C186" s="31">
        <f t="shared" ref="C186:I186" si="75">+C187</f>
        <v>0</v>
      </c>
      <c r="D186" s="42">
        <f t="shared" si="75"/>
        <v>89761.87</v>
      </c>
      <c r="E186" s="31">
        <f t="shared" si="75"/>
        <v>89761.87</v>
      </c>
      <c r="F186" s="33">
        <f t="shared" si="75"/>
        <v>0</v>
      </c>
      <c r="G186" s="33">
        <f t="shared" si="75"/>
        <v>0</v>
      </c>
      <c r="H186" s="33">
        <f t="shared" si="75"/>
        <v>0</v>
      </c>
      <c r="I186" s="33">
        <f t="shared" si="75"/>
        <v>89761.87</v>
      </c>
      <c r="J186" s="33">
        <f>+J187</f>
        <v>0</v>
      </c>
      <c r="K186" s="33">
        <f>+K187</f>
        <v>0</v>
      </c>
      <c r="L186" s="33">
        <f>+L187</f>
        <v>0</v>
      </c>
      <c r="M186" s="33">
        <f t="shared" si="65"/>
        <v>0</v>
      </c>
    </row>
    <row r="187" spans="1:14" s="4" customFormat="1" x14ac:dyDescent="0.2">
      <c r="A187" s="1" t="s">
        <v>438</v>
      </c>
      <c r="B187" s="3" t="s">
        <v>440</v>
      </c>
      <c r="C187" s="32">
        <v>0</v>
      </c>
      <c r="D187" s="41">
        <v>89761.87</v>
      </c>
      <c r="E187" s="32">
        <v>89761.87</v>
      </c>
      <c r="F187" s="34">
        <v>0</v>
      </c>
      <c r="G187" s="34">
        <v>0</v>
      </c>
      <c r="H187" s="34">
        <v>0</v>
      </c>
      <c r="I187" s="34">
        <v>89761.87</v>
      </c>
      <c r="J187" s="34">
        <v>0</v>
      </c>
      <c r="K187" s="34">
        <v>0</v>
      </c>
      <c r="L187" s="34">
        <v>0</v>
      </c>
      <c r="M187" s="34">
        <f t="shared" si="65"/>
        <v>0</v>
      </c>
    </row>
    <row r="188" spans="1:14" x14ac:dyDescent="0.2">
      <c r="A188" s="4" t="s">
        <v>299</v>
      </c>
      <c r="B188" s="9" t="s">
        <v>300</v>
      </c>
      <c r="C188" s="31">
        <v>10400000</v>
      </c>
      <c r="D188" s="42">
        <f>+D189</f>
        <v>-4400000</v>
      </c>
      <c r="E188" s="31">
        <f>+E189</f>
        <v>6000000</v>
      </c>
      <c r="F188" s="33">
        <v>0</v>
      </c>
      <c r="G188" s="36">
        <f t="shared" ref="G188:L188" si="76">+G189</f>
        <v>86219.99</v>
      </c>
      <c r="H188" s="34">
        <f t="shared" si="76"/>
        <v>0</v>
      </c>
      <c r="I188" s="33">
        <f t="shared" si="76"/>
        <v>298876.3</v>
      </c>
      <c r="J188" s="33">
        <f t="shared" si="76"/>
        <v>0</v>
      </c>
      <c r="K188" s="33">
        <f t="shared" si="76"/>
        <v>0</v>
      </c>
      <c r="L188" s="33">
        <f t="shared" si="76"/>
        <v>0</v>
      </c>
      <c r="M188" s="33">
        <f t="shared" si="65"/>
        <v>5614903.71</v>
      </c>
    </row>
    <row r="189" spans="1:14" s="4" customFormat="1" x14ac:dyDescent="0.2">
      <c r="A189" s="1" t="s">
        <v>301</v>
      </c>
      <c r="B189" s="3" t="s">
        <v>300</v>
      </c>
      <c r="C189" s="32">
        <v>10400000</v>
      </c>
      <c r="D189" s="41">
        <v>-4400000</v>
      </c>
      <c r="E189" s="32">
        <v>6000000</v>
      </c>
      <c r="F189" s="34">
        <f>+F190</f>
        <v>0</v>
      </c>
      <c r="G189" s="34">
        <v>86219.99</v>
      </c>
      <c r="H189" s="34">
        <v>0</v>
      </c>
      <c r="I189" s="34">
        <v>298876.3</v>
      </c>
      <c r="J189" s="34">
        <v>0</v>
      </c>
      <c r="K189" s="34">
        <v>0</v>
      </c>
      <c r="L189" s="34">
        <v>0</v>
      </c>
      <c r="M189" s="34">
        <f t="shared" si="65"/>
        <v>5614903.71</v>
      </c>
    </row>
    <row r="190" spans="1:14" x14ac:dyDescent="0.2">
      <c r="A190" s="4" t="s">
        <v>302</v>
      </c>
      <c r="B190" s="9" t="s">
        <v>303</v>
      </c>
      <c r="C190" s="31">
        <v>2000000</v>
      </c>
      <c r="D190" s="42">
        <f>+D191</f>
        <v>-1100000</v>
      </c>
      <c r="E190" s="31">
        <f>+E191</f>
        <v>900000</v>
      </c>
      <c r="F190" s="33">
        <v>0</v>
      </c>
      <c r="G190" s="33">
        <v>0</v>
      </c>
      <c r="H190" s="33">
        <f>+H191</f>
        <v>0</v>
      </c>
      <c r="I190" s="33">
        <f>+I191</f>
        <v>0</v>
      </c>
      <c r="J190" s="33">
        <f>+J191</f>
        <v>0</v>
      </c>
      <c r="K190" s="33">
        <f>+K191</f>
        <v>0</v>
      </c>
      <c r="L190" s="33">
        <f>+L191</f>
        <v>0</v>
      </c>
      <c r="M190" s="33">
        <f t="shared" si="65"/>
        <v>900000</v>
      </c>
    </row>
    <row r="191" spans="1:14" s="4" customFormat="1" x14ac:dyDescent="0.2">
      <c r="A191" s="1" t="s">
        <v>304</v>
      </c>
      <c r="B191" s="3" t="s">
        <v>303</v>
      </c>
      <c r="C191" s="32">
        <v>2000000</v>
      </c>
      <c r="D191" s="41">
        <v>-1100000</v>
      </c>
      <c r="E191" s="32">
        <v>900000</v>
      </c>
      <c r="F191" s="34">
        <f>+F192</f>
        <v>0</v>
      </c>
      <c r="G191" s="34">
        <f>+G192</f>
        <v>0</v>
      </c>
      <c r="H191" s="34">
        <v>0</v>
      </c>
      <c r="I191" s="34">
        <v>0</v>
      </c>
      <c r="J191" s="34">
        <v>0</v>
      </c>
      <c r="K191" s="34">
        <v>0</v>
      </c>
      <c r="L191" s="34">
        <v>0</v>
      </c>
      <c r="M191" s="34">
        <f t="shared" si="65"/>
        <v>900000</v>
      </c>
    </row>
    <row r="192" spans="1:14" x14ac:dyDescent="0.2">
      <c r="A192" s="4" t="s">
        <v>305</v>
      </c>
      <c r="B192" s="9" t="s">
        <v>306</v>
      </c>
      <c r="C192" s="31">
        <v>10400000</v>
      </c>
      <c r="D192" s="42">
        <f>+D193</f>
        <v>-9866000</v>
      </c>
      <c r="E192" s="31">
        <f>+E193</f>
        <v>534000</v>
      </c>
      <c r="F192" s="33">
        <v>0</v>
      </c>
      <c r="G192" s="33">
        <v>0</v>
      </c>
      <c r="H192" s="33">
        <f>+H193</f>
        <v>85000</v>
      </c>
      <c r="I192" s="33">
        <f>+I193</f>
        <v>0</v>
      </c>
      <c r="J192" s="33">
        <f>+J193</f>
        <v>0</v>
      </c>
      <c r="K192" s="33">
        <f>+K193</f>
        <v>0</v>
      </c>
      <c r="L192" s="33">
        <f>+L193</f>
        <v>51660.4</v>
      </c>
      <c r="M192" s="33">
        <f t="shared" si="65"/>
        <v>397339.6</v>
      </c>
    </row>
    <row r="193" spans="1:13" x14ac:dyDescent="0.2">
      <c r="A193" s="1" t="s">
        <v>307</v>
      </c>
      <c r="B193" s="3" t="s">
        <v>306</v>
      </c>
      <c r="C193" s="32">
        <v>10400000</v>
      </c>
      <c r="D193" s="41">
        <v>-9866000</v>
      </c>
      <c r="E193" s="32">
        <v>534000</v>
      </c>
      <c r="F193" s="34">
        <f t="shared" ref="F193:F222" si="77">+F194</f>
        <v>0</v>
      </c>
      <c r="G193" s="34">
        <f t="shared" ref="G193:G222" si="78">+G194</f>
        <v>0</v>
      </c>
      <c r="H193" s="34">
        <v>85000</v>
      </c>
      <c r="I193" s="34">
        <v>0</v>
      </c>
      <c r="J193" s="34">
        <v>0</v>
      </c>
      <c r="K193" s="34">
        <v>0</v>
      </c>
      <c r="L193" s="34">
        <v>51660.4</v>
      </c>
      <c r="M193" s="34">
        <f t="shared" si="65"/>
        <v>397339.6</v>
      </c>
    </row>
    <row r="194" spans="1:13" s="4" customFormat="1" x14ac:dyDescent="0.2">
      <c r="A194" s="4" t="s">
        <v>308</v>
      </c>
      <c r="B194" s="9" t="s">
        <v>309</v>
      </c>
      <c r="C194" s="31">
        <v>10400000</v>
      </c>
      <c r="D194" s="42">
        <f>+D195</f>
        <v>-6106005.54</v>
      </c>
      <c r="E194" s="31">
        <f>+E195</f>
        <v>4293994.46</v>
      </c>
      <c r="F194" s="33">
        <f t="shared" si="77"/>
        <v>0</v>
      </c>
      <c r="G194" s="33">
        <f t="shared" si="78"/>
        <v>0</v>
      </c>
      <c r="H194" s="33">
        <f>+H195</f>
        <v>0</v>
      </c>
      <c r="I194" s="33">
        <f>+I195</f>
        <v>0</v>
      </c>
      <c r="J194" s="33">
        <f>+J195</f>
        <v>0</v>
      </c>
      <c r="K194" s="33">
        <f>+K195</f>
        <v>0</v>
      </c>
      <c r="L194" s="33">
        <f>+L195</f>
        <v>0</v>
      </c>
      <c r="M194" s="33">
        <f t="shared" si="65"/>
        <v>4293994.46</v>
      </c>
    </row>
    <row r="195" spans="1:13" x14ac:dyDescent="0.2">
      <c r="A195" s="1" t="s">
        <v>310</v>
      </c>
      <c r="B195" s="3" t="s">
        <v>309</v>
      </c>
      <c r="C195" s="32">
        <v>10400000</v>
      </c>
      <c r="D195" s="41">
        <v>-6106005.54</v>
      </c>
      <c r="E195" s="32">
        <v>4293994.46</v>
      </c>
      <c r="F195" s="34">
        <f t="shared" si="77"/>
        <v>0</v>
      </c>
      <c r="G195" s="34">
        <f t="shared" si="78"/>
        <v>0</v>
      </c>
      <c r="H195" s="34">
        <v>0</v>
      </c>
      <c r="I195" s="34">
        <v>0</v>
      </c>
      <c r="J195" s="34">
        <v>0</v>
      </c>
      <c r="K195" s="34">
        <v>0</v>
      </c>
      <c r="L195" s="34">
        <v>0</v>
      </c>
      <c r="M195" s="34">
        <f t="shared" si="65"/>
        <v>4293994.46</v>
      </c>
    </row>
    <row r="196" spans="1:13" x14ac:dyDescent="0.2">
      <c r="A196" s="4" t="s">
        <v>311</v>
      </c>
      <c r="B196" s="9" t="s">
        <v>312</v>
      </c>
      <c r="C196" s="31">
        <v>500000</v>
      </c>
      <c r="D196" s="42">
        <f>+D197</f>
        <v>116000</v>
      </c>
      <c r="E196" s="31">
        <f>+E197</f>
        <v>616000</v>
      </c>
      <c r="F196" s="33">
        <f t="shared" si="77"/>
        <v>0</v>
      </c>
      <c r="G196" s="33">
        <f t="shared" si="78"/>
        <v>0</v>
      </c>
      <c r="H196" s="33">
        <f>+H197</f>
        <v>0</v>
      </c>
      <c r="I196" s="33">
        <f>+I197</f>
        <v>0</v>
      </c>
      <c r="J196" s="33">
        <f>+J197</f>
        <v>0</v>
      </c>
      <c r="K196" s="33">
        <f>+K197</f>
        <v>0</v>
      </c>
      <c r="L196" s="33">
        <f>+L197</f>
        <v>0</v>
      </c>
      <c r="M196" s="33">
        <f t="shared" si="65"/>
        <v>616000</v>
      </c>
    </row>
    <row r="197" spans="1:13" x14ac:dyDescent="0.2">
      <c r="A197" s="1" t="s">
        <v>313</v>
      </c>
      <c r="B197" s="3" t="s">
        <v>314</v>
      </c>
      <c r="C197" s="32">
        <v>500000</v>
      </c>
      <c r="D197" s="41">
        <v>116000</v>
      </c>
      <c r="E197" s="32">
        <v>616000</v>
      </c>
      <c r="F197" s="34">
        <f t="shared" si="77"/>
        <v>0</v>
      </c>
      <c r="G197" s="34">
        <f t="shared" si="78"/>
        <v>0</v>
      </c>
      <c r="H197" s="34">
        <v>0</v>
      </c>
      <c r="I197" s="34">
        <v>0</v>
      </c>
      <c r="J197" s="34">
        <v>0</v>
      </c>
      <c r="K197" s="34">
        <v>0</v>
      </c>
      <c r="L197" s="34">
        <v>0</v>
      </c>
      <c r="M197" s="34">
        <f t="shared" si="65"/>
        <v>616000</v>
      </c>
    </row>
    <row r="198" spans="1:13" x14ac:dyDescent="0.2">
      <c r="A198" s="4" t="s">
        <v>315</v>
      </c>
      <c r="B198" s="9" t="s">
        <v>316</v>
      </c>
      <c r="C198" s="31">
        <v>1000000</v>
      </c>
      <c r="D198" s="42">
        <f>+D199</f>
        <v>-500000</v>
      </c>
      <c r="E198" s="31">
        <f>+E199</f>
        <v>500000</v>
      </c>
      <c r="F198" s="33">
        <f t="shared" si="77"/>
        <v>0</v>
      </c>
      <c r="G198" s="33">
        <f t="shared" si="78"/>
        <v>0</v>
      </c>
      <c r="H198" s="33">
        <f>+H199</f>
        <v>0</v>
      </c>
      <c r="I198" s="33">
        <f>+I199</f>
        <v>0</v>
      </c>
      <c r="J198" s="33">
        <f>+J199</f>
        <v>0</v>
      </c>
      <c r="K198" s="33">
        <f>+K199</f>
        <v>0</v>
      </c>
      <c r="L198" s="33">
        <f>+L199</f>
        <v>0</v>
      </c>
      <c r="M198" s="33">
        <f t="shared" si="65"/>
        <v>500000</v>
      </c>
    </row>
    <row r="199" spans="1:13" s="4" customFormat="1" x14ac:dyDescent="0.2">
      <c r="A199" s="1" t="s">
        <v>317</v>
      </c>
      <c r="B199" s="3" t="s">
        <v>318</v>
      </c>
      <c r="C199" s="32">
        <v>1000000</v>
      </c>
      <c r="D199" s="41">
        <v>-500000</v>
      </c>
      <c r="E199" s="32">
        <v>500000</v>
      </c>
      <c r="F199" s="34">
        <f t="shared" si="77"/>
        <v>0</v>
      </c>
      <c r="G199" s="34">
        <f t="shared" si="78"/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0</v>
      </c>
      <c r="M199" s="34">
        <f t="shared" si="65"/>
        <v>500000</v>
      </c>
    </row>
    <row r="200" spans="1:13" s="4" customFormat="1" x14ac:dyDescent="0.2">
      <c r="A200" s="4" t="s">
        <v>319</v>
      </c>
      <c r="B200" s="9" t="s">
        <v>320</v>
      </c>
      <c r="C200" s="31">
        <v>200000</v>
      </c>
      <c r="D200" s="42">
        <f>+D201</f>
        <v>0</v>
      </c>
      <c r="E200" s="31">
        <f>+E201</f>
        <v>200000</v>
      </c>
      <c r="F200" s="33">
        <f t="shared" si="77"/>
        <v>0</v>
      </c>
      <c r="G200" s="33">
        <f t="shared" si="78"/>
        <v>0</v>
      </c>
      <c r="H200" s="33">
        <f>+H201</f>
        <v>0</v>
      </c>
      <c r="I200" s="33">
        <f>+I201</f>
        <v>0</v>
      </c>
      <c r="J200" s="33">
        <f>+J201</f>
        <v>0</v>
      </c>
      <c r="K200" s="33">
        <f>+K201</f>
        <v>0</v>
      </c>
      <c r="L200" s="33">
        <f>+L201</f>
        <v>0</v>
      </c>
      <c r="M200" s="33">
        <f t="shared" si="65"/>
        <v>200000</v>
      </c>
    </row>
    <row r="201" spans="1:13" x14ac:dyDescent="0.2">
      <c r="A201" s="1" t="s">
        <v>321</v>
      </c>
      <c r="B201" s="3" t="s">
        <v>320</v>
      </c>
      <c r="C201" s="32">
        <v>200000</v>
      </c>
      <c r="D201" s="41">
        <v>0</v>
      </c>
      <c r="E201" s="32">
        <v>200000</v>
      </c>
      <c r="F201" s="34">
        <f t="shared" si="77"/>
        <v>0</v>
      </c>
      <c r="G201" s="34">
        <f t="shared" si="78"/>
        <v>0</v>
      </c>
      <c r="H201" s="34">
        <v>0</v>
      </c>
      <c r="I201" s="34">
        <v>0</v>
      </c>
      <c r="J201" s="34">
        <v>0</v>
      </c>
      <c r="K201" s="34">
        <v>0</v>
      </c>
      <c r="L201" s="34">
        <v>0</v>
      </c>
      <c r="M201" s="34">
        <f t="shared" si="65"/>
        <v>200000</v>
      </c>
    </row>
    <row r="202" spans="1:13" s="4" customFormat="1" x14ac:dyDescent="0.2">
      <c r="A202" s="4" t="s">
        <v>322</v>
      </c>
      <c r="B202" s="9" t="s">
        <v>323</v>
      </c>
      <c r="C202" s="31">
        <v>1000000</v>
      </c>
      <c r="D202" s="42">
        <f>+D203</f>
        <v>-617954.24</v>
      </c>
      <c r="E202" s="31">
        <f>+E203</f>
        <v>382045.76</v>
      </c>
      <c r="F202" s="33">
        <f t="shared" si="77"/>
        <v>0</v>
      </c>
      <c r="G202" s="33">
        <f t="shared" si="78"/>
        <v>0</v>
      </c>
      <c r="H202" s="33">
        <f>+H203</f>
        <v>0</v>
      </c>
      <c r="I202" s="33">
        <f>+I203</f>
        <v>0</v>
      </c>
      <c r="J202" s="33">
        <f>+J203</f>
        <v>0</v>
      </c>
      <c r="K202" s="33">
        <f>+K203</f>
        <v>0</v>
      </c>
      <c r="L202" s="33">
        <f>+L203</f>
        <v>0</v>
      </c>
      <c r="M202" s="33">
        <f t="shared" si="65"/>
        <v>382045.76</v>
      </c>
    </row>
    <row r="203" spans="1:13" x14ac:dyDescent="0.2">
      <c r="A203" s="1" t="s">
        <v>324</v>
      </c>
      <c r="B203" s="3" t="s">
        <v>323</v>
      </c>
      <c r="C203" s="32">
        <v>1000000</v>
      </c>
      <c r="D203" s="41">
        <v>-617954.24</v>
      </c>
      <c r="E203" s="32">
        <v>382045.76</v>
      </c>
      <c r="F203" s="34">
        <f t="shared" si="77"/>
        <v>0</v>
      </c>
      <c r="G203" s="34">
        <f t="shared" si="78"/>
        <v>0</v>
      </c>
      <c r="H203" s="34">
        <v>0</v>
      </c>
      <c r="I203" s="34">
        <v>0</v>
      </c>
      <c r="J203" s="34">
        <v>0</v>
      </c>
      <c r="K203" s="34">
        <v>0</v>
      </c>
      <c r="L203" s="34">
        <v>0</v>
      </c>
      <c r="M203" s="34">
        <f t="shared" si="65"/>
        <v>382045.76</v>
      </c>
    </row>
    <row r="204" spans="1:13" s="4" customFormat="1" x14ac:dyDescent="0.2">
      <c r="A204" s="4" t="s">
        <v>325</v>
      </c>
      <c r="B204" s="9" t="s">
        <v>326</v>
      </c>
      <c r="C204" s="31">
        <v>500000</v>
      </c>
      <c r="D204" s="42">
        <f>+D205</f>
        <v>781708</v>
      </c>
      <c r="E204" s="31">
        <f>+E205</f>
        <v>1281708</v>
      </c>
      <c r="F204" s="33">
        <f t="shared" si="77"/>
        <v>0</v>
      </c>
      <c r="G204" s="33">
        <f t="shared" si="78"/>
        <v>0</v>
      </c>
      <c r="H204" s="33">
        <f>+H205</f>
        <v>0</v>
      </c>
      <c r="I204" s="33">
        <f>+I205</f>
        <v>0</v>
      </c>
      <c r="J204" s="33">
        <f>+J205</f>
        <v>0</v>
      </c>
      <c r="K204" s="33">
        <f>+K205</f>
        <v>0</v>
      </c>
      <c r="L204" s="33">
        <f>+L205</f>
        <v>0</v>
      </c>
      <c r="M204" s="33">
        <f t="shared" ref="M204:M254" si="79">+E204-F204-G204-H204-I204-J204-K204-L204</f>
        <v>1281708</v>
      </c>
    </row>
    <row r="205" spans="1:13" x14ac:dyDescent="0.2">
      <c r="A205" s="1" t="s">
        <v>327</v>
      </c>
      <c r="B205" s="3" t="s">
        <v>326</v>
      </c>
      <c r="C205" s="32">
        <v>500000</v>
      </c>
      <c r="D205" s="41">
        <v>781708</v>
      </c>
      <c r="E205" s="32">
        <v>1281708</v>
      </c>
      <c r="F205" s="34">
        <f t="shared" si="77"/>
        <v>0</v>
      </c>
      <c r="G205" s="34">
        <f t="shared" si="78"/>
        <v>0</v>
      </c>
      <c r="H205" s="34">
        <v>0</v>
      </c>
      <c r="I205" s="34">
        <v>0</v>
      </c>
      <c r="J205" s="34">
        <v>0</v>
      </c>
      <c r="K205" s="34">
        <v>0</v>
      </c>
      <c r="L205" s="34">
        <v>0</v>
      </c>
      <c r="M205" s="34">
        <f t="shared" si="79"/>
        <v>1281708</v>
      </c>
    </row>
    <row r="206" spans="1:13" s="4" customFormat="1" x14ac:dyDescent="0.2">
      <c r="A206" s="4" t="s">
        <v>432</v>
      </c>
      <c r="B206" s="9" t="s">
        <v>435</v>
      </c>
      <c r="C206" s="31">
        <f>+C207</f>
        <v>0</v>
      </c>
      <c r="D206" s="42">
        <f>+D207</f>
        <v>280000</v>
      </c>
      <c r="E206" s="31">
        <f>+E207</f>
        <v>280000</v>
      </c>
      <c r="F206" s="33">
        <f t="shared" si="77"/>
        <v>0</v>
      </c>
      <c r="G206" s="33">
        <f t="shared" si="78"/>
        <v>0</v>
      </c>
      <c r="H206" s="33">
        <f>+H207</f>
        <v>0</v>
      </c>
      <c r="I206" s="33">
        <f>+I207</f>
        <v>0</v>
      </c>
      <c r="J206" s="33">
        <f>+J207</f>
        <v>0</v>
      </c>
      <c r="K206" s="33">
        <f>+K207</f>
        <v>0</v>
      </c>
      <c r="L206" s="33">
        <f>+L207</f>
        <v>0</v>
      </c>
      <c r="M206" s="33">
        <f t="shared" si="79"/>
        <v>280000</v>
      </c>
    </row>
    <row r="207" spans="1:13" s="4" customFormat="1" x14ac:dyDescent="0.2">
      <c r="A207" s="1" t="s">
        <v>433</v>
      </c>
      <c r="B207" s="3" t="s">
        <v>435</v>
      </c>
      <c r="C207" s="32">
        <v>0</v>
      </c>
      <c r="D207" s="41">
        <v>280000</v>
      </c>
      <c r="E207" s="32">
        <v>280000</v>
      </c>
      <c r="F207" s="34">
        <f t="shared" si="77"/>
        <v>0</v>
      </c>
      <c r="G207" s="34">
        <f t="shared" si="78"/>
        <v>0</v>
      </c>
      <c r="H207" s="34">
        <v>0</v>
      </c>
      <c r="I207" s="34">
        <v>0</v>
      </c>
      <c r="J207" s="34">
        <v>0</v>
      </c>
      <c r="K207" s="34">
        <v>0</v>
      </c>
      <c r="L207" s="34">
        <v>0</v>
      </c>
      <c r="M207" s="34">
        <f t="shared" si="79"/>
        <v>280000</v>
      </c>
    </row>
    <row r="208" spans="1:13" x14ac:dyDescent="0.2">
      <c r="A208" s="4" t="s">
        <v>328</v>
      </c>
      <c r="B208" s="9" t="s">
        <v>329</v>
      </c>
      <c r="C208" s="31">
        <v>500000</v>
      </c>
      <c r="D208" s="45">
        <f>+D209</f>
        <v>-380000</v>
      </c>
      <c r="E208" s="31">
        <f>+E209</f>
        <v>120000</v>
      </c>
      <c r="F208" s="33">
        <f t="shared" si="77"/>
        <v>0</v>
      </c>
      <c r="G208" s="33">
        <f t="shared" si="78"/>
        <v>0</v>
      </c>
      <c r="H208" s="33">
        <f>+H209</f>
        <v>0</v>
      </c>
      <c r="I208" s="33">
        <f>+I209</f>
        <v>0</v>
      </c>
      <c r="J208" s="33">
        <f>+J209</f>
        <v>0</v>
      </c>
      <c r="K208" s="33">
        <f>+K209</f>
        <v>0</v>
      </c>
      <c r="L208" s="33">
        <f>+L209</f>
        <v>0</v>
      </c>
      <c r="M208" s="33">
        <f t="shared" si="79"/>
        <v>120000</v>
      </c>
    </row>
    <row r="209" spans="1:13" s="4" customFormat="1" x14ac:dyDescent="0.2">
      <c r="A209" s="1" t="s">
        <v>330</v>
      </c>
      <c r="B209" s="3" t="s">
        <v>329</v>
      </c>
      <c r="C209" s="32">
        <v>500000</v>
      </c>
      <c r="D209" s="41">
        <v>-380000</v>
      </c>
      <c r="E209" s="32">
        <v>120000</v>
      </c>
      <c r="F209" s="34">
        <f t="shared" si="77"/>
        <v>0</v>
      </c>
      <c r="G209" s="34">
        <f t="shared" si="78"/>
        <v>0</v>
      </c>
      <c r="H209" s="34">
        <v>0</v>
      </c>
      <c r="I209" s="34">
        <v>0</v>
      </c>
      <c r="J209" s="34">
        <v>0</v>
      </c>
      <c r="K209" s="34">
        <v>0</v>
      </c>
      <c r="L209" s="34">
        <v>0</v>
      </c>
      <c r="M209" s="34">
        <f t="shared" si="79"/>
        <v>120000</v>
      </c>
    </row>
    <row r="210" spans="1:13" x14ac:dyDescent="0.2">
      <c r="A210" s="4" t="s">
        <v>331</v>
      </c>
      <c r="B210" s="9" t="s">
        <v>332</v>
      </c>
      <c r="C210" s="31">
        <v>50000</v>
      </c>
      <c r="D210" s="42">
        <f>+D211</f>
        <v>0</v>
      </c>
      <c r="E210" s="31">
        <f>+E211</f>
        <v>50000</v>
      </c>
      <c r="F210" s="33">
        <f t="shared" si="77"/>
        <v>0</v>
      </c>
      <c r="G210" s="33">
        <f t="shared" si="78"/>
        <v>0</v>
      </c>
      <c r="H210" s="33">
        <f>+H211</f>
        <v>0</v>
      </c>
      <c r="I210" s="33">
        <f>+I211</f>
        <v>0</v>
      </c>
      <c r="J210" s="33">
        <f>+J211</f>
        <v>0</v>
      </c>
      <c r="K210" s="33">
        <f>+K211</f>
        <v>0</v>
      </c>
      <c r="L210" s="33">
        <f>+L211</f>
        <v>0</v>
      </c>
      <c r="M210" s="33">
        <f t="shared" si="79"/>
        <v>50000</v>
      </c>
    </row>
    <row r="211" spans="1:13" s="4" customFormat="1" x14ac:dyDescent="0.2">
      <c r="A211" s="1" t="s">
        <v>333</v>
      </c>
      <c r="B211" s="3" t="s">
        <v>334</v>
      </c>
      <c r="C211" s="32">
        <v>50000</v>
      </c>
      <c r="D211" s="41">
        <v>0</v>
      </c>
      <c r="E211" s="32">
        <v>50000</v>
      </c>
      <c r="F211" s="34">
        <f t="shared" si="77"/>
        <v>0</v>
      </c>
      <c r="G211" s="34">
        <f t="shared" si="78"/>
        <v>0</v>
      </c>
      <c r="H211" s="34">
        <v>0</v>
      </c>
      <c r="I211" s="34">
        <v>0</v>
      </c>
      <c r="J211" s="34">
        <v>0</v>
      </c>
      <c r="K211" s="34">
        <v>0</v>
      </c>
      <c r="L211" s="34">
        <v>0</v>
      </c>
      <c r="M211" s="34">
        <f t="shared" si="79"/>
        <v>50000</v>
      </c>
    </row>
    <row r="212" spans="1:13" x14ac:dyDescent="0.2">
      <c r="A212" s="4" t="s">
        <v>335</v>
      </c>
      <c r="B212" s="9" t="s">
        <v>336</v>
      </c>
      <c r="C212" s="31">
        <v>12600000</v>
      </c>
      <c r="D212" s="42">
        <f>+D213</f>
        <v>-10000000</v>
      </c>
      <c r="E212" s="31">
        <f>+E213</f>
        <v>2600000</v>
      </c>
      <c r="F212" s="33">
        <f t="shared" si="77"/>
        <v>0</v>
      </c>
      <c r="G212" s="33">
        <f t="shared" si="78"/>
        <v>0</v>
      </c>
      <c r="H212" s="33">
        <f>+H213</f>
        <v>0</v>
      </c>
      <c r="I212" s="33">
        <f>+I213</f>
        <v>0</v>
      </c>
      <c r="J212" s="33">
        <f>+J213</f>
        <v>0</v>
      </c>
      <c r="K212" s="33">
        <f>+K213</f>
        <v>0</v>
      </c>
      <c r="L212" s="33">
        <f>+L213</f>
        <v>0</v>
      </c>
      <c r="M212" s="33">
        <f t="shared" si="79"/>
        <v>2600000</v>
      </c>
    </row>
    <row r="213" spans="1:13" s="4" customFormat="1" x14ac:dyDescent="0.2">
      <c r="A213" s="1" t="s">
        <v>337</v>
      </c>
      <c r="B213" s="3" t="s">
        <v>336</v>
      </c>
      <c r="C213" s="32">
        <v>12600000</v>
      </c>
      <c r="D213" s="41">
        <v>-10000000</v>
      </c>
      <c r="E213" s="32">
        <v>2600000</v>
      </c>
      <c r="F213" s="34">
        <f t="shared" si="77"/>
        <v>0</v>
      </c>
      <c r="G213" s="34">
        <f t="shared" si="78"/>
        <v>0</v>
      </c>
      <c r="H213" s="34">
        <v>0</v>
      </c>
      <c r="I213" s="34">
        <v>0</v>
      </c>
      <c r="J213" s="34">
        <v>0</v>
      </c>
      <c r="K213" s="34">
        <v>0</v>
      </c>
      <c r="L213" s="34">
        <v>0</v>
      </c>
      <c r="M213" s="34">
        <f t="shared" si="79"/>
        <v>2600000</v>
      </c>
    </row>
    <row r="214" spans="1:13" x14ac:dyDescent="0.2">
      <c r="A214" s="4" t="s">
        <v>338</v>
      </c>
      <c r="B214" s="9" t="s">
        <v>339</v>
      </c>
      <c r="C214" s="31">
        <v>100000</v>
      </c>
      <c r="D214" s="42">
        <f>+D215</f>
        <v>0</v>
      </c>
      <c r="E214" s="31">
        <f>+E215</f>
        <v>100000</v>
      </c>
      <c r="F214" s="33">
        <f t="shared" si="77"/>
        <v>0</v>
      </c>
      <c r="G214" s="33">
        <f t="shared" si="78"/>
        <v>0</v>
      </c>
      <c r="H214" s="33">
        <f>+H215</f>
        <v>0</v>
      </c>
      <c r="I214" s="33">
        <f>+I215</f>
        <v>0</v>
      </c>
      <c r="J214" s="33">
        <f>+J215</f>
        <v>0</v>
      </c>
      <c r="K214" s="33">
        <f>+K215</f>
        <v>0</v>
      </c>
      <c r="L214" s="33">
        <f>+L215</f>
        <v>0</v>
      </c>
      <c r="M214" s="33">
        <f t="shared" si="79"/>
        <v>100000</v>
      </c>
    </row>
    <row r="215" spans="1:13" s="4" customFormat="1" x14ac:dyDescent="0.2">
      <c r="A215" s="1" t="s">
        <v>340</v>
      </c>
      <c r="B215" s="3" t="s">
        <v>339</v>
      </c>
      <c r="C215" s="32">
        <v>100000</v>
      </c>
      <c r="D215" s="41">
        <v>0</v>
      </c>
      <c r="E215" s="32">
        <v>100000</v>
      </c>
      <c r="F215" s="34">
        <f t="shared" si="77"/>
        <v>0</v>
      </c>
      <c r="G215" s="34">
        <f t="shared" si="78"/>
        <v>0</v>
      </c>
      <c r="H215" s="34">
        <v>0</v>
      </c>
      <c r="I215" s="34">
        <v>0</v>
      </c>
      <c r="J215" s="34">
        <v>0</v>
      </c>
      <c r="K215" s="34">
        <v>0</v>
      </c>
      <c r="L215" s="34">
        <v>0</v>
      </c>
      <c r="M215" s="34">
        <f t="shared" si="79"/>
        <v>100000</v>
      </c>
    </row>
    <row r="216" spans="1:13" x14ac:dyDescent="0.2">
      <c r="A216" s="4" t="s">
        <v>341</v>
      </c>
      <c r="B216" s="9" t="s">
        <v>342</v>
      </c>
      <c r="C216" s="31">
        <v>1500000</v>
      </c>
      <c r="D216" s="42">
        <f>+D217</f>
        <v>-1200000</v>
      </c>
      <c r="E216" s="31">
        <f>+E217</f>
        <v>300000</v>
      </c>
      <c r="F216" s="33">
        <f t="shared" si="77"/>
        <v>0</v>
      </c>
      <c r="G216" s="33">
        <f t="shared" si="78"/>
        <v>0</v>
      </c>
      <c r="H216" s="33">
        <f>+H217</f>
        <v>0</v>
      </c>
      <c r="I216" s="33">
        <f>+I217</f>
        <v>0</v>
      </c>
      <c r="J216" s="33">
        <f>+J217</f>
        <v>0</v>
      </c>
      <c r="K216" s="33">
        <f>+K217</f>
        <v>0</v>
      </c>
      <c r="L216" s="33">
        <f>+L217</f>
        <v>0</v>
      </c>
      <c r="M216" s="33">
        <f t="shared" si="79"/>
        <v>300000</v>
      </c>
    </row>
    <row r="217" spans="1:13" s="4" customFormat="1" x14ac:dyDescent="0.2">
      <c r="A217" s="1" t="s">
        <v>343</v>
      </c>
      <c r="B217" s="3" t="s">
        <v>342</v>
      </c>
      <c r="C217" s="32">
        <v>1500000</v>
      </c>
      <c r="D217" s="41">
        <v>-1200000</v>
      </c>
      <c r="E217" s="32">
        <v>300000</v>
      </c>
      <c r="F217" s="34">
        <f t="shared" si="77"/>
        <v>0</v>
      </c>
      <c r="G217" s="34">
        <f t="shared" si="78"/>
        <v>0</v>
      </c>
      <c r="H217" s="34">
        <v>0</v>
      </c>
      <c r="I217" s="34">
        <v>0</v>
      </c>
      <c r="J217" s="34">
        <v>0</v>
      </c>
      <c r="K217" s="34">
        <v>0</v>
      </c>
      <c r="L217" s="34">
        <v>0</v>
      </c>
      <c r="M217" s="34">
        <f t="shared" si="79"/>
        <v>300000</v>
      </c>
    </row>
    <row r="218" spans="1:13" x14ac:dyDescent="0.2">
      <c r="A218" s="4" t="s">
        <v>344</v>
      </c>
      <c r="B218" s="9" t="s">
        <v>345</v>
      </c>
      <c r="C218" s="31">
        <v>50000</v>
      </c>
      <c r="D218" s="42">
        <f>+D219</f>
        <v>78835.91</v>
      </c>
      <c r="E218" s="31">
        <f>+E219</f>
        <v>128835.91</v>
      </c>
      <c r="F218" s="33">
        <f t="shared" si="77"/>
        <v>0</v>
      </c>
      <c r="G218" s="33">
        <f t="shared" si="78"/>
        <v>0</v>
      </c>
      <c r="H218" s="33">
        <f>+H219</f>
        <v>0</v>
      </c>
      <c r="I218" s="33">
        <f>+I219</f>
        <v>0</v>
      </c>
      <c r="J218" s="33">
        <f>+J219</f>
        <v>0</v>
      </c>
      <c r="K218" s="33">
        <f>+K219</f>
        <v>0</v>
      </c>
      <c r="L218" s="33">
        <f>+L219</f>
        <v>0</v>
      </c>
      <c r="M218" s="33">
        <f t="shared" si="79"/>
        <v>128835.91</v>
      </c>
    </row>
    <row r="219" spans="1:13" s="4" customFormat="1" x14ac:dyDescent="0.2">
      <c r="A219" s="1" t="s">
        <v>346</v>
      </c>
      <c r="B219" s="3" t="s">
        <v>345</v>
      </c>
      <c r="C219" s="32">
        <v>50000</v>
      </c>
      <c r="D219" s="41">
        <v>78835.91</v>
      </c>
      <c r="E219" s="32">
        <v>128835.91</v>
      </c>
      <c r="F219" s="34">
        <f t="shared" si="77"/>
        <v>0</v>
      </c>
      <c r="G219" s="34">
        <f t="shared" si="78"/>
        <v>0</v>
      </c>
      <c r="H219" s="34">
        <v>0</v>
      </c>
      <c r="I219" s="34">
        <v>0</v>
      </c>
      <c r="J219" s="34">
        <v>0</v>
      </c>
      <c r="K219" s="34">
        <v>0</v>
      </c>
      <c r="L219" s="34">
        <v>0</v>
      </c>
      <c r="M219" s="34">
        <f t="shared" si="79"/>
        <v>128835.91</v>
      </c>
    </row>
    <row r="220" spans="1:13" x14ac:dyDescent="0.2">
      <c r="A220" s="4" t="s">
        <v>347</v>
      </c>
      <c r="B220" s="9" t="s">
        <v>348</v>
      </c>
      <c r="C220" s="31">
        <v>100000</v>
      </c>
      <c r="D220" s="42">
        <f>+D221</f>
        <v>2437625.87</v>
      </c>
      <c r="E220" s="31">
        <f>+E221</f>
        <v>2537625.87</v>
      </c>
      <c r="F220" s="33">
        <f t="shared" si="77"/>
        <v>0</v>
      </c>
      <c r="G220" s="33">
        <f t="shared" si="78"/>
        <v>0</v>
      </c>
      <c r="H220" s="33">
        <f>+H221</f>
        <v>0</v>
      </c>
      <c r="I220" s="33">
        <f>+I221</f>
        <v>0</v>
      </c>
      <c r="J220" s="33">
        <f>+J221</f>
        <v>41326.1</v>
      </c>
      <c r="K220" s="33">
        <f>+K221</f>
        <v>85000</v>
      </c>
      <c r="L220" s="33">
        <f>+L221</f>
        <v>27999.98</v>
      </c>
      <c r="M220" s="33">
        <f t="shared" si="79"/>
        <v>2383299.79</v>
      </c>
    </row>
    <row r="221" spans="1:13" s="4" customFormat="1" x14ac:dyDescent="0.2">
      <c r="A221" s="1" t="s">
        <v>349</v>
      </c>
      <c r="B221" s="3" t="s">
        <v>348</v>
      </c>
      <c r="C221" s="32">
        <v>100000</v>
      </c>
      <c r="D221" s="41">
        <v>2437625.87</v>
      </c>
      <c r="E221" s="32">
        <v>2537625.87</v>
      </c>
      <c r="F221" s="34">
        <f t="shared" si="77"/>
        <v>0</v>
      </c>
      <c r="G221" s="34">
        <f t="shared" si="78"/>
        <v>0</v>
      </c>
      <c r="H221" s="34">
        <v>0</v>
      </c>
      <c r="I221" s="34">
        <v>0</v>
      </c>
      <c r="J221" s="34">
        <v>41326.1</v>
      </c>
      <c r="K221" s="34">
        <v>85000</v>
      </c>
      <c r="L221" s="34">
        <v>27999.98</v>
      </c>
      <c r="M221" s="34">
        <f t="shared" si="79"/>
        <v>2383299.79</v>
      </c>
    </row>
    <row r="222" spans="1:13" x14ac:dyDescent="0.2">
      <c r="A222" s="4" t="s">
        <v>350</v>
      </c>
      <c r="B222" s="9" t="s">
        <v>351</v>
      </c>
      <c r="C222" s="31">
        <v>50000</v>
      </c>
      <c r="D222" s="42">
        <f>+D223</f>
        <v>0</v>
      </c>
      <c r="E222" s="31">
        <f>+E223</f>
        <v>50000</v>
      </c>
      <c r="F222" s="33">
        <f t="shared" si="77"/>
        <v>0</v>
      </c>
      <c r="G222" s="33">
        <f t="shared" si="78"/>
        <v>0</v>
      </c>
      <c r="H222" s="33">
        <f>+H223</f>
        <v>0</v>
      </c>
      <c r="I222" s="33">
        <f>+I223</f>
        <v>0</v>
      </c>
      <c r="J222" s="33">
        <f>+J223</f>
        <v>0</v>
      </c>
      <c r="K222" s="33">
        <f>+K223</f>
        <v>0</v>
      </c>
      <c r="L222" s="33">
        <f>+L223</f>
        <v>0</v>
      </c>
      <c r="M222" s="33">
        <f t="shared" si="79"/>
        <v>50000</v>
      </c>
    </row>
    <row r="223" spans="1:13" s="4" customFormat="1" x14ac:dyDescent="0.2">
      <c r="A223" s="1" t="s">
        <v>352</v>
      </c>
      <c r="B223" s="3" t="s">
        <v>351</v>
      </c>
      <c r="C223" s="32">
        <v>50000</v>
      </c>
      <c r="D223" s="41">
        <v>0</v>
      </c>
      <c r="E223" s="32">
        <v>50000</v>
      </c>
      <c r="F223" s="34">
        <f>+F224+F225</f>
        <v>0</v>
      </c>
      <c r="G223" s="34">
        <f>+G224+G225</f>
        <v>0</v>
      </c>
      <c r="H223" s="34">
        <v>0</v>
      </c>
      <c r="I223" s="34">
        <v>0</v>
      </c>
      <c r="J223" s="34">
        <v>0</v>
      </c>
      <c r="K223" s="34">
        <v>0</v>
      </c>
      <c r="L223" s="34">
        <v>0</v>
      </c>
      <c r="M223" s="34">
        <f t="shared" si="79"/>
        <v>50000</v>
      </c>
    </row>
    <row r="224" spans="1:13" x14ac:dyDescent="0.2">
      <c r="A224" s="4" t="s">
        <v>353</v>
      </c>
      <c r="B224" s="9" t="s">
        <v>354</v>
      </c>
      <c r="C224" s="31">
        <v>5700000</v>
      </c>
      <c r="D224" s="42">
        <f>+D225+D226</f>
        <v>1337204</v>
      </c>
      <c r="E224" s="31">
        <f>+E225+E226</f>
        <v>7037204</v>
      </c>
      <c r="F224" s="33">
        <f>+F225+F226</f>
        <v>0</v>
      </c>
      <c r="G224" s="33">
        <f>+G225+G226</f>
        <v>0</v>
      </c>
      <c r="H224" s="33">
        <f>+H225+H226</f>
        <v>0</v>
      </c>
      <c r="I224" s="33">
        <f>+I225+I226</f>
        <v>0</v>
      </c>
      <c r="J224" s="33">
        <f>+J225+J226</f>
        <v>0</v>
      </c>
      <c r="K224" s="33">
        <f>+K225+K226</f>
        <v>145791.35999999999</v>
      </c>
      <c r="L224" s="33">
        <f>+L225+L226</f>
        <v>0</v>
      </c>
      <c r="M224" s="33">
        <f t="shared" si="79"/>
        <v>6891412.6399999997</v>
      </c>
    </row>
    <row r="225" spans="1:13" s="4" customFormat="1" x14ac:dyDescent="0.2">
      <c r="A225" s="1" t="s">
        <v>355</v>
      </c>
      <c r="B225" s="3" t="s">
        <v>354</v>
      </c>
      <c r="C225" s="32">
        <v>500000</v>
      </c>
      <c r="D225" s="41">
        <v>-300000</v>
      </c>
      <c r="E225" s="32">
        <v>200000</v>
      </c>
      <c r="F225" s="34">
        <v>0</v>
      </c>
      <c r="G225" s="34">
        <v>0</v>
      </c>
      <c r="H225" s="34">
        <v>0</v>
      </c>
      <c r="I225" s="34">
        <v>0</v>
      </c>
      <c r="J225" s="34">
        <v>0</v>
      </c>
      <c r="K225" s="34">
        <v>0</v>
      </c>
      <c r="L225" s="34">
        <v>0</v>
      </c>
      <c r="M225" s="34">
        <f t="shared" si="79"/>
        <v>200000</v>
      </c>
    </row>
    <row r="226" spans="1:13" x14ac:dyDescent="0.2">
      <c r="A226" s="1" t="s">
        <v>356</v>
      </c>
      <c r="B226" s="3" t="s">
        <v>357</v>
      </c>
      <c r="C226" s="32">
        <v>5200000</v>
      </c>
      <c r="D226" s="41">
        <v>1637204</v>
      </c>
      <c r="E226" s="32">
        <v>6837204</v>
      </c>
      <c r="F226" s="34">
        <f t="shared" ref="F226:F239" si="80">+F227</f>
        <v>0</v>
      </c>
      <c r="G226" s="34">
        <f t="shared" ref="G226:G239" si="81">+G227</f>
        <v>0</v>
      </c>
      <c r="H226" s="34">
        <v>0</v>
      </c>
      <c r="I226" s="34">
        <v>0</v>
      </c>
      <c r="J226" s="34">
        <v>0</v>
      </c>
      <c r="K226" s="34">
        <v>145791.35999999999</v>
      </c>
      <c r="L226" s="34">
        <v>0</v>
      </c>
      <c r="M226" s="34">
        <f t="shared" si="79"/>
        <v>6691412.6399999997</v>
      </c>
    </row>
    <row r="227" spans="1:13" s="4" customFormat="1" x14ac:dyDescent="0.2">
      <c r="A227" s="4" t="s">
        <v>358</v>
      </c>
      <c r="B227" s="9" t="s">
        <v>359</v>
      </c>
      <c r="C227" s="31">
        <v>50000</v>
      </c>
      <c r="D227" s="42">
        <f>+D228</f>
        <v>0</v>
      </c>
      <c r="E227" s="31">
        <f>+E228</f>
        <v>50000</v>
      </c>
      <c r="F227" s="33">
        <f t="shared" si="80"/>
        <v>0</v>
      </c>
      <c r="G227" s="33">
        <f t="shared" si="81"/>
        <v>0</v>
      </c>
      <c r="H227" s="33">
        <f>+H228</f>
        <v>0</v>
      </c>
      <c r="I227" s="33">
        <f>+I228</f>
        <v>0</v>
      </c>
      <c r="J227" s="33">
        <f>+J228</f>
        <v>0</v>
      </c>
      <c r="K227" s="33">
        <f>+K228</f>
        <v>0</v>
      </c>
      <c r="L227" s="33">
        <f>+L228</f>
        <v>0</v>
      </c>
      <c r="M227" s="33">
        <f t="shared" si="79"/>
        <v>50000</v>
      </c>
    </row>
    <row r="228" spans="1:13" x14ac:dyDescent="0.2">
      <c r="A228" s="1" t="s">
        <v>360</v>
      </c>
      <c r="B228" s="3" t="s">
        <v>359</v>
      </c>
      <c r="C228" s="32">
        <v>50000</v>
      </c>
      <c r="D228" s="41">
        <v>0</v>
      </c>
      <c r="E228" s="32">
        <v>50000</v>
      </c>
      <c r="F228" s="34">
        <f t="shared" si="80"/>
        <v>0</v>
      </c>
      <c r="G228" s="34">
        <f t="shared" si="81"/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f t="shared" si="79"/>
        <v>50000</v>
      </c>
    </row>
    <row r="229" spans="1:13" s="4" customFormat="1" x14ac:dyDescent="0.2">
      <c r="A229" s="4" t="s">
        <v>361</v>
      </c>
      <c r="B229" s="9" t="s">
        <v>362</v>
      </c>
      <c r="C229" s="31">
        <v>400000</v>
      </c>
      <c r="D229" s="42">
        <f>+D230</f>
        <v>1400000</v>
      </c>
      <c r="E229" s="31">
        <f>+E230</f>
        <v>1800000</v>
      </c>
      <c r="F229" s="33">
        <f t="shared" si="80"/>
        <v>0</v>
      </c>
      <c r="G229" s="33">
        <f t="shared" si="81"/>
        <v>0</v>
      </c>
      <c r="H229" s="33">
        <f>+H230</f>
        <v>0</v>
      </c>
      <c r="I229" s="33">
        <f>+I230</f>
        <v>0</v>
      </c>
      <c r="J229" s="33">
        <f>+J230</f>
        <v>0</v>
      </c>
      <c r="K229" s="33">
        <f>+K230</f>
        <v>0</v>
      </c>
      <c r="L229" s="33">
        <f>+L230</f>
        <v>0</v>
      </c>
      <c r="M229" s="33">
        <f t="shared" si="79"/>
        <v>1800000</v>
      </c>
    </row>
    <row r="230" spans="1:13" x14ac:dyDescent="0.2">
      <c r="A230" s="1" t="s">
        <v>363</v>
      </c>
      <c r="B230" s="3" t="s">
        <v>362</v>
      </c>
      <c r="C230" s="32">
        <v>400000</v>
      </c>
      <c r="D230" s="41">
        <v>1400000</v>
      </c>
      <c r="E230" s="32">
        <v>1800000</v>
      </c>
      <c r="F230" s="34">
        <f t="shared" si="80"/>
        <v>0</v>
      </c>
      <c r="G230" s="34">
        <f t="shared" si="81"/>
        <v>0</v>
      </c>
      <c r="H230" s="34">
        <v>0</v>
      </c>
      <c r="I230" s="34">
        <v>0</v>
      </c>
      <c r="J230" s="34">
        <v>0</v>
      </c>
      <c r="K230" s="34">
        <v>0</v>
      </c>
      <c r="L230" s="34">
        <v>0</v>
      </c>
      <c r="M230" s="34">
        <f t="shared" si="79"/>
        <v>1800000</v>
      </c>
    </row>
    <row r="231" spans="1:13" s="4" customFormat="1" x14ac:dyDescent="0.2">
      <c r="A231" s="4" t="s">
        <v>364</v>
      </c>
      <c r="B231" s="9" t="s">
        <v>365</v>
      </c>
      <c r="C231" s="31">
        <v>500000</v>
      </c>
      <c r="D231" s="42">
        <f>+D232</f>
        <v>0</v>
      </c>
      <c r="E231" s="31">
        <f>+E232</f>
        <v>500000</v>
      </c>
      <c r="F231" s="33">
        <f t="shared" si="80"/>
        <v>0</v>
      </c>
      <c r="G231" s="33">
        <f t="shared" si="81"/>
        <v>0</v>
      </c>
      <c r="H231" s="33">
        <f>+H232</f>
        <v>0</v>
      </c>
      <c r="I231" s="33">
        <f>+I232</f>
        <v>0</v>
      </c>
      <c r="J231" s="33">
        <f>+J232</f>
        <v>306197.13</v>
      </c>
      <c r="K231" s="33">
        <f>+K232</f>
        <v>0</v>
      </c>
      <c r="L231" s="33">
        <f>+L232</f>
        <v>24917.19</v>
      </c>
      <c r="M231" s="33">
        <f t="shared" si="79"/>
        <v>168885.68</v>
      </c>
    </row>
    <row r="232" spans="1:13" x14ac:dyDescent="0.2">
      <c r="A232" s="1" t="s">
        <v>366</v>
      </c>
      <c r="B232" s="3" t="s">
        <v>365</v>
      </c>
      <c r="C232" s="32">
        <v>500000</v>
      </c>
      <c r="D232" s="41">
        <v>0</v>
      </c>
      <c r="E232" s="32">
        <v>500000</v>
      </c>
      <c r="F232" s="34">
        <f t="shared" si="80"/>
        <v>0</v>
      </c>
      <c r="G232" s="34">
        <f t="shared" si="81"/>
        <v>0</v>
      </c>
      <c r="H232" s="34">
        <v>0</v>
      </c>
      <c r="I232" s="34">
        <v>0</v>
      </c>
      <c r="J232" s="34">
        <v>306197.13</v>
      </c>
      <c r="K232" s="34">
        <v>0</v>
      </c>
      <c r="L232" s="34">
        <v>24917.19</v>
      </c>
      <c r="M232" s="34">
        <f t="shared" si="79"/>
        <v>168885.68</v>
      </c>
    </row>
    <row r="233" spans="1:13" s="4" customFormat="1" x14ac:dyDescent="0.2">
      <c r="A233" s="4" t="s">
        <v>367</v>
      </c>
      <c r="B233" s="9" t="s">
        <v>368</v>
      </c>
      <c r="C233" s="31">
        <v>500000</v>
      </c>
      <c r="D233" s="42">
        <f>+D234</f>
        <v>-274210</v>
      </c>
      <c r="E233" s="31">
        <f>+E234</f>
        <v>225790</v>
      </c>
      <c r="F233" s="33">
        <f t="shared" si="80"/>
        <v>0</v>
      </c>
      <c r="G233" s="33">
        <f t="shared" si="81"/>
        <v>0</v>
      </c>
      <c r="H233" s="33">
        <f>+H234</f>
        <v>0</v>
      </c>
      <c r="I233" s="33">
        <f>+I234</f>
        <v>0</v>
      </c>
      <c r="J233" s="33">
        <f>+J234</f>
        <v>0</v>
      </c>
      <c r="K233" s="33">
        <f>+K234</f>
        <v>0</v>
      </c>
      <c r="L233" s="33">
        <f>+L234</f>
        <v>0</v>
      </c>
      <c r="M233" s="33">
        <f t="shared" si="79"/>
        <v>225790</v>
      </c>
    </row>
    <row r="234" spans="1:13" x14ac:dyDescent="0.2">
      <c r="A234" s="1" t="s">
        <v>369</v>
      </c>
      <c r="B234" s="3" t="s">
        <v>368</v>
      </c>
      <c r="C234" s="32">
        <v>500000</v>
      </c>
      <c r="D234" s="41">
        <v>-274210</v>
      </c>
      <c r="E234" s="32">
        <v>225790</v>
      </c>
      <c r="F234" s="34">
        <f t="shared" si="80"/>
        <v>0</v>
      </c>
      <c r="G234" s="34">
        <f t="shared" si="81"/>
        <v>0</v>
      </c>
      <c r="H234" s="34">
        <v>0</v>
      </c>
      <c r="I234" s="34">
        <v>0</v>
      </c>
      <c r="J234" s="34">
        <v>0</v>
      </c>
      <c r="K234" s="34">
        <v>0</v>
      </c>
      <c r="L234" s="34">
        <v>0</v>
      </c>
      <c r="M234" s="34">
        <f t="shared" si="79"/>
        <v>225790</v>
      </c>
    </row>
    <row r="235" spans="1:13" s="4" customFormat="1" x14ac:dyDescent="0.2">
      <c r="A235" s="4" t="s">
        <v>370</v>
      </c>
      <c r="B235" s="9" t="s">
        <v>371</v>
      </c>
      <c r="C235" s="31">
        <v>300000</v>
      </c>
      <c r="D235" s="42">
        <f>+D236</f>
        <v>-100000</v>
      </c>
      <c r="E235" s="31">
        <f>+E236</f>
        <v>200000</v>
      </c>
      <c r="F235" s="33">
        <f t="shared" si="80"/>
        <v>0</v>
      </c>
      <c r="G235" s="33">
        <f t="shared" si="81"/>
        <v>0</v>
      </c>
      <c r="H235" s="33">
        <f>+H236</f>
        <v>0</v>
      </c>
      <c r="I235" s="33">
        <f>+I236</f>
        <v>0</v>
      </c>
      <c r="J235" s="33">
        <f>+J236</f>
        <v>0</v>
      </c>
      <c r="K235" s="33">
        <f>+K236</f>
        <v>0</v>
      </c>
      <c r="L235" s="33">
        <f>+L236</f>
        <v>0</v>
      </c>
      <c r="M235" s="33">
        <f t="shared" si="79"/>
        <v>200000</v>
      </c>
    </row>
    <row r="236" spans="1:13" s="4" customFormat="1" x14ac:dyDescent="0.2">
      <c r="A236" s="1" t="s">
        <v>372</v>
      </c>
      <c r="B236" s="3" t="s">
        <v>371</v>
      </c>
      <c r="C236" s="32">
        <v>300000</v>
      </c>
      <c r="D236" s="41">
        <v>-100000</v>
      </c>
      <c r="E236" s="32">
        <v>200000</v>
      </c>
      <c r="F236" s="34">
        <f t="shared" si="80"/>
        <v>0</v>
      </c>
      <c r="G236" s="34">
        <f t="shared" si="81"/>
        <v>0</v>
      </c>
      <c r="H236" s="34">
        <v>0</v>
      </c>
      <c r="I236" s="34">
        <v>0</v>
      </c>
      <c r="J236" s="34">
        <v>0</v>
      </c>
      <c r="K236" s="34">
        <v>0</v>
      </c>
      <c r="L236" s="34">
        <v>0</v>
      </c>
      <c r="M236" s="34">
        <f t="shared" si="79"/>
        <v>200000</v>
      </c>
    </row>
    <row r="237" spans="1:13" s="4" customFormat="1" x14ac:dyDescent="0.2">
      <c r="A237" s="4" t="s">
        <v>373</v>
      </c>
      <c r="B237" s="9" t="s">
        <v>374</v>
      </c>
      <c r="C237" s="31">
        <v>400000</v>
      </c>
      <c r="D237" s="42">
        <f>+D238</f>
        <v>-250000</v>
      </c>
      <c r="E237" s="31">
        <f>+E238</f>
        <v>150000</v>
      </c>
      <c r="F237" s="33">
        <f t="shared" si="80"/>
        <v>0</v>
      </c>
      <c r="G237" s="33">
        <f t="shared" si="81"/>
        <v>0</v>
      </c>
      <c r="H237" s="33">
        <f>+H238</f>
        <v>0</v>
      </c>
      <c r="I237" s="33">
        <f>+I238</f>
        <v>0</v>
      </c>
      <c r="J237" s="33">
        <f>+J238</f>
        <v>0</v>
      </c>
      <c r="K237" s="33">
        <f>+K238</f>
        <v>0</v>
      </c>
      <c r="L237" s="33">
        <f>+L238</f>
        <v>0</v>
      </c>
      <c r="M237" s="33">
        <f t="shared" si="79"/>
        <v>150000</v>
      </c>
    </row>
    <row r="238" spans="1:13" x14ac:dyDescent="0.2">
      <c r="A238" s="1" t="s">
        <v>375</v>
      </c>
      <c r="B238" s="3" t="s">
        <v>374</v>
      </c>
      <c r="C238" s="32">
        <v>400000</v>
      </c>
      <c r="D238" s="41">
        <v>-250000</v>
      </c>
      <c r="E238" s="32">
        <v>150000</v>
      </c>
      <c r="F238" s="34">
        <f t="shared" si="80"/>
        <v>0</v>
      </c>
      <c r="G238" s="34">
        <f t="shared" si="81"/>
        <v>0</v>
      </c>
      <c r="H238" s="34">
        <v>0</v>
      </c>
      <c r="I238" s="34">
        <v>0</v>
      </c>
      <c r="J238" s="34">
        <v>0</v>
      </c>
      <c r="K238" s="34">
        <v>0</v>
      </c>
      <c r="L238" s="34">
        <v>0</v>
      </c>
      <c r="M238" s="34">
        <f t="shared" si="79"/>
        <v>150000</v>
      </c>
    </row>
    <row r="239" spans="1:13" s="4" customFormat="1" x14ac:dyDescent="0.2">
      <c r="A239" s="4" t="s">
        <v>376</v>
      </c>
      <c r="B239" s="9" t="s">
        <v>408</v>
      </c>
      <c r="C239" s="31">
        <v>200000</v>
      </c>
      <c r="D239" s="42">
        <f>+D240</f>
        <v>0</v>
      </c>
      <c r="E239" s="31">
        <f>+E240</f>
        <v>200000</v>
      </c>
      <c r="F239" s="33">
        <f t="shared" si="80"/>
        <v>0</v>
      </c>
      <c r="G239" s="33">
        <f t="shared" si="81"/>
        <v>0</v>
      </c>
      <c r="H239" s="33">
        <f>+H240</f>
        <v>0</v>
      </c>
      <c r="I239" s="33">
        <f>+I240</f>
        <v>0</v>
      </c>
      <c r="J239" s="33">
        <f>+J240</f>
        <v>0</v>
      </c>
      <c r="K239" s="33">
        <f>+K240</f>
        <v>0</v>
      </c>
      <c r="L239" s="33">
        <f>+L240</f>
        <v>0</v>
      </c>
      <c r="M239" s="33">
        <f t="shared" si="79"/>
        <v>200000</v>
      </c>
    </row>
    <row r="240" spans="1:13" x14ac:dyDescent="0.2">
      <c r="A240" s="1" t="s">
        <v>377</v>
      </c>
      <c r="B240" s="3" t="s">
        <v>408</v>
      </c>
      <c r="C240" s="32">
        <v>200000</v>
      </c>
      <c r="D240" s="41">
        <v>0</v>
      </c>
      <c r="E240" s="32">
        <v>200000</v>
      </c>
      <c r="F240" s="34">
        <f t="shared" ref="F240:F253" si="82">+F241</f>
        <v>0</v>
      </c>
      <c r="G240" s="34">
        <v>0</v>
      </c>
      <c r="H240" s="34">
        <v>0</v>
      </c>
      <c r="I240" s="34">
        <v>0</v>
      </c>
      <c r="J240" s="34">
        <v>0</v>
      </c>
      <c r="K240" s="34">
        <v>0</v>
      </c>
      <c r="L240" s="34">
        <v>0</v>
      </c>
      <c r="M240" s="34">
        <f t="shared" si="79"/>
        <v>200000</v>
      </c>
    </row>
    <row r="241" spans="1:14" s="4" customFormat="1" x14ac:dyDescent="0.2">
      <c r="A241" s="4" t="s">
        <v>378</v>
      </c>
      <c r="B241" s="9" t="s">
        <v>379</v>
      </c>
      <c r="C241" s="31">
        <v>100000</v>
      </c>
      <c r="D241" s="42">
        <f>+D242</f>
        <v>1600000</v>
      </c>
      <c r="E241" s="31">
        <f>+E242</f>
        <v>1700000</v>
      </c>
      <c r="F241" s="33">
        <f t="shared" si="82"/>
        <v>0</v>
      </c>
      <c r="G241" s="33">
        <f t="shared" ref="G241:L241" si="83">+G242</f>
        <v>0</v>
      </c>
      <c r="H241" s="33">
        <f t="shared" si="83"/>
        <v>0</v>
      </c>
      <c r="I241" s="33">
        <f t="shared" si="83"/>
        <v>0</v>
      </c>
      <c r="J241" s="33">
        <f t="shared" si="83"/>
        <v>0</v>
      </c>
      <c r="K241" s="33">
        <f t="shared" si="83"/>
        <v>0</v>
      </c>
      <c r="L241" s="33">
        <f t="shared" si="83"/>
        <v>0</v>
      </c>
      <c r="M241" s="33">
        <f t="shared" si="79"/>
        <v>1700000</v>
      </c>
    </row>
    <row r="242" spans="1:14" x14ac:dyDescent="0.2">
      <c r="A242" s="1" t="s">
        <v>380</v>
      </c>
      <c r="B242" s="3" t="s">
        <v>381</v>
      </c>
      <c r="C242" s="32">
        <v>100000</v>
      </c>
      <c r="D242" s="41">
        <v>1600000</v>
      </c>
      <c r="E242" s="32">
        <v>1700000</v>
      </c>
      <c r="F242" s="34">
        <f t="shared" si="82"/>
        <v>0</v>
      </c>
      <c r="G242" s="34">
        <f t="shared" ref="G242:G253" si="84">+G243</f>
        <v>0</v>
      </c>
      <c r="H242" s="34">
        <v>0</v>
      </c>
      <c r="I242" s="34">
        <v>0</v>
      </c>
      <c r="J242" s="34">
        <v>0</v>
      </c>
      <c r="K242" s="34">
        <v>0</v>
      </c>
      <c r="L242" s="34">
        <v>0</v>
      </c>
      <c r="M242" s="34">
        <f t="shared" si="79"/>
        <v>1700000</v>
      </c>
    </row>
    <row r="243" spans="1:14" s="4" customFormat="1" x14ac:dyDescent="0.2">
      <c r="A243" s="4" t="s">
        <v>382</v>
      </c>
      <c r="B243" s="9" t="s">
        <v>383</v>
      </c>
      <c r="C243" s="31">
        <v>50000</v>
      </c>
      <c r="D243" s="42">
        <f>+D244</f>
        <v>0</v>
      </c>
      <c r="E243" s="31">
        <f>+E244</f>
        <v>50000</v>
      </c>
      <c r="F243" s="33">
        <f t="shared" si="82"/>
        <v>0</v>
      </c>
      <c r="G243" s="33">
        <f t="shared" si="84"/>
        <v>0</v>
      </c>
      <c r="H243" s="33">
        <f>+H244</f>
        <v>0</v>
      </c>
      <c r="I243" s="33">
        <f>+I244</f>
        <v>0</v>
      </c>
      <c r="J243" s="33">
        <f>+J244</f>
        <v>0</v>
      </c>
      <c r="K243" s="33">
        <f>+K244</f>
        <v>0</v>
      </c>
      <c r="L243" s="33">
        <f>+L244</f>
        <v>0</v>
      </c>
      <c r="M243" s="33">
        <f t="shared" si="79"/>
        <v>50000</v>
      </c>
    </row>
    <row r="244" spans="1:14" x14ac:dyDescent="0.2">
      <c r="A244" s="1" t="s">
        <v>384</v>
      </c>
      <c r="B244" s="3" t="s">
        <v>385</v>
      </c>
      <c r="C244" s="32">
        <v>50000</v>
      </c>
      <c r="D244" s="41">
        <v>0</v>
      </c>
      <c r="E244" s="32">
        <v>50000</v>
      </c>
      <c r="F244" s="34">
        <f t="shared" si="82"/>
        <v>0</v>
      </c>
      <c r="G244" s="34">
        <f t="shared" si="84"/>
        <v>0</v>
      </c>
      <c r="H244" s="34">
        <v>0</v>
      </c>
      <c r="I244" s="34">
        <v>0</v>
      </c>
      <c r="J244" s="34">
        <v>0</v>
      </c>
      <c r="K244" s="34">
        <v>0</v>
      </c>
      <c r="L244" s="34">
        <v>0</v>
      </c>
      <c r="M244" s="34">
        <f t="shared" si="79"/>
        <v>50000</v>
      </c>
    </row>
    <row r="245" spans="1:14" x14ac:dyDescent="0.2">
      <c r="A245" s="4" t="s">
        <v>386</v>
      </c>
      <c r="B245" s="9" t="s">
        <v>387</v>
      </c>
      <c r="C245" s="31">
        <v>50000</v>
      </c>
      <c r="D245" s="42">
        <f>+D246</f>
        <v>0</v>
      </c>
      <c r="E245" s="31">
        <f>+E246</f>
        <v>50000</v>
      </c>
      <c r="F245" s="33">
        <f t="shared" si="82"/>
        <v>0</v>
      </c>
      <c r="G245" s="33">
        <f t="shared" si="84"/>
        <v>0</v>
      </c>
      <c r="H245" s="31">
        <f>+H246</f>
        <v>21771</v>
      </c>
      <c r="I245" s="31">
        <f>+I246</f>
        <v>0</v>
      </c>
      <c r="J245" s="31">
        <f>+J246</f>
        <v>0</v>
      </c>
      <c r="K245" s="31">
        <f>+K246</f>
        <v>0</v>
      </c>
      <c r="L245" s="31">
        <f>+L246</f>
        <v>0</v>
      </c>
      <c r="M245" s="31">
        <f t="shared" si="79"/>
        <v>28229</v>
      </c>
      <c r="N245" s="12"/>
    </row>
    <row r="246" spans="1:14" x14ac:dyDescent="0.2">
      <c r="A246" s="1" t="s">
        <v>388</v>
      </c>
      <c r="B246" s="3" t="s">
        <v>387</v>
      </c>
      <c r="C246" s="32">
        <v>50000</v>
      </c>
      <c r="D246" s="41">
        <v>0</v>
      </c>
      <c r="E246" s="32">
        <v>50000</v>
      </c>
      <c r="F246" s="34">
        <f t="shared" si="82"/>
        <v>0</v>
      </c>
      <c r="G246" s="34">
        <f t="shared" si="84"/>
        <v>0</v>
      </c>
      <c r="H246" s="32">
        <v>21771</v>
      </c>
      <c r="I246" s="32">
        <v>0</v>
      </c>
      <c r="J246" s="32">
        <v>0</v>
      </c>
      <c r="K246" s="32">
        <v>0</v>
      </c>
      <c r="L246" s="32">
        <v>0</v>
      </c>
      <c r="M246" s="32">
        <f t="shared" si="79"/>
        <v>28229</v>
      </c>
      <c r="N246" s="12"/>
    </row>
    <row r="247" spans="1:14" x14ac:dyDescent="0.2">
      <c r="A247" s="4" t="s">
        <v>389</v>
      </c>
      <c r="B247" s="9" t="s">
        <v>390</v>
      </c>
      <c r="C247" s="31">
        <v>500000</v>
      </c>
      <c r="D247" s="42">
        <f>+D248</f>
        <v>-350000</v>
      </c>
      <c r="E247" s="31">
        <f>+E248</f>
        <v>150000</v>
      </c>
      <c r="F247" s="37">
        <f t="shared" si="82"/>
        <v>0</v>
      </c>
      <c r="G247" s="37">
        <f t="shared" si="84"/>
        <v>0</v>
      </c>
      <c r="H247" s="31">
        <f>+H248</f>
        <v>0</v>
      </c>
      <c r="I247" s="31">
        <f>+I248</f>
        <v>0</v>
      </c>
      <c r="J247" s="31">
        <f>+J248</f>
        <v>0</v>
      </c>
      <c r="K247" s="31">
        <f>+K248</f>
        <v>0</v>
      </c>
      <c r="L247" s="31">
        <f>+L248</f>
        <v>0</v>
      </c>
      <c r="M247" s="31">
        <f t="shared" si="79"/>
        <v>150000</v>
      </c>
      <c r="N247" s="12"/>
    </row>
    <row r="248" spans="1:14" x14ac:dyDescent="0.2">
      <c r="A248" s="1" t="s">
        <v>391</v>
      </c>
      <c r="B248" s="3" t="s">
        <v>390</v>
      </c>
      <c r="C248" s="32">
        <v>500000</v>
      </c>
      <c r="D248" s="41">
        <v>-350000</v>
      </c>
      <c r="E248" s="32">
        <v>150000</v>
      </c>
      <c r="F248" s="38">
        <f t="shared" si="82"/>
        <v>0</v>
      </c>
      <c r="G248" s="38">
        <f t="shared" si="84"/>
        <v>0</v>
      </c>
      <c r="H248" s="38">
        <v>0</v>
      </c>
      <c r="I248" s="38">
        <v>0</v>
      </c>
      <c r="J248" s="38">
        <v>0</v>
      </c>
      <c r="K248" s="38">
        <v>0</v>
      </c>
      <c r="L248" s="38">
        <v>0</v>
      </c>
      <c r="M248" s="32">
        <f t="shared" si="79"/>
        <v>150000</v>
      </c>
      <c r="N248" s="12"/>
    </row>
    <row r="249" spans="1:14" x14ac:dyDescent="0.2">
      <c r="A249" s="4" t="s">
        <v>392</v>
      </c>
      <c r="B249" s="9" t="s">
        <v>393</v>
      </c>
      <c r="C249" s="31">
        <v>7500000</v>
      </c>
      <c r="D249" s="42">
        <f>+D250</f>
        <v>-7500000</v>
      </c>
      <c r="E249" s="32">
        <f>+E250</f>
        <v>0</v>
      </c>
      <c r="F249" s="39">
        <f t="shared" si="82"/>
        <v>0</v>
      </c>
      <c r="G249" s="39">
        <f t="shared" si="84"/>
        <v>0</v>
      </c>
      <c r="H249" s="39">
        <f>+H250</f>
        <v>0</v>
      </c>
      <c r="I249" s="39">
        <f>+I250</f>
        <v>0</v>
      </c>
      <c r="J249" s="39">
        <f>+J250</f>
        <v>0</v>
      </c>
      <c r="K249" s="39">
        <f>+K250</f>
        <v>0</v>
      </c>
      <c r="L249" s="39">
        <f>+L250</f>
        <v>0</v>
      </c>
      <c r="M249" s="39">
        <f t="shared" si="79"/>
        <v>0</v>
      </c>
      <c r="N249" s="12"/>
    </row>
    <row r="250" spans="1:14" x14ac:dyDescent="0.2">
      <c r="A250" s="1" t="s">
        <v>394</v>
      </c>
      <c r="B250" s="3" t="s">
        <v>393</v>
      </c>
      <c r="C250" s="32">
        <v>7500000</v>
      </c>
      <c r="D250" s="41">
        <v>-7500000</v>
      </c>
      <c r="E250" s="32">
        <v>0</v>
      </c>
      <c r="F250" s="38">
        <f t="shared" si="82"/>
        <v>0</v>
      </c>
      <c r="G250" s="38">
        <f t="shared" si="84"/>
        <v>0</v>
      </c>
      <c r="H250" s="38">
        <v>0</v>
      </c>
      <c r="I250" s="38">
        <v>0</v>
      </c>
      <c r="J250" s="38">
        <v>0</v>
      </c>
      <c r="K250" s="38">
        <v>0</v>
      </c>
      <c r="L250" s="38">
        <v>0</v>
      </c>
      <c r="M250" s="38">
        <f t="shared" si="79"/>
        <v>0</v>
      </c>
      <c r="N250" s="12"/>
    </row>
    <row r="251" spans="1:14" x14ac:dyDescent="0.2">
      <c r="A251" s="4" t="s">
        <v>395</v>
      </c>
      <c r="B251" s="9" t="s">
        <v>396</v>
      </c>
      <c r="C251" s="31">
        <v>30000000</v>
      </c>
      <c r="D251" s="42">
        <f>+D252</f>
        <v>-4774153.96</v>
      </c>
      <c r="E251" s="31">
        <f>+E252</f>
        <v>25225846.039999999</v>
      </c>
      <c r="F251" s="39">
        <f t="shared" si="82"/>
        <v>0</v>
      </c>
      <c r="G251" s="39">
        <f t="shared" si="84"/>
        <v>0</v>
      </c>
      <c r="H251" s="39">
        <f>+H252</f>
        <v>0</v>
      </c>
      <c r="I251" s="31">
        <f>+I252</f>
        <v>10118454.15</v>
      </c>
      <c r="J251" s="31">
        <f>+J252</f>
        <v>0</v>
      </c>
      <c r="K251" s="31">
        <f>+K252</f>
        <v>0</v>
      </c>
      <c r="L251" s="31">
        <f>+L252</f>
        <v>3220481.42</v>
      </c>
      <c r="M251" s="31">
        <f t="shared" si="79"/>
        <v>11886910.469999999</v>
      </c>
      <c r="N251" s="12"/>
    </row>
    <row r="252" spans="1:14" x14ac:dyDescent="0.2">
      <c r="A252" s="1" t="s">
        <v>397</v>
      </c>
      <c r="B252" s="3" t="s">
        <v>396</v>
      </c>
      <c r="C252" s="32">
        <v>30000000</v>
      </c>
      <c r="D252" s="41">
        <v>-4774153.96</v>
      </c>
      <c r="E252" s="32">
        <v>25225846.039999999</v>
      </c>
      <c r="F252" s="38">
        <f t="shared" si="82"/>
        <v>0</v>
      </c>
      <c r="G252" s="38">
        <f t="shared" si="84"/>
        <v>0</v>
      </c>
      <c r="H252" s="38">
        <v>0</v>
      </c>
      <c r="I252" s="32">
        <v>10118454.15</v>
      </c>
      <c r="J252" s="32">
        <v>0</v>
      </c>
      <c r="K252" s="32">
        <v>0</v>
      </c>
      <c r="L252" s="32">
        <v>3220481.42</v>
      </c>
      <c r="M252" s="32">
        <f t="shared" si="79"/>
        <v>11886910.469999999</v>
      </c>
      <c r="N252" s="12"/>
    </row>
    <row r="253" spans="1:14" x14ac:dyDescent="0.2">
      <c r="A253" s="4" t="s">
        <v>403</v>
      </c>
      <c r="B253" s="9" t="s">
        <v>409</v>
      </c>
      <c r="C253" s="31">
        <v>542250000</v>
      </c>
      <c r="D253" s="42">
        <f>+D254</f>
        <v>-413000000</v>
      </c>
      <c r="E253" s="31">
        <f>+E254</f>
        <v>129250000</v>
      </c>
      <c r="F253" s="39">
        <f t="shared" si="82"/>
        <v>0</v>
      </c>
      <c r="G253" s="39">
        <f t="shared" si="84"/>
        <v>0</v>
      </c>
      <c r="H253" s="39">
        <f>+H254</f>
        <v>0</v>
      </c>
      <c r="I253" s="39">
        <f>+I254</f>
        <v>0</v>
      </c>
      <c r="J253" s="39">
        <f>+J254</f>
        <v>0</v>
      </c>
      <c r="K253" s="39">
        <f>+K254</f>
        <v>0</v>
      </c>
      <c r="L253" s="39">
        <f>+L254</f>
        <v>0</v>
      </c>
      <c r="M253" s="31">
        <f t="shared" si="79"/>
        <v>129250000</v>
      </c>
      <c r="N253" s="12"/>
    </row>
    <row r="254" spans="1:14" x14ac:dyDescent="0.2">
      <c r="A254" s="1" t="s">
        <v>404</v>
      </c>
      <c r="B254" s="3" t="s">
        <v>410</v>
      </c>
      <c r="C254" s="32">
        <v>542250000</v>
      </c>
      <c r="D254" s="41">
        <v>-413000000</v>
      </c>
      <c r="E254" s="32">
        <v>129250000</v>
      </c>
      <c r="F254" s="38">
        <v>0</v>
      </c>
      <c r="G254" s="38">
        <v>0</v>
      </c>
      <c r="H254" s="38">
        <v>0</v>
      </c>
      <c r="I254" s="38">
        <v>0</v>
      </c>
      <c r="J254" s="38">
        <v>0</v>
      </c>
      <c r="K254" s="38">
        <v>0</v>
      </c>
      <c r="L254" s="38">
        <v>0</v>
      </c>
      <c r="M254" s="32">
        <f t="shared" si="79"/>
        <v>129250000</v>
      </c>
      <c r="N254" s="12"/>
    </row>
    <row r="255" spans="1:14" x14ac:dyDescent="0.2">
      <c r="C255" s="32"/>
      <c r="D255" s="41"/>
      <c r="E255" s="32"/>
      <c r="F255" s="38"/>
      <c r="G255" s="38"/>
      <c r="H255" s="38"/>
      <c r="I255" s="38"/>
      <c r="J255" s="38"/>
      <c r="K255" s="38"/>
      <c r="L255" s="38"/>
      <c r="M255" s="32"/>
      <c r="N255" s="12"/>
    </row>
    <row r="256" spans="1:14" x14ac:dyDescent="0.2">
      <c r="A256" s="12"/>
      <c r="B256" s="13"/>
      <c r="C256" s="14"/>
      <c r="D256" s="14"/>
      <c r="E256" s="14"/>
      <c r="F256" s="15"/>
      <c r="G256" s="15"/>
      <c r="H256" s="15"/>
      <c r="I256" s="15"/>
      <c r="J256" s="15"/>
      <c r="K256" s="15"/>
      <c r="L256" s="15"/>
      <c r="M256" s="22"/>
      <c r="N256" s="12"/>
    </row>
    <row r="257" spans="1:16" x14ac:dyDescent="0.2">
      <c r="A257" s="12"/>
      <c r="B257" s="13"/>
      <c r="C257" s="14"/>
      <c r="D257" s="14"/>
      <c r="E257" s="14"/>
      <c r="F257" s="15"/>
      <c r="G257" s="15"/>
      <c r="H257" s="15"/>
      <c r="I257" s="15"/>
      <c r="J257" s="15"/>
      <c r="K257" s="15"/>
      <c r="L257" s="15"/>
      <c r="M257" s="22"/>
      <c r="N257" s="12"/>
    </row>
    <row r="258" spans="1:16" x14ac:dyDescent="0.2">
      <c r="A258" s="12"/>
      <c r="B258" s="13"/>
      <c r="C258" s="14"/>
      <c r="D258" s="14"/>
      <c r="E258" s="14"/>
      <c r="F258" s="15"/>
      <c r="G258" s="15"/>
      <c r="H258" s="15"/>
      <c r="I258" s="15"/>
      <c r="J258" s="15"/>
      <c r="K258" s="15"/>
      <c r="L258" s="15"/>
      <c r="M258" s="22"/>
      <c r="N258" s="12"/>
    </row>
    <row r="259" spans="1:16" x14ac:dyDescent="0.2">
      <c r="A259" s="12"/>
      <c r="B259" s="13"/>
      <c r="C259" s="14"/>
      <c r="D259" s="14"/>
      <c r="E259" s="14"/>
      <c r="F259" s="15"/>
      <c r="G259" s="15"/>
      <c r="H259" s="15"/>
      <c r="I259" s="15"/>
      <c r="J259" s="15"/>
      <c r="K259" s="15"/>
      <c r="L259" s="15"/>
      <c r="M259" s="22"/>
      <c r="N259" s="12"/>
    </row>
    <row r="260" spans="1:16" x14ac:dyDescent="0.2">
      <c r="A260" s="12"/>
      <c r="B260" s="13"/>
      <c r="C260" s="14"/>
      <c r="D260" s="14"/>
      <c r="E260" s="14"/>
      <c r="F260" s="15"/>
      <c r="G260" s="15"/>
      <c r="H260" s="15"/>
      <c r="I260" s="15"/>
      <c r="J260" s="15"/>
      <c r="K260" s="15"/>
      <c r="L260" s="15"/>
      <c r="M260" s="22"/>
      <c r="N260" s="12"/>
    </row>
    <row r="261" spans="1:16" x14ac:dyDescent="0.2">
      <c r="A261" s="12"/>
      <c r="B261" s="13"/>
      <c r="C261" s="14"/>
      <c r="D261" s="14"/>
      <c r="E261" s="14"/>
      <c r="F261" s="15"/>
      <c r="G261" s="15"/>
      <c r="H261" s="15"/>
      <c r="I261" s="15"/>
      <c r="J261" s="15"/>
      <c r="K261" s="15"/>
      <c r="L261" s="15"/>
      <c r="M261" s="22"/>
      <c r="N261" s="12"/>
    </row>
    <row r="262" spans="1:16" x14ac:dyDescent="0.2">
      <c r="A262" s="12"/>
      <c r="B262" s="13"/>
      <c r="C262" s="14"/>
      <c r="D262" s="14"/>
      <c r="E262" s="14"/>
      <c r="F262" s="12"/>
      <c r="G262" s="12"/>
      <c r="H262" s="12"/>
      <c r="I262" s="12"/>
      <c r="J262" s="12"/>
      <c r="K262" s="12"/>
      <c r="L262" s="12"/>
      <c r="M262" s="12"/>
      <c r="O262" s="19"/>
    </row>
    <row r="263" spans="1:16" x14ac:dyDescent="0.2">
      <c r="B263" s="30" t="s">
        <v>411</v>
      </c>
      <c r="C263" s="1"/>
      <c r="D263" s="56" t="s">
        <v>412</v>
      </c>
      <c r="E263" s="56"/>
      <c r="F263" s="56"/>
      <c r="H263" s="54" t="s">
        <v>413</v>
      </c>
      <c r="I263" s="54"/>
      <c r="J263" s="54"/>
      <c r="K263" s="10"/>
      <c r="L263" s="10"/>
      <c r="M263" s="10"/>
    </row>
    <row r="264" spans="1:16" x14ac:dyDescent="0.2">
      <c r="B264" s="53"/>
      <c r="C264" s="1"/>
      <c r="D264" s="53"/>
      <c r="E264" s="53"/>
      <c r="F264" s="53"/>
      <c r="H264" s="52"/>
      <c r="I264" s="52"/>
      <c r="J264" s="52"/>
      <c r="K264" s="10"/>
      <c r="L264" s="10"/>
      <c r="M264" s="10"/>
    </row>
    <row r="265" spans="1:16" x14ac:dyDescent="0.2">
      <c r="B265" s="47"/>
      <c r="C265" s="1"/>
      <c r="D265" s="47"/>
      <c r="E265" s="47"/>
      <c r="F265" s="47"/>
      <c r="H265" s="48"/>
      <c r="I265" s="48"/>
      <c r="J265" s="48"/>
      <c r="K265" s="10"/>
      <c r="L265" s="10"/>
      <c r="M265" s="10"/>
    </row>
    <row r="266" spans="1:16" x14ac:dyDescent="0.2">
      <c r="B266" s="47"/>
      <c r="C266" s="1"/>
      <c r="D266" s="47"/>
      <c r="E266" s="47"/>
      <c r="F266" s="47"/>
      <c r="H266" s="48"/>
      <c r="I266" s="48"/>
      <c r="J266" s="48"/>
      <c r="K266" s="10"/>
      <c r="L266" s="10"/>
      <c r="M266" s="10"/>
    </row>
    <row r="267" spans="1:16" ht="26.25" x14ac:dyDescent="0.2">
      <c r="B267" s="28"/>
      <c r="C267" s="16"/>
      <c r="D267" s="17"/>
      <c r="E267" s="57"/>
      <c r="F267" s="57"/>
      <c r="H267" s="10"/>
      <c r="J267" s="10"/>
      <c r="K267" s="10"/>
      <c r="L267" s="10"/>
      <c r="P267" s="20"/>
    </row>
    <row r="268" spans="1:16" x14ac:dyDescent="0.2">
      <c r="A268" s="18"/>
      <c r="B268" s="29" t="s">
        <v>443</v>
      </c>
      <c r="C268" s="1"/>
      <c r="D268" s="58" t="s">
        <v>444</v>
      </c>
      <c r="E268" s="58"/>
      <c r="F268" s="58"/>
      <c r="H268" s="55" t="s">
        <v>445</v>
      </c>
      <c r="I268" s="55"/>
      <c r="J268" s="55"/>
      <c r="K268" s="18"/>
      <c r="L268" s="18"/>
      <c r="M268" s="18"/>
      <c r="P268" s="11"/>
    </row>
    <row r="269" spans="1:16" x14ac:dyDescent="0.2">
      <c r="B269" s="30" t="s">
        <v>10</v>
      </c>
      <c r="D269" s="56" t="s">
        <v>414</v>
      </c>
      <c r="E269" s="56"/>
      <c r="F269" s="56"/>
      <c r="H269" s="56" t="s">
        <v>415</v>
      </c>
      <c r="I269" s="56"/>
      <c r="J269" s="56"/>
      <c r="K269" s="50"/>
      <c r="L269" s="50"/>
      <c r="M269" s="50"/>
    </row>
    <row r="270" spans="1:16" x14ac:dyDescent="0.2">
      <c r="B270" s="30"/>
      <c r="D270" s="46"/>
      <c r="E270" s="46"/>
      <c r="G270" s="30"/>
      <c r="H270" s="30"/>
      <c r="I270" s="30"/>
      <c r="J270" s="30"/>
      <c r="K270" s="40"/>
      <c r="L270" s="51"/>
      <c r="M270" s="30"/>
      <c r="N270" s="30"/>
    </row>
    <row r="271" spans="1:16" x14ac:dyDescent="0.2">
      <c r="B271" s="30"/>
      <c r="D271" s="30"/>
      <c r="E271" s="30"/>
      <c r="G271" s="30"/>
      <c r="H271" s="30"/>
      <c r="I271" s="30"/>
      <c r="J271" s="30"/>
      <c r="K271" s="40"/>
      <c r="L271" s="51"/>
      <c r="M271" s="30"/>
      <c r="N271" s="30"/>
    </row>
  </sheetData>
  <mergeCells count="7">
    <mergeCell ref="H263:J263"/>
    <mergeCell ref="H268:J268"/>
    <mergeCell ref="H269:J269"/>
    <mergeCell ref="D263:F263"/>
    <mergeCell ref="E267:F267"/>
    <mergeCell ref="D268:F268"/>
    <mergeCell ref="D269:F269"/>
  </mergeCells>
  <pageMargins left="0.25" right="0.25" top="0.75" bottom="0.75" header="0.3" footer="0.3"/>
  <pageSetup scale="45" fitToHeight="0" orientation="landscape" r:id="rId1"/>
  <rowBreaks count="2" manualBreakCount="2">
    <brk id="174" max="12" man="1"/>
    <brk id="277" max="16383" man="1"/>
  </rowBreaks>
  <ignoredErrors>
    <ignoredError sqref="E75 E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Mensual</vt:lpstr>
      <vt:lpstr>'Ejecucion Mensual'!Área_de_impresión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Francisco Bencosme Batista</dc:creator>
  <cp:lastModifiedBy>Yanelys Lara De La Cruz</cp:lastModifiedBy>
  <cp:lastPrinted>2024-08-01T17:55:26Z</cp:lastPrinted>
  <dcterms:created xsi:type="dcterms:W3CDTF">2023-11-10T14:57:18Z</dcterms:created>
  <dcterms:modified xsi:type="dcterms:W3CDTF">2024-08-07T12:28:05Z</dcterms:modified>
</cp:coreProperties>
</file>