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Septiembre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Mensual'!$A$1:$O$273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11" i="1"/>
  <c r="G10" i="1"/>
  <c r="H10" i="1"/>
  <c r="I10" i="1"/>
  <c r="J10" i="1"/>
  <c r="K10" i="1"/>
  <c r="L10" i="1"/>
  <c r="F10" i="1"/>
  <c r="E10" i="1"/>
  <c r="C10" i="1"/>
  <c r="N10" i="1"/>
  <c r="M10" i="1"/>
  <c r="N259" i="1" l="1"/>
  <c r="N257" i="1"/>
  <c r="N255" i="1"/>
  <c r="N253" i="1"/>
  <c r="N251" i="1"/>
  <c r="N249" i="1"/>
  <c r="N247" i="1"/>
  <c r="N245" i="1"/>
  <c r="N243" i="1"/>
  <c r="N241" i="1"/>
  <c r="N239" i="1"/>
  <c r="N237" i="1"/>
  <c r="N235" i="1"/>
  <c r="N233" i="1"/>
  <c r="M233" i="1"/>
  <c r="N230" i="1"/>
  <c r="N228" i="1"/>
  <c r="N226" i="1"/>
  <c r="M226" i="1"/>
  <c r="N224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N194" i="1"/>
  <c r="N192" i="1"/>
  <c r="L190" i="1"/>
  <c r="N190" i="1"/>
  <c r="M190" i="1"/>
  <c r="K190" i="1"/>
  <c r="J190" i="1"/>
  <c r="I190" i="1"/>
  <c r="H190" i="1"/>
  <c r="G190" i="1"/>
  <c r="F190" i="1"/>
  <c r="N187" i="1"/>
  <c r="N185" i="1"/>
  <c r="N180" i="1"/>
  <c r="N177" i="1"/>
  <c r="N175" i="1"/>
  <c r="N173" i="1"/>
  <c r="N171" i="1"/>
  <c r="N169" i="1"/>
  <c r="N166" i="1"/>
  <c r="N163" i="1"/>
  <c r="M163" i="1"/>
  <c r="N158" i="1"/>
  <c r="N152" i="1"/>
  <c r="N149" i="1"/>
  <c r="N146" i="1"/>
  <c r="N143" i="1"/>
  <c r="N139" i="1"/>
  <c r="N137" i="1"/>
  <c r="N135" i="1"/>
  <c r="N133" i="1"/>
  <c r="N131" i="1"/>
  <c r="N129" i="1"/>
  <c r="N127" i="1"/>
  <c r="N125" i="1"/>
  <c r="N123" i="1"/>
  <c r="N121" i="1"/>
  <c r="N119" i="1"/>
  <c r="N117" i="1"/>
  <c r="N115" i="1"/>
  <c r="N112" i="1"/>
  <c r="N110" i="1"/>
  <c r="N107" i="1"/>
  <c r="N105" i="1"/>
  <c r="N103" i="1"/>
  <c r="N97" i="1"/>
  <c r="N95" i="1"/>
  <c r="N92" i="1"/>
  <c r="N90" i="1"/>
  <c r="M90" i="1"/>
  <c r="N88" i="1"/>
  <c r="M88" i="1"/>
  <c r="N81" i="1"/>
  <c r="N77" i="1"/>
  <c r="N75" i="1"/>
  <c r="N73" i="1"/>
  <c r="N71" i="1"/>
  <c r="N69" i="1"/>
  <c r="M69" i="1"/>
  <c r="N67" i="1"/>
  <c r="N65" i="1"/>
  <c r="N62" i="1"/>
  <c r="N59" i="1"/>
  <c r="N57" i="1"/>
  <c r="N55" i="1"/>
  <c r="N53" i="1"/>
  <c r="N51" i="1"/>
  <c r="M51" i="1"/>
  <c r="L51" i="1"/>
  <c r="K51" i="1"/>
  <c r="J51" i="1"/>
  <c r="I51" i="1"/>
  <c r="H51" i="1"/>
  <c r="G51" i="1"/>
  <c r="F51" i="1"/>
  <c r="N49" i="1"/>
  <c r="N47" i="1"/>
  <c r="N44" i="1"/>
  <c r="N42" i="1"/>
  <c r="N40" i="1"/>
  <c r="N38" i="1"/>
  <c r="N36" i="1"/>
  <c r="N34" i="1"/>
  <c r="N32" i="1"/>
  <c r="N30" i="1"/>
  <c r="N28" i="1"/>
  <c r="N22" i="1"/>
  <c r="N18" i="1"/>
  <c r="N16" i="1"/>
  <c r="M16" i="1"/>
  <c r="N13" i="1"/>
  <c r="N11" i="1"/>
  <c r="E190" i="1" l="1"/>
  <c r="D190" i="1"/>
  <c r="C190" i="1"/>
  <c r="E51" i="1" l="1"/>
  <c r="D51" i="1"/>
  <c r="C51" i="1"/>
  <c r="M255" i="1" l="1"/>
  <c r="L255" i="1"/>
  <c r="M253" i="1"/>
  <c r="L253" i="1"/>
  <c r="M251" i="1"/>
  <c r="L251" i="1"/>
  <c r="M249" i="1"/>
  <c r="L249" i="1"/>
  <c r="M247" i="1"/>
  <c r="L247" i="1"/>
  <c r="M224" i="1"/>
  <c r="L224" i="1"/>
  <c r="L222" i="1"/>
  <c r="M222" i="1"/>
  <c r="M220" i="1"/>
  <c r="L220" i="1"/>
  <c r="M218" i="1"/>
  <c r="L218" i="1"/>
  <c r="M216" i="1"/>
  <c r="L216" i="1"/>
  <c r="M245" i="1"/>
  <c r="L245" i="1"/>
  <c r="M243" i="1"/>
  <c r="L243" i="1"/>
  <c r="M241" i="1"/>
  <c r="L241" i="1"/>
  <c r="M214" i="1"/>
  <c r="L214" i="1"/>
  <c r="K212" i="1"/>
  <c r="M212" i="1"/>
  <c r="L212" i="1"/>
  <c r="M259" i="1"/>
  <c r="M257" i="1"/>
  <c r="M239" i="1"/>
  <c r="L239" i="1"/>
  <c r="M237" i="1"/>
  <c r="M235" i="1"/>
  <c r="L235" i="1"/>
  <c r="L233" i="1"/>
  <c r="M230" i="1"/>
  <c r="L230" i="1"/>
  <c r="M228" i="1"/>
  <c r="L228" i="1"/>
  <c r="M208" i="1"/>
  <c r="L208" i="1"/>
  <c r="M206" i="1"/>
  <c r="L206" i="1"/>
  <c r="M204" i="1"/>
  <c r="L204" i="1"/>
  <c r="M202" i="1"/>
  <c r="L202" i="1"/>
  <c r="M210" i="1"/>
  <c r="M200" i="1"/>
  <c r="L200" i="1"/>
  <c r="M198" i="1"/>
  <c r="L198" i="1"/>
  <c r="M196" i="1"/>
  <c r="L196" i="1"/>
  <c r="M194" i="1"/>
  <c r="M192" i="1"/>
  <c r="L192" i="1"/>
  <c r="M187" i="1"/>
  <c r="L187" i="1"/>
  <c r="K187" i="1"/>
  <c r="J187" i="1"/>
  <c r="I187" i="1"/>
  <c r="H187" i="1"/>
  <c r="G187" i="1"/>
  <c r="E187" i="1"/>
  <c r="M185" i="1"/>
  <c r="L180" i="1"/>
  <c r="M180" i="1"/>
  <c r="L177" i="1"/>
  <c r="M177" i="1"/>
  <c r="M175" i="1" l="1"/>
  <c r="M173" i="1"/>
  <c r="M171" i="1"/>
  <c r="L171" i="1"/>
  <c r="M169" i="1"/>
  <c r="M166" i="1"/>
  <c r="M158" i="1"/>
  <c r="K143" i="1"/>
  <c r="L143" i="1"/>
  <c r="M143" i="1"/>
  <c r="M139" i="1"/>
  <c r="L139" i="1"/>
  <c r="L137" i="1"/>
  <c r="M137" i="1"/>
  <c r="L135" i="1"/>
  <c r="M135" i="1"/>
  <c r="M133" i="1"/>
  <c r="L133" i="1"/>
  <c r="M152" i="1"/>
  <c r="L149" i="1"/>
  <c r="M149" i="1"/>
  <c r="M146" i="1"/>
  <c r="M131" i="1"/>
  <c r="M129" i="1"/>
  <c r="M127" i="1"/>
  <c r="M125" i="1"/>
  <c r="M123" i="1"/>
  <c r="M121" i="1"/>
  <c r="M119" i="1"/>
  <c r="L117" i="1"/>
  <c r="M117" i="1"/>
  <c r="M115" i="1"/>
  <c r="L115" i="1"/>
  <c r="M112" i="1"/>
  <c r="L112" i="1"/>
  <c r="M110" i="1"/>
  <c r="M107" i="1"/>
  <c r="M105" i="1"/>
  <c r="L105" i="1"/>
  <c r="M103" i="1"/>
  <c r="L103" i="1"/>
  <c r="M97" i="1"/>
  <c r="L97" i="1"/>
  <c r="M95" i="1"/>
  <c r="M92" i="1"/>
  <c r="L92" i="1"/>
  <c r="K81" i="1"/>
  <c r="M81" i="1"/>
  <c r="L81" i="1"/>
  <c r="M77" i="1"/>
  <c r="L77" i="1"/>
  <c r="K77" i="1"/>
  <c r="J77" i="1"/>
  <c r="I77" i="1"/>
  <c r="H77" i="1"/>
  <c r="F77" i="1"/>
  <c r="G77" i="1"/>
  <c r="E77" i="1"/>
  <c r="D77" i="1"/>
  <c r="M75" i="1"/>
  <c r="M73" i="1"/>
  <c r="M71" i="1"/>
  <c r="L71" i="1"/>
  <c r="M67" i="1"/>
  <c r="M65" i="1"/>
  <c r="L65" i="1"/>
  <c r="M62" i="1"/>
  <c r="M59" i="1"/>
  <c r="M57" i="1"/>
  <c r="M55" i="1"/>
  <c r="M53" i="1"/>
  <c r="M49" i="1"/>
  <c r="L47" i="1"/>
  <c r="M47" i="1"/>
  <c r="L44" i="1"/>
  <c r="M44" i="1"/>
  <c r="M42" i="1"/>
  <c r="M40" i="1"/>
  <c r="M38" i="1"/>
  <c r="M36" i="1"/>
  <c r="M34" i="1"/>
  <c r="M32" i="1"/>
  <c r="M30" i="1"/>
  <c r="M28" i="1"/>
  <c r="M22" i="1"/>
  <c r="L22" i="1"/>
  <c r="M18" i="1"/>
  <c r="L16" i="1"/>
  <c r="M13" i="1"/>
  <c r="M11" i="1"/>
  <c r="D187" i="1"/>
  <c r="K255" i="1" l="1"/>
  <c r="K253" i="1"/>
  <c r="K251" i="1"/>
  <c r="K249" i="1"/>
  <c r="K247" i="1"/>
  <c r="K245" i="1"/>
  <c r="K243" i="1"/>
  <c r="K241" i="1"/>
  <c r="K239" i="1"/>
  <c r="L259" i="1"/>
  <c r="L257" i="1"/>
  <c r="K235" i="1"/>
  <c r="K233" i="1"/>
  <c r="L237" i="1"/>
  <c r="K230" i="1"/>
  <c r="K228" i="1"/>
  <c r="K224" i="1"/>
  <c r="K222" i="1"/>
  <c r="K220" i="1"/>
  <c r="K218" i="1"/>
  <c r="K216" i="1"/>
  <c r="K214" i="1"/>
  <c r="L210" i="1"/>
  <c r="K210" i="1"/>
  <c r="K208" i="1"/>
  <c r="K206" i="1"/>
  <c r="K204" i="1"/>
  <c r="K202" i="1"/>
  <c r="K200" i="1"/>
  <c r="L226" i="1"/>
  <c r="K196" i="1"/>
  <c r="L194" i="1"/>
  <c r="K194" i="1"/>
  <c r="K192" i="1"/>
  <c r="K198" i="1"/>
  <c r="L173" i="1"/>
  <c r="K173" i="1"/>
  <c r="K171" i="1"/>
  <c r="L169" i="1"/>
  <c r="K169" i="1"/>
  <c r="L185" i="1"/>
  <c r="L175" i="1"/>
  <c r="L166" i="1"/>
  <c r="K166" i="1"/>
  <c r="L163" i="1"/>
  <c r="K163" i="1"/>
  <c r="L158" i="1"/>
  <c r="K149" i="1"/>
  <c r="K146" i="1"/>
  <c r="L146" i="1"/>
  <c r="K139" i="1"/>
  <c r="K137" i="1"/>
  <c r="K135" i="1"/>
  <c r="K133" i="1"/>
  <c r="K152" i="1"/>
  <c r="L152" i="1"/>
  <c r="L131" i="1"/>
  <c r="K131" i="1"/>
  <c r="L129" i="1"/>
  <c r="K129" i="1"/>
  <c r="L127" i="1"/>
  <c r="K127" i="1"/>
  <c r="L123" i="1"/>
  <c r="K123" i="1"/>
  <c r="L121" i="1"/>
  <c r="K121" i="1"/>
  <c r="L119" i="1"/>
  <c r="K119" i="1"/>
  <c r="L125" i="1"/>
  <c r="K112" i="1"/>
  <c r="L110" i="1"/>
  <c r="L107" i="1"/>
  <c r="K105" i="1"/>
  <c r="K103" i="1"/>
  <c r="J103" i="1"/>
  <c r="L95" i="1"/>
  <c r="L90" i="1"/>
  <c r="K90" i="1"/>
  <c r="L88" i="1"/>
  <c r="K88" i="1"/>
  <c r="L75" i="1"/>
  <c r="K75" i="1"/>
  <c r="L73" i="1"/>
  <c r="L69" i="1"/>
  <c r="L67" i="1"/>
  <c r="L62" i="1"/>
  <c r="L59" i="1"/>
  <c r="L57" i="1"/>
  <c r="K55" i="1"/>
  <c r="L55" i="1"/>
  <c r="L53" i="1"/>
  <c r="L49" i="1"/>
  <c r="K44" i="1"/>
  <c r="L42" i="1"/>
  <c r="K42" i="1"/>
  <c r="L40" i="1"/>
  <c r="K40" i="1"/>
  <c r="L38" i="1"/>
  <c r="L36" i="1"/>
  <c r="L34" i="1"/>
  <c r="L32" i="1"/>
  <c r="L30" i="1"/>
  <c r="L28" i="1"/>
  <c r="L18" i="1"/>
  <c r="K16" i="1"/>
  <c r="L13" i="1"/>
  <c r="L11" i="1"/>
  <c r="K11" i="1"/>
  <c r="K259" i="1" l="1"/>
  <c r="K257" i="1"/>
  <c r="J247" i="1"/>
  <c r="K237" i="1"/>
  <c r="J228" i="1"/>
  <c r="K226" i="1"/>
  <c r="J204" i="1"/>
  <c r="J200" i="1"/>
  <c r="J196" i="1"/>
  <c r="J192" i="1"/>
  <c r="K185" i="1"/>
  <c r="K180" i="1"/>
  <c r="K177" i="1" l="1"/>
  <c r="K175" i="1"/>
  <c r="J171" i="1"/>
  <c r="K158" i="1"/>
  <c r="J152" i="1"/>
  <c r="J143" i="1"/>
  <c r="J139" i="1"/>
  <c r="J137" i="1"/>
  <c r="J127" i="1"/>
  <c r="K125" i="1"/>
  <c r="J117" i="1"/>
  <c r="K117" i="1"/>
  <c r="K115" i="1"/>
  <c r="K110" i="1"/>
  <c r="K107" i="1"/>
  <c r="K97" i="1" l="1"/>
  <c r="K95" i="1"/>
  <c r="K92" i="1"/>
  <c r="J90" i="1"/>
  <c r="K73" i="1"/>
  <c r="K71" i="1"/>
  <c r="K69" i="1"/>
  <c r="K67" i="1"/>
  <c r="K65" i="1"/>
  <c r="K62" i="1"/>
  <c r="K59" i="1"/>
  <c r="K57" i="1"/>
  <c r="K53" i="1"/>
  <c r="K49" i="1"/>
  <c r="K47" i="1"/>
  <c r="K38" i="1"/>
  <c r="K36" i="1"/>
  <c r="K34" i="1"/>
  <c r="K32" i="1"/>
  <c r="K30" i="1"/>
  <c r="K28" i="1"/>
  <c r="K22" i="1"/>
  <c r="K18" i="1"/>
  <c r="J16" i="1"/>
  <c r="K13" i="1"/>
  <c r="D18" i="1"/>
  <c r="D16" i="1"/>
  <c r="J75" i="1" l="1"/>
  <c r="J230" i="1"/>
  <c r="I230" i="1"/>
  <c r="H230" i="1"/>
  <c r="J233" i="1"/>
  <c r="H233" i="1"/>
  <c r="I233" i="1"/>
  <c r="J235" i="1"/>
  <c r="I235" i="1"/>
  <c r="H235" i="1"/>
  <c r="J237" i="1"/>
  <c r="I237" i="1"/>
  <c r="H237" i="1"/>
  <c r="J239" i="1"/>
  <c r="I239" i="1"/>
  <c r="H239" i="1"/>
  <c r="J241" i="1"/>
  <c r="I241" i="1"/>
  <c r="H241" i="1"/>
  <c r="J243" i="1"/>
  <c r="I243" i="1"/>
  <c r="H243" i="1"/>
  <c r="J245" i="1"/>
  <c r="I245" i="1"/>
  <c r="H245" i="1"/>
  <c r="G245" i="1"/>
  <c r="I247" i="1"/>
  <c r="H247" i="1"/>
  <c r="I228" i="1"/>
  <c r="H228" i="1"/>
  <c r="J249" i="1"/>
  <c r="I249" i="1"/>
  <c r="H249" i="1"/>
  <c r="J253" i="1"/>
  <c r="I253" i="1"/>
  <c r="H253" i="1"/>
  <c r="J255" i="1"/>
  <c r="I255" i="1"/>
  <c r="H255" i="1"/>
  <c r="J259" i="1"/>
  <c r="I259" i="1"/>
  <c r="H259" i="1"/>
  <c r="G259" i="1"/>
  <c r="F259" i="1"/>
  <c r="J257" i="1"/>
  <c r="I257" i="1"/>
  <c r="H257" i="1"/>
  <c r="J251" i="1"/>
  <c r="I251" i="1"/>
  <c r="H251" i="1"/>
  <c r="J226" i="1"/>
  <c r="I226" i="1"/>
  <c r="H226" i="1"/>
  <c r="J224" i="1"/>
  <c r="I224" i="1"/>
  <c r="H224" i="1"/>
  <c r="J222" i="1"/>
  <c r="I222" i="1"/>
  <c r="H222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H210" i="1"/>
  <c r="J210" i="1"/>
  <c r="I210" i="1"/>
  <c r="J208" i="1"/>
  <c r="I208" i="1"/>
  <c r="H208" i="1"/>
  <c r="J206" i="1"/>
  <c r="I206" i="1"/>
  <c r="H206" i="1"/>
  <c r="I204" i="1"/>
  <c r="H204" i="1"/>
  <c r="J202" i="1"/>
  <c r="I202" i="1"/>
  <c r="H202" i="1"/>
  <c r="H200" i="1"/>
  <c r="I200" i="1"/>
  <c r="J198" i="1"/>
  <c r="J194" i="1"/>
  <c r="J185" i="1"/>
  <c r="F180" i="1"/>
  <c r="G180" i="1"/>
  <c r="H180" i="1"/>
  <c r="I180" i="1"/>
  <c r="J180" i="1"/>
  <c r="J177" i="1"/>
  <c r="J175" i="1"/>
  <c r="J173" i="1"/>
  <c r="J169" i="1"/>
  <c r="J166" i="1"/>
  <c r="J163" i="1"/>
  <c r="J158" i="1"/>
  <c r="I158" i="1"/>
  <c r="H158" i="1"/>
  <c r="G158" i="1"/>
  <c r="F158" i="1"/>
  <c r="J149" i="1"/>
  <c r="J146" i="1"/>
  <c r="H139" i="1"/>
  <c r="I139" i="1"/>
  <c r="J135" i="1"/>
  <c r="I129" i="1"/>
  <c r="J129" i="1"/>
  <c r="J133" i="1"/>
  <c r="J131" i="1"/>
  <c r="J123" i="1"/>
  <c r="J121" i="1"/>
  <c r="I121" i="1"/>
  <c r="H121" i="1"/>
  <c r="G121" i="1"/>
  <c r="F121" i="1"/>
  <c r="J119" i="1"/>
  <c r="J125" i="1"/>
  <c r="I125" i="1"/>
  <c r="H125" i="1"/>
  <c r="G125" i="1"/>
  <c r="F125" i="1"/>
  <c r="J115" i="1"/>
  <c r="H112" i="1"/>
  <c r="I112" i="1"/>
  <c r="J112" i="1"/>
  <c r="J110" i="1"/>
  <c r="J107" i="1"/>
  <c r="I105" i="1"/>
  <c r="J105" i="1"/>
  <c r="I103" i="1"/>
  <c r="H103" i="1"/>
  <c r="G103" i="1"/>
  <c r="F103" i="1"/>
  <c r="J97" i="1"/>
  <c r="F95" i="1"/>
  <c r="G95" i="1"/>
  <c r="H95" i="1"/>
  <c r="I95" i="1"/>
  <c r="J95" i="1"/>
  <c r="J92" i="1"/>
  <c r="I92" i="1"/>
  <c r="H92" i="1"/>
  <c r="G92" i="1"/>
  <c r="F92" i="1"/>
  <c r="F88" i="1"/>
  <c r="J81" i="1"/>
  <c r="F81" i="1"/>
  <c r="G81" i="1"/>
  <c r="H81" i="1"/>
  <c r="I81" i="1"/>
  <c r="J88" i="1"/>
  <c r="J73" i="1"/>
  <c r="J71" i="1"/>
  <c r="J69" i="1"/>
  <c r="J67" i="1"/>
  <c r="J65" i="1"/>
  <c r="J62" i="1"/>
  <c r="F59" i="1"/>
  <c r="G59" i="1"/>
  <c r="I59" i="1"/>
  <c r="J59" i="1"/>
  <c r="J57" i="1"/>
  <c r="J55" i="1"/>
  <c r="J53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7" i="1"/>
  <c r="E18" i="1" l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3" i="1"/>
  <c r="I55" i="1"/>
  <c r="I57" i="1"/>
  <c r="I62" i="1"/>
  <c r="I65" i="1"/>
  <c r="I67" i="1"/>
  <c r="I69" i="1"/>
  <c r="I71" i="1"/>
  <c r="I73" i="1"/>
  <c r="I75" i="1"/>
  <c r="I88" i="1"/>
  <c r="I90" i="1"/>
  <c r="I97" i="1"/>
  <c r="I107" i="1"/>
  <c r="I110" i="1"/>
  <c r="I115" i="1"/>
  <c r="I117" i="1"/>
  <c r="I119" i="1"/>
  <c r="I123" i="1"/>
  <c r="I127" i="1"/>
  <c r="I131" i="1"/>
  <c r="I133" i="1"/>
  <c r="I135" i="1"/>
  <c r="I137" i="1"/>
  <c r="I143" i="1"/>
  <c r="I146" i="1"/>
  <c r="I149" i="1"/>
  <c r="I152" i="1"/>
  <c r="I163" i="1"/>
  <c r="I166" i="1"/>
  <c r="I169" i="1"/>
  <c r="I171" i="1"/>
  <c r="I173" i="1"/>
  <c r="I175" i="1"/>
  <c r="I177" i="1"/>
  <c r="I185" i="1"/>
  <c r="I192" i="1"/>
  <c r="I194" i="1"/>
  <c r="I196" i="1"/>
  <c r="I198" i="1"/>
  <c r="F65" i="1" l="1"/>
  <c r="F62" i="1"/>
  <c r="F57" i="1"/>
  <c r="F55" i="1"/>
  <c r="F53" i="1"/>
  <c r="F49" i="1"/>
  <c r="F47" i="1"/>
  <c r="F44" i="1"/>
  <c r="H198" i="1"/>
  <c r="H192" i="1"/>
  <c r="G192" i="1"/>
  <c r="F192" i="1"/>
  <c r="F152" i="1"/>
  <c r="G152" i="1"/>
  <c r="H152" i="1"/>
  <c r="H149" i="1"/>
  <c r="H146" i="1"/>
  <c r="G146" i="1"/>
  <c r="F146" i="1"/>
  <c r="H75" i="1"/>
  <c r="G75" i="1"/>
  <c r="F75" i="1"/>
  <c r="F71" i="1"/>
  <c r="H69" i="1"/>
  <c r="G69" i="1"/>
  <c r="F69" i="1"/>
  <c r="G42" i="1"/>
  <c r="H42" i="1"/>
  <c r="D202" i="1" l="1"/>
  <c r="E192" i="1"/>
  <c r="D192" i="1"/>
  <c r="C192" i="1"/>
  <c r="D36" i="1" l="1"/>
  <c r="G194" i="1" l="1"/>
  <c r="G185" i="1"/>
  <c r="F185" i="1"/>
  <c r="G177" i="1"/>
  <c r="H173" i="1"/>
  <c r="H171" i="1"/>
  <c r="H169" i="1"/>
  <c r="H166" i="1"/>
  <c r="H129" i="1"/>
  <c r="H127" i="1"/>
  <c r="H123" i="1"/>
  <c r="H119" i="1"/>
  <c r="H117" i="1"/>
  <c r="H196" i="1"/>
  <c r="H194" i="1"/>
  <c r="H185" i="1"/>
  <c r="H177" i="1"/>
  <c r="H175" i="1"/>
  <c r="H163" i="1"/>
  <c r="H143" i="1"/>
  <c r="H137" i="1"/>
  <c r="H135" i="1"/>
  <c r="H133" i="1"/>
  <c r="H131" i="1"/>
  <c r="H115" i="1"/>
  <c r="H110" i="1"/>
  <c r="H107" i="1"/>
  <c r="H105" i="1"/>
  <c r="H90" i="1"/>
  <c r="H88" i="1"/>
  <c r="H97" i="1"/>
  <c r="H71" i="1"/>
  <c r="H73" i="1"/>
  <c r="H67" i="1"/>
  <c r="H65" i="1"/>
  <c r="H62" i="1"/>
  <c r="H59" i="1"/>
  <c r="H57" i="1"/>
  <c r="H55" i="1"/>
  <c r="H53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G258" i="1" l="1"/>
  <c r="G257" i="1" s="1"/>
  <c r="F258" i="1"/>
  <c r="G256" i="1"/>
  <c r="G255" i="1" s="1"/>
  <c r="G254" i="1" s="1"/>
  <c r="G253" i="1" s="1"/>
  <c r="G252" i="1" s="1"/>
  <c r="G251" i="1" s="1"/>
  <c r="G250" i="1" s="1"/>
  <c r="G249" i="1" s="1"/>
  <c r="G248" i="1" s="1"/>
  <c r="G247" i="1" s="1"/>
  <c r="G244" i="1"/>
  <c r="G243" i="1" s="1"/>
  <c r="G242" i="1" s="1"/>
  <c r="G241" i="1" s="1"/>
  <c r="G240" i="1" s="1"/>
  <c r="G239" i="1" s="1"/>
  <c r="G238" i="1" s="1"/>
  <c r="G237" i="1" s="1"/>
  <c r="G236" i="1" s="1"/>
  <c r="G235" i="1" s="1"/>
  <c r="G234" i="1" s="1"/>
  <c r="G233" i="1" s="1"/>
  <c r="G232" i="1" s="1"/>
  <c r="G230" i="1" s="1"/>
  <c r="G229" i="1" s="1"/>
  <c r="G228" i="1" s="1"/>
  <c r="G227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7" i="1"/>
  <c r="F197" i="1"/>
  <c r="F195" i="1"/>
  <c r="F188" i="1"/>
  <c r="F179" i="1"/>
  <c r="G176" i="1"/>
  <c r="F176" i="1"/>
  <c r="G174" i="1"/>
  <c r="F174" i="1"/>
  <c r="G172" i="1"/>
  <c r="F172" i="1"/>
  <c r="G170" i="1"/>
  <c r="F170" i="1"/>
  <c r="G168" i="1"/>
  <c r="F168" i="1"/>
  <c r="G165" i="1"/>
  <c r="F165" i="1"/>
  <c r="G163" i="1"/>
  <c r="F163" i="1"/>
  <c r="G149" i="1"/>
  <c r="F149" i="1"/>
  <c r="G143" i="1"/>
  <c r="F143" i="1"/>
  <c r="G139" i="1"/>
  <c r="F139" i="1"/>
  <c r="G137" i="1"/>
  <c r="F137" i="1"/>
  <c r="G135" i="1"/>
  <c r="F135" i="1"/>
  <c r="G133" i="1"/>
  <c r="F133" i="1"/>
  <c r="G131" i="1"/>
  <c r="F131" i="1"/>
  <c r="G129" i="1"/>
  <c r="F129" i="1"/>
  <c r="G127" i="1"/>
  <c r="F127" i="1"/>
  <c r="G123" i="1"/>
  <c r="F123" i="1"/>
  <c r="G119" i="1"/>
  <c r="F119" i="1"/>
  <c r="G117" i="1"/>
  <c r="F117" i="1"/>
  <c r="G115" i="1"/>
  <c r="F115" i="1"/>
  <c r="G112" i="1"/>
  <c r="F112" i="1"/>
  <c r="G110" i="1"/>
  <c r="F110" i="1"/>
  <c r="G107" i="1"/>
  <c r="F107" i="1"/>
  <c r="G105" i="1"/>
  <c r="F105" i="1"/>
  <c r="G97" i="1"/>
  <c r="F97" i="1"/>
  <c r="G90" i="1"/>
  <c r="F90" i="1"/>
  <c r="G88" i="1"/>
  <c r="G73" i="1"/>
  <c r="F73" i="1"/>
  <c r="G71" i="1"/>
  <c r="G67" i="1"/>
  <c r="F67" i="1"/>
  <c r="G65" i="1"/>
  <c r="G62" i="1"/>
  <c r="G57" i="1"/>
  <c r="G55" i="1"/>
  <c r="G53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6" i="1"/>
  <c r="D204" i="1"/>
  <c r="D200" i="1"/>
  <c r="D198" i="1"/>
  <c r="D196" i="1"/>
  <c r="D194" i="1"/>
  <c r="D185" i="1"/>
  <c r="D180" i="1"/>
  <c r="D177" i="1"/>
  <c r="D175" i="1"/>
  <c r="D173" i="1"/>
  <c r="D171" i="1"/>
  <c r="D169" i="1"/>
  <c r="D166" i="1"/>
  <c r="D163" i="1"/>
  <c r="D158" i="1"/>
  <c r="D152" i="1"/>
  <c r="D149" i="1"/>
  <c r="D146" i="1"/>
  <c r="D10" i="1" s="1"/>
  <c r="D143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2" i="1"/>
  <c r="D110" i="1"/>
  <c r="D105" i="1"/>
  <c r="D103" i="1"/>
  <c r="D97" i="1"/>
  <c r="D95" i="1"/>
  <c r="D92" i="1"/>
  <c r="D90" i="1"/>
  <c r="D88" i="1"/>
  <c r="D81" i="1"/>
  <c r="D75" i="1"/>
  <c r="D73" i="1"/>
  <c r="D71" i="1"/>
  <c r="D69" i="1"/>
  <c r="D67" i="1"/>
  <c r="D65" i="1"/>
  <c r="D62" i="1"/>
  <c r="D59" i="1"/>
  <c r="D57" i="1"/>
  <c r="D55" i="1"/>
  <c r="D53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F187" i="1" l="1"/>
  <c r="F257" i="1"/>
  <c r="F256" i="1" s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85" i="1"/>
  <c r="E180" i="1"/>
  <c r="E177" i="1"/>
  <c r="E175" i="1"/>
  <c r="E173" i="1"/>
  <c r="E171" i="1"/>
  <c r="E169" i="1"/>
  <c r="E166" i="1"/>
  <c r="E163" i="1"/>
  <c r="E158" i="1"/>
  <c r="E152" i="1"/>
  <c r="E149" i="1"/>
  <c r="E146" i="1"/>
  <c r="E143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2" i="1"/>
  <c r="E110" i="1"/>
  <c r="E107" i="1"/>
  <c r="E105" i="1"/>
  <c r="E103" i="1"/>
  <c r="E97" i="1"/>
  <c r="E95" i="1"/>
  <c r="E92" i="1"/>
  <c r="E90" i="1"/>
  <c r="E88" i="1"/>
  <c r="E81" i="1"/>
  <c r="E75" i="1"/>
  <c r="E73" i="1"/>
  <c r="E71" i="1"/>
  <c r="E69" i="1"/>
  <c r="E67" i="1"/>
  <c r="E65" i="1"/>
  <c r="E62" i="1"/>
  <c r="E59" i="1"/>
  <c r="E57" i="1"/>
  <c r="E55" i="1"/>
  <c r="E53" i="1"/>
  <c r="E49" i="1"/>
  <c r="E47" i="1"/>
  <c r="E44" i="1"/>
  <c r="E42" i="1"/>
  <c r="E40" i="1"/>
  <c r="E38" i="1"/>
  <c r="E36" i="1"/>
  <c r="E34" i="1"/>
  <c r="E32" i="1"/>
  <c r="E30" i="1"/>
  <c r="E28" i="1"/>
  <c r="E22" i="1"/>
  <c r="E16" i="1"/>
  <c r="E13" i="1"/>
  <c r="E11" i="1"/>
  <c r="C212" i="1"/>
  <c r="C163" i="1"/>
  <c r="F255" i="1" l="1"/>
  <c r="F254" i="1" s="1"/>
  <c r="F253" i="1" l="1"/>
  <c r="F252" i="1" l="1"/>
  <c r="F251" i="1" l="1"/>
  <c r="F250" i="1" l="1"/>
  <c r="F249" i="1" l="1"/>
  <c r="F248" i="1" l="1"/>
  <c r="F247" i="1" l="1"/>
  <c r="F246" i="1" l="1"/>
  <c r="F245" i="1" l="1"/>
  <c r="F244" i="1" l="1"/>
  <c r="F243" i="1" l="1"/>
  <c r="F242" i="1" l="1"/>
  <c r="F241" i="1" l="1"/>
  <c r="F240" i="1" l="1"/>
  <c r="F239" i="1" l="1"/>
  <c r="F238" i="1" l="1"/>
  <c r="F237" i="1" l="1"/>
  <c r="F236" i="1" l="1"/>
  <c r="F235" i="1" l="1"/>
  <c r="F234" i="1" l="1"/>
  <c r="F233" i="1" l="1"/>
  <c r="F232" i="1" l="1"/>
  <c r="F230" i="1" l="1"/>
  <c r="F229" i="1" l="1"/>
  <c r="F228" i="1" l="1"/>
  <c r="F227" i="1" l="1"/>
  <c r="F226" i="1" l="1"/>
  <c r="F225" i="1" l="1"/>
  <c r="F224" i="1" l="1"/>
  <c r="F223" i="1" l="1"/>
  <c r="F222" i="1" l="1"/>
  <c r="F221" i="1" l="1"/>
  <c r="F220" i="1" l="1"/>
  <c r="F219" i="1" l="1"/>
  <c r="F218" i="1" l="1"/>
  <c r="F217" i="1" l="1"/>
  <c r="F216" i="1" l="1"/>
  <c r="F215" i="1" l="1"/>
  <c r="F214" i="1" l="1"/>
  <c r="F213" i="1" l="1"/>
  <c r="F212" i="1" l="1"/>
  <c r="F211" i="1" l="1"/>
  <c r="F210" i="1" l="1"/>
  <c r="F209" i="1" l="1"/>
  <c r="F208" i="1" l="1"/>
  <c r="F207" i="1" l="1"/>
  <c r="F206" i="1" l="1"/>
  <c r="F205" i="1" l="1"/>
  <c r="F204" i="1" l="1"/>
  <c r="F203" i="1" l="1"/>
  <c r="F202" i="1" l="1"/>
  <c r="F201" i="1" l="1"/>
  <c r="F200" i="1" l="1"/>
  <c r="F199" i="1" l="1"/>
</calcChain>
</file>

<file path=xl/sharedStrings.xml><?xml version="1.0" encoding="utf-8"?>
<sst xmlns="http://schemas.openxmlformats.org/spreadsheetml/2006/main" count="529" uniqueCount="462">
  <si>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</si>
  <si>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</si>
  <si>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</si>
  <si>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</si>
  <si>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</si>
  <si>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</si>
  <si>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</si>
  <si>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</si>
  <si>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</si>
  <si>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</si>
  <si>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</si>
  <si>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</si>
  <si>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</si>
  <si>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</si>
  <si>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</si>
  <si>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</si>
  <si>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</si>
  <si>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</si>
  <si>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</si>
  <si>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</si>
  <si>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</si>
  <si>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</si>
  <si>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</si>
  <si>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</si>
  <si>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</si>
  <si>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</si>
  <si>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</si>
  <si>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</si>
  <si>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</si>
  <si>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</si>
  <si>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</si>
  <si>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</si>
  <si>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</si>
  <si>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</si>
  <si>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</si>
  <si>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</si>
  <si>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</si>
  <si>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</si>
  <si>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</si>
  <si>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</si>
  <si>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</si>
  <si>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</si>
  <si>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</si>
  <si>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</si>
  <si>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</si>
  <si>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</si>
  <si>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</si>
  <si>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</si>
  <si>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</si>
  <si>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</si>
  <si>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</si>
  <si>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</si>
  <si>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</si>
  <si>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</si>
  <si>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</si>
  <si>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</si>
  <si>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</si>
  <si>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</si>
  <si>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</si>
  <si>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</si>
  <si>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</si>
  <si>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</si>
  <si>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</si>
  <si>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</si>
  <si>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</si>
  <si>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</si>
  <si>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</si>
  <si>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</si>
  <si>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</si>
  <si>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</si>
  <si>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</si>
  <si>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</si>
  <si>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</si>
  <si>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</si>
  <si>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</si>
  <si>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</si>
  <si>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</si>
  <si>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</si>
  <si>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</si>
  <si>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</si>
  <si>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</si>
  <si>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</si>
  <si>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</si>
  <si>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</si>
  <si>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</si>
  <si>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</si>
  <si>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</si>
  <si>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</si>
  <si>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</si>
  <si>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</si>
  <si>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</si>
  <si>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</si>
  <si>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</si>
  <si>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</si>
  <si>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</si>
  <si>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</si>
  <si>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</si>
  <si>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</si>
  <si>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</si>
  <si>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</si>
  <si>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</si>
  <si>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</si>
  <si>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</si>
  <si>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</si>
  <si>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</si>
  <si>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</si>
  <si>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</si>
  <si>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</si>
  <si>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</si>
  <si>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</si>
  <si>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</si>
  <si>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</si>
  <si>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</si>
  <si>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</si>
  <si>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</si>
  <si>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</si>
  <si>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</si>
  <si>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</si>
  <si>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</si>
  <si>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</si>
  <si>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</si>
  <si>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</si>
  <si>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</si>
  <si>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</si>
  <si>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</si>
  <si>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</si>
  <si>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</si>
  <si>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</si>
  <si>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</si>
  <si>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</si>
  <si>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</si>
  <si>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</si>
  <si>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</si>
  <si>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</si>
  <si>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</si>
  <si>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</si>
  <si>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</si>
  <si>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</si>
  <si>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</si>
  <si>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</si>
  <si>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</si>
  <si>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</si>
  <si>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</si>
  <si>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</si>
  <si>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</si>
  <si>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</si>
  <si>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</si>
  <si>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</si>
  <si>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</si>
  <si>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</si>
  <si>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</si>
  <si>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</si>
  <si>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</si>
  <si>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</si>
  <si>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</si>
  <si>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</si>
  <si>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</si>
  <si>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</si>
  <si>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</si>
  <si>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</si>
  <si>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</si>
  <si>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</si>
  <si>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</si>
  <si>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</si>
  <si>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</si>
  <si>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</si>
  <si>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</si>
  <si>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</si>
  <si>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</si>
  <si>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</si>
  <si>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</si>
  <si>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</si>
  <si>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</si>
  <si>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</si>
  <si>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</si>
  <si>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</si>
  <si>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</si>
  <si>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</si>
  <si>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</si>
  <si>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</si>
  <si>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</si>
  <si>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</si>
  <si>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</si>
  <si>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</si>
  <si>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</si>
  <si>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</si>
  <si>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</si>
  <si>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</si>
  <si>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</si>
  <si>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</si>
  <si>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</si>
  <si>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</si>
  <si>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</si>
  <si>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</si>
  <si>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</si>
  <si>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</si>
  <si>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</si>
  <si>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</si>
  <si>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</si>
  <si>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</si>
  <si>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</si>
  <si>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</si>
  <si>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</si>
  <si>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</si>
  <si>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</si>
  <si>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</si>
  <si>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</si>
  <si>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</si>
  <si>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</si>
  <si>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</si>
  <si>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</si>
  <si>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</si>
  <si>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</si>
  <si>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</si>
  <si>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</si>
  <si>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</si>
  <si>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</si>
  <si>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</si>
  <si>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</si>
  <si>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</si>
  <si>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</si>
  <si>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</si>
  <si>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</si>
  <si>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</si>
  <si>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</si>
  <si>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</si>
  <si>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</si>
  <si>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</si>
  <si>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</si>
  <si>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</si>
  <si>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</si>
  <si>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</si>
  <si>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</si>
  <si>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</si>
  <si>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</si>
  <si>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</si>
  <si>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</si>
  <si>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</si>
  <si>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</si>
  <si>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</si>
  <si>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</si>
  <si>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</si>
  <si>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</si>
  <si>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</si>
  <si>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</si>
  <si>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</si>
  <si>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</si>
  <si>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</si>
  <si>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</si>
  <si>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</si>
  <si>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</si>
  <si>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</si>
  <si>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</si>
  <si>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</si>
  <si>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</si>
  <si>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</si>
  <si>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</si>
  <si>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</si>
  <si>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</si>
  <si>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</si>
  <si>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</si>
  <si>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</si>
  <si>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</si>
  <si>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</si>
  <si>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</si>
  <si>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</si>
  <si>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</si>
  <si>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</si>
  <si>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</si>
  <si>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</si>
  <si>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</si>
  <si>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</si>
  <si>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</si>
  <si>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</si>
  <si>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</si>
  <si>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</si>
  <si>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</si>
  <si>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</si>
  <si>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</si>
  <si>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</si>
  <si>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</si>
  <si>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</si>
  <si>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</si>
  <si>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</si>
  <si>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</si>
  <si>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</si>
  <si>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</si>
  <si>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</si>
  <si>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</si>
  <si>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</si>
  <si>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</si>
  <si>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</si>
  <si>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</si>
  <si>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</si>
  <si>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</si>
  <si>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</si>
  <si>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</si>
  <si>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</si>
  <si>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</si>
  <si>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</si>
  <si>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</si>
  <si>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</si>
  <si>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</si>
  <si>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</si>
  <si>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</si>
  <si>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</si>
  <si>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</si>
  <si>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</si>
  <si>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</si>
  <si>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</si>
  <si>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</si>
  <si>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</si>
  <si>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</si>
  <si>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</si>
  <si>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</si>
  <si>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</si>
  <si>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</si>
  <si>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</si>
  <si>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</si>
  <si>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</si>
  <si>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</si>
  <si>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</si>
  <si>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</si>
  <si>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</si>
  <si>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</si>
  <si>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</si>
  <si>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</si>
  <si>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</si>
  <si>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</si>
  <si>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</si>
  <si>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</si>
  <si>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</si>
  <si>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</si>
  <si>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</si>
  <si>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</si>
  <si>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</si>
  <si>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</si>
  <si>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</si>
  <si>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</si>
  <si>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</si>
  <si>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</si>
  <si>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</si>
  <si>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</si>
  <si>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</si>
  <si>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</si>
  <si>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</si>
  <si>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</si>
  <si>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</si>
  <si>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</si>
  <si>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</si>
  <si>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</si>
  <si>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</si>
  <si>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</si>
  <si>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</si>
  <si>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</si>
  <si>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</si>
  <si>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</si>
  <si>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</si>
  <si>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</si>
  <si>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</si>
  <si>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</si>
  <si>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</si>
  <si>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</si>
  <si>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</si>
  <si>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</si>
  <si>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</si>
  <si>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</si>
  <si>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</si>
  <si>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</si>
  <si>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</si>
  <si>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</si>
  <si>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</si>
  <si>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</si>
  <si>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</si>
  <si>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</si>
  <si>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</si>
  <si>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</si>
  <si>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</si>
  <si>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</si>
  <si>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</si>
  <si>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</si>
  <si>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</si>
  <si>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</si>
  <si>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</si>
  <si>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</si>
  <si>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</si>
  <si>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</si>
  <si>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</si>
  <si>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</si>
  <si>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</si>
  <si>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</si>
  <si>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</si>
  <si>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</si>
  <si>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</si>
  <si>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</si>
  <si>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</si>
  <si>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</si>
  <si>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</si>
  <si>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</si>
  <si>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</si>
  <si>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</si>
  <si>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</si>
  <si>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</si>
  <si>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</si>
  <si>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</si>
  <si>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</si>
  <si>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</si>
  <si>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</si>
  <si>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</si>
  <si>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</si>
  <si>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</si>
  <si>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</si>
  <si>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</si>
  <si>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</si>
  <si>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</si>
  <si>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</si>
  <si>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</si>
  <si>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</si>
  <si>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</si>
  <si>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</si>
  <si>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</si>
  <si>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</si>
  <si>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</si>
  <si>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</si>
  <si>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</si>
  <si>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</si>
  <si>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</si>
  <si>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</si>
  <si>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</si>
  <si>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</si>
  <si>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</si>
  <si>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</si>
  <si>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</si>
  <si>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</si>
  <si>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</si>
  <si>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</si>
  <si>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</si>
  <si>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</si>
  <si>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</si>
  <si>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</si>
  <si>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</si>
  <si>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</si>
  <si>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</si>
  <si>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</si>
  <si>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</si>
  <si>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</si>
  <si>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Junio</t>
  </si>
  <si>
    <t>Julio</t>
  </si>
  <si>
    <t xml:space="preserve">Agosto </t>
  </si>
  <si>
    <t>2.2.7.1.06</t>
  </si>
  <si>
    <t>Mantenimiento y reparación de instalaciones eléctricas</t>
  </si>
  <si>
    <t>Becas extranjeras</t>
  </si>
  <si>
    <t>2.4.1.4.02</t>
  </si>
  <si>
    <t>Septiembre</t>
  </si>
  <si>
    <t>Al 30 de Septiembre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</si>
  <si>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</si>
  <si>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</si>
  <si>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</si>
  <si>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</si>
  <si>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</si>
  <si>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</si>
  <si>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>Transferencias corrientes ocasionales a asociaciones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</si>
</sst>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3" borderId="0" xfId="1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shrinkToFit="1"/>
    </xf>
    <xf numFmtId="43" fontId="3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1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wrapText="1"/>
    </xf>
    <xf numFmtId="43" fontId="1" fillId="3" borderId="0" xfId="0" applyNumberFormat="1" applyFont="1" applyFill="1" applyBorder="1" applyAlignment="1">
      <alignment vertical="top"/>
    </xf>
    <xf numFmtId="43" fontId="4" fillId="3" borderId="0" xfId="1" applyFont="1" applyFill="1" applyBorder="1" applyAlignment="1">
      <alignment vertical="top"/>
    </xf>
    <xf numFmtId="43" fontId="4" fillId="3" borderId="0" xfId="0" applyNumberFormat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center" wrapText="1"/>
    </xf>
    <xf numFmtId="43" fontId="4" fillId="3" borderId="0" xfId="0" applyNumberFormat="1" applyFont="1" applyFill="1" applyBorder="1" applyAlignment="1">
      <alignment vertical="top"/>
    </xf>
    <xf numFmtId="43" fontId="1" fillId="3" borderId="0" xfId="1" applyFont="1" applyFill="1" applyBorder="1" applyAlignment="1">
      <alignment horizontal="right"/>
    </xf>
    <xf numFmtId="43" fontId="1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73"/>
  <sheetViews>
    <sheetView showGridLines="0" tabSelected="1" view="pageBreakPreview" zoomScale="94" zoomScaleNormal="94" zoomScaleSheetLayoutView="94" workbookViewId="0">
      <selection activeCell="P162" sqref="P162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3" width="19.6640625" style="1" customWidth="1"/>
    <col min="14" max="14" width="19" style="1" customWidth="1"/>
    <col min="15" max="15" width="20.33203125" style="1" customWidth="1"/>
    <col min="16" max="16" width="43" style="1" customWidth="1"/>
    <col min="17" max="16384" width="8.83203125" style="1"/>
  </cols>
  <sheetData>
    <row r="3" spans="1:16" x14ac:dyDescent="0.2">
      <c r="F3" s="7" t="s">
        <v>9</v>
      </c>
      <c r="G3" s="7"/>
      <c r="H3" s="7"/>
      <c r="I3" s="7"/>
      <c r="J3" s="7"/>
      <c r="K3" s="7"/>
      <c r="L3" s="7"/>
      <c r="M3" s="7"/>
      <c r="N3" s="7"/>
    </row>
    <row r="4" spans="1:16" x14ac:dyDescent="0.2">
      <c r="F4" s="8">
        <v>2024</v>
      </c>
      <c r="G4" s="8"/>
      <c r="H4" s="8"/>
      <c r="I4" s="8"/>
      <c r="J4" s="8"/>
      <c r="K4" s="8"/>
      <c r="L4" s="8"/>
      <c r="M4" s="8"/>
      <c r="N4" s="8"/>
      <c r="O4" s="45"/>
    </row>
    <row r="5" spans="1:16" x14ac:dyDescent="0.2">
      <c r="F5" s="8" t="s">
        <v>8</v>
      </c>
      <c r="G5" s="8"/>
      <c r="H5" s="25"/>
      <c r="I5" s="25"/>
      <c r="J5" s="25"/>
      <c r="K5" s="25"/>
      <c r="L5" s="25"/>
      <c r="M5" s="25"/>
      <c r="N5" s="25"/>
      <c r="O5" s="43"/>
    </row>
    <row r="6" spans="1:16" x14ac:dyDescent="0.2">
      <c r="F6" s="8" t="s">
        <v>454</v>
      </c>
      <c r="G6" s="8"/>
      <c r="H6" s="8"/>
      <c r="I6" s="8"/>
      <c r="J6" s="8"/>
      <c r="K6" s="8"/>
      <c r="L6" s="8"/>
      <c r="M6" s="8"/>
      <c r="N6" s="8"/>
    </row>
    <row r="7" spans="1:16" x14ac:dyDescent="0.2">
      <c r="F7" s="7" t="s">
        <v>7</v>
      </c>
      <c r="G7" s="7"/>
      <c r="H7" s="7"/>
      <c r="I7" s="7"/>
      <c r="J7" s="7"/>
      <c r="K7" s="7"/>
      <c r="L7" s="7"/>
      <c r="M7" s="7"/>
      <c r="N7" s="7"/>
    </row>
    <row r="9" spans="1:16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446</v>
      </c>
      <c r="L9" s="27" t="s">
        <v>447</v>
      </c>
      <c r="M9" s="27" t="s">
        <v>448</v>
      </c>
      <c r="N9" s="27" t="s">
        <v>453</v>
      </c>
      <c r="O9" s="27" t="s">
        <v>0</v>
      </c>
    </row>
    <row r="10" spans="1:16" s="4" customFormat="1" x14ac:dyDescent="0.2">
      <c r="A10" s="6">
        <v>1</v>
      </c>
      <c r="B10" s="21" t="s">
        <v>11</v>
      </c>
      <c r="C10" s="26">
        <f>+C11+C13+C16+C18+C22+C28+C30+C32+C34+C36+C38+C40+C42+C44+C47+C49+C51+C53+C55+C57+C59+C62+C65+C67+C69+C71+C73+C75+C77+C81+C88+C90+C92+C95+C97+C103+C105+C107+C110+C112+C115+C117+C119+C121+C123+C125+C127+C129+C131+C133+C135+C137+C139+C143+C146+C149+C152+C158+C163+C166+C169+C171+C173+C175+C177+C180+C185+C187+C190+C192+C194+C196+C198+C200+C202+C204+C206+C208+C210+C212+C214+C216+C218+C220+C222+C224+C226+C228+C230+C233+C235+C237+C239+C241+C243+C245+C247+C249+C251+C253+C255+C257+C259</f>
        <v>4023650547</v>
      </c>
      <c r="D10" s="26">
        <f>+D11+D13+D16+D18+D22+D28+D30+D32+D34+D36+D38+D40+D42+D44+D47+D49+D51+D53+D55+D57+D59+D62+D65+D67+D69+D71+D73+D75+D77+D81+D88+D90+D92+D95+D97+D103+D105+D107+D110+D112+D115+D117+D119+D121+D123+D125+D127+D129+D131+D133+D135+D137+D139+D143+D146+D149+D152+D158+D163+D166+D169+D171+D173+D175+D177+D180+D185+D187+D190+D192+D194+D196+D198+D200+D202+D204+D206+D208+D210+D212+D214+D216+D218+D220+D222+D224+D226+D228+D230+D233+D235+D237+D239+D241+D243+D245+D247+D249+D251+D253+D255+D257+D259</f>
        <v>-434015216.01999998</v>
      </c>
      <c r="E10" s="26">
        <f>+E11+E13+E16+E18+E22+E28+E30+E32+E34+E36+E38+E40+E42+E44+E47+E49+E51+E53+E55+E57+E59+E62+E65+E67+E69+E71+E73+E75+E77+E81+E88+E90+E92+E95+E97+E103+E105+E107+E110+E112+E115+E117+E119+E121+E123+E125+E127+E129+E131+E133+E135+E137+E139+E143+E146+E149+E152+E158+E163+E166+E169+E171+E173+E175+E177+E180+E185+E187+E190+E192+E194+E196+E198+E200+E202+E204+E206+E208+E210+E212+E214+E216+E218+E220+E222+E224+E226+E228+E230+E233+E235+E237+E239+E241+E243+E245+E247+E249+E251+E253+E255++E257+E259</f>
        <v>3589635330.9799986</v>
      </c>
      <c r="F10" s="26">
        <f>+F11+F13+F16+F18+F22+F28+F30+F32+F34+F36+F38+F40+F42+F44+F47+F49+F51+F53+F55+F57+F59+F62+F65+F67+F69+F71+F73+F75+F77+F81+F88+F90+F92+F95+F97+F103+F105+F107+F110+F112+F115+F117+F119+F121+F123+F125+F127+F129+F131+F133+F135+F137+F139+F143+F146+F149+F152+F158+F163+F166+F169+F171+F173+F175+F177+F180+F185+F187+F190+F192+F194+F196+F198+F200+F202+F204+F206+F208+F210+F212+F214+F216+F218+F220+F222+F224+F226+F228+F230+F233+F235+F237+F239+F241+F243+F245+F247+F249+F251+F253+F255+F257+F259</f>
        <v>211297835.74999997</v>
      </c>
      <c r="G10" s="26">
        <f>+G11+G13+G16+G18+G22+G28+G30+G32+G34+G36+G38+G40+G42+G44+G47+G49+G51+G53+G55+G57+G59+G62+G65+G67+G69+G71+G73+G75+G77+G81+G88+G90+G92+G95+G97+G103+G105+G107+G110+G112+G115+G117+G119+G121+G123+G125+G127+G129+G131+G133+G135+G137+G139+G143+G146+G149+G152+G158+G163+G166+G169+G171+G173+G175+G177+G180+G185+G187+G190+G192+G194+G196+G198+G200+G202+G204+G206+G208+G210+G212+G214+G216+G218+G220+G222+G224+G226+G228+G230+G233+G235+G237+G239+G241+G243+G245+G247+G249+G251+G253+G255+G257+G259</f>
        <v>220314125.99000001</v>
      </c>
      <c r="H10" s="26">
        <f t="shared" ref="H10:L10" si="0">+H11+H13+H16+H18+H22+H28+H30+H32+H34+H36+H38+H40+H42+H44+H47+H49+H51+H53+H55+H57+H59+H62+H65+H67+H69+H71+H73+H75+H77+H81+H88+H90+H92+H95+H97+H103+H105+H107+H110+H112+H115+H117+H119+H121+H123+H125+H127+H129+H131+H133+H135+H137+H139+H143+H146+H149+H152+H158+H163+H166+H169+H171+H173+H175+H177+H180+H185+H187+H190+H192+H194+H196+H198+H200+H202+H204+H206+H208+H210+H212+H214+H216+H218+H220+H222+H224+H226+H228+H230+H233+H235+H237+H239+H241+H243+H245+H247+H249+H251+H253+H255+H257+H259</f>
        <v>219845016.17000002</v>
      </c>
      <c r="I10" s="26">
        <f t="shared" si="0"/>
        <v>254694857.31000003</v>
      </c>
      <c r="J10" s="26">
        <f t="shared" si="0"/>
        <v>309100703.45000005</v>
      </c>
      <c r="K10" s="26">
        <f t="shared" si="0"/>
        <v>225295837.90999997</v>
      </c>
      <c r="L10" s="26">
        <f t="shared" si="0"/>
        <v>262840595.35999992</v>
      </c>
      <c r="M10" s="26">
        <f>+M11+M13+M16+M18+M22+M28+M30+M32+M34+M36+M38+M40+M42+M44+M47+M49+M51+M53+M55+M57+M59+M62+M65+M67+M69+M71+M73+M75+M77+M81+M88+M90+M92+M95+M97+M103+M105+M107+M110+M112+M115+M117+M119+M121+M123+M125+M127+M129+M131+M133+M135+M137+M139+M143+M146+M149+M152+M158+M163+M166+M169+M171+M173+M175+M177+M180+M185+M187+M190+M192+M194+M196+M198+M200+M202+M204+M206+M208+M210+M212+M214+M216+M218+M220+M222+M224+M226+M228+M230+M233+M235+M237+M239+M241+M243+M245+M247+M249+M251+M253+M255+M257+M259</f>
        <v>242603182.99999997</v>
      </c>
      <c r="N10" s="26">
        <f>+N11+N13+N16+N18+N22+N28+N30+N32+N34+N36+N38+N40+N42+N44+N47+N49+N51+N53+N55+N57+N59+N62+N65+N67+N69+N71+N73+N75+N77+N81+N88+N90+N92+N95+N97+N103+N105+N107+N110+N112+N115+N117+N119+N121+N123+N125+N127+N129+N131+N133+N135+N137+N139+N143+N146+N149+N152+N158+N163+N166+N169+N171+N173+N175+N177+N180+N185+N187+N190+N192+N194+N196+N198+N200+N202+N204+N206+N208+N210+N212+N214+N216+N218+N220+N222+N224+N226+N228+N230+N233+N235+N237+N239+N241+N243+N245+N247+N249+N251+N253+N255+N257+N259</f>
        <v>256819092.19000003</v>
      </c>
      <c r="O10" s="26">
        <f>+O11+O13+O16+O18+O22+O28+O30+O32+O34+O36+O38+O40+O42+O44+O47+O49+O51+O53+O55+O57+O59+O62+O65+O67+O69+O71+O73+O75+O77+O81+O88+O90+O92+O95+O97+O103+O105+O107+O110+O112+O115+O117+O119+O121+O123+O125+O127+O129+O131+O133+O135+O137+O139+O143+O146+O149+O152+O158+O163+O166+O169+O171+O173+O175+O177+O180+O185+O187+O190+O192+O194+O196+O198+O200+O202+O204+O206+O208+O210+O212+O214+O216+O218+O220+O222+O224+O226+O228+O230+O233+O235+O237+O239+O241+O243+O245+O247+O249+O251+O253+O257+O259</f>
        <v>1386824083.849999</v>
      </c>
      <c r="P10" s="23"/>
    </row>
    <row r="11" spans="1:16" s="4" customFormat="1" x14ac:dyDescent="0.2">
      <c r="A11" s="4" t="s">
        <v>12</v>
      </c>
      <c r="B11" s="9" t="s">
        <v>13</v>
      </c>
      <c r="C11" s="51">
        <v>1026828000</v>
      </c>
      <c r="D11" s="48">
        <f t="shared" ref="D11:I11" si="1">+D12</f>
        <v>-9764401</v>
      </c>
      <c r="E11" s="51">
        <f t="shared" si="1"/>
        <v>1017063599</v>
      </c>
      <c r="F11" s="48">
        <f t="shared" si="1"/>
        <v>82598821.700000003</v>
      </c>
      <c r="G11" s="48">
        <f t="shared" si="1"/>
        <v>83718743.879999995</v>
      </c>
      <c r="H11" s="48">
        <f t="shared" si="1"/>
        <v>81080577.599999994</v>
      </c>
      <c r="I11" s="48">
        <f t="shared" si="1"/>
        <v>80699912.140000001</v>
      </c>
      <c r="J11" s="48">
        <f>+J12</f>
        <v>82330630.530000001</v>
      </c>
      <c r="K11" s="48">
        <f>+K12</f>
        <v>82577107.670000002</v>
      </c>
      <c r="L11" s="48">
        <f>+L12</f>
        <v>83440514.030000001</v>
      </c>
      <c r="M11" s="48">
        <f>+M12</f>
        <v>83281127.569999993</v>
      </c>
      <c r="N11" s="48">
        <f>+N12</f>
        <v>82887927.349999994</v>
      </c>
      <c r="O11" s="48">
        <f>+E11-F11-G11-H11-I11-J11-K11-L11-M11-N11</f>
        <v>274448236.52999997</v>
      </c>
    </row>
    <row r="12" spans="1:16" s="4" customFormat="1" x14ac:dyDescent="0.2">
      <c r="A12" s="1" t="s">
        <v>14</v>
      </c>
      <c r="B12" s="3" t="s">
        <v>15</v>
      </c>
      <c r="C12" s="31">
        <v>1026828000</v>
      </c>
      <c r="D12" s="34">
        <v>-9764401</v>
      </c>
      <c r="E12" s="31">
        <v>1017063599</v>
      </c>
      <c r="F12" s="49">
        <v>82598821.700000003</v>
      </c>
      <c r="G12" s="49">
        <v>83718743.879999995</v>
      </c>
      <c r="H12" s="49">
        <v>81080577.599999994</v>
      </c>
      <c r="I12" s="49">
        <v>80699912.140000001</v>
      </c>
      <c r="J12" s="49">
        <v>82330630.530000001</v>
      </c>
      <c r="K12" s="49">
        <v>82577107.670000002</v>
      </c>
      <c r="L12" s="49">
        <v>83440514.030000001</v>
      </c>
      <c r="M12" s="49">
        <v>83281127.569999993</v>
      </c>
      <c r="N12" s="49">
        <v>82887927.349999994</v>
      </c>
      <c r="O12" s="49">
        <f t="shared" ref="O12:O75" si="2">+E12-F12-G12-H12-I12-J12-K12-L12-M12-N12</f>
        <v>274448236.52999997</v>
      </c>
      <c r="P12" s="24"/>
    </row>
    <row r="13" spans="1:16" x14ac:dyDescent="0.2">
      <c r="A13" s="4" t="s">
        <v>16</v>
      </c>
      <c r="B13" s="9" t="s">
        <v>17</v>
      </c>
      <c r="C13" s="51">
        <v>1020000000</v>
      </c>
      <c r="D13" s="53">
        <f>D14+D15</f>
        <v>9764400</v>
      </c>
      <c r="E13" s="51">
        <f t="shared" ref="E13:J13" si="3">+E14+E15</f>
        <v>1029764400</v>
      </c>
      <c r="F13" s="50">
        <f t="shared" si="3"/>
        <v>84005700</v>
      </c>
      <c r="G13" s="50">
        <f t="shared" si="3"/>
        <v>84158700</v>
      </c>
      <c r="H13" s="50">
        <f t="shared" si="3"/>
        <v>84266433.329999998</v>
      </c>
      <c r="I13" s="50">
        <f t="shared" si="3"/>
        <v>84036700</v>
      </c>
      <c r="J13" s="50">
        <f t="shared" si="3"/>
        <v>83946887.849999994</v>
      </c>
      <c r="K13" s="50">
        <f>+K14+K15</f>
        <v>84135965.349999994</v>
      </c>
      <c r="L13" s="50">
        <f>+L14+L15</f>
        <v>84235821.670000002</v>
      </c>
      <c r="M13" s="50">
        <f>+M14+M15</f>
        <v>86921421.659999996</v>
      </c>
      <c r="N13" s="50">
        <f>+N14+N15</f>
        <v>85691988.359999999</v>
      </c>
      <c r="O13" s="50">
        <f t="shared" si="2"/>
        <v>268364781.77999985</v>
      </c>
    </row>
    <row r="14" spans="1:16" s="4" customFormat="1" x14ac:dyDescent="0.2">
      <c r="A14" s="1" t="s">
        <v>18</v>
      </c>
      <c r="B14" s="3" t="s">
        <v>19</v>
      </c>
      <c r="C14" s="31">
        <v>132000000</v>
      </c>
      <c r="D14" s="34">
        <v>9764400</v>
      </c>
      <c r="E14" s="31">
        <v>141764400</v>
      </c>
      <c r="F14" s="49">
        <v>11040700</v>
      </c>
      <c r="G14" s="49">
        <v>11193700</v>
      </c>
      <c r="H14" s="49">
        <v>11331200</v>
      </c>
      <c r="I14" s="49">
        <v>11352200</v>
      </c>
      <c r="J14" s="49">
        <v>11749887.85</v>
      </c>
      <c r="K14" s="49">
        <v>12080887.85</v>
      </c>
      <c r="L14" s="49">
        <v>11341277.5</v>
      </c>
      <c r="M14" s="49">
        <v>12444277.5</v>
      </c>
      <c r="N14" s="49">
        <v>11757277.5</v>
      </c>
      <c r="O14" s="49">
        <f t="shared" si="2"/>
        <v>37472991.800000012</v>
      </c>
    </row>
    <row r="15" spans="1:16" x14ac:dyDescent="0.2">
      <c r="A15" s="1" t="s">
        <v>20</v>
      </c>
      <c r="B15" s="3" t="s">
        <v>21</v>
      </c>
      <c r="C15" s="31">
        <v>888000000</v>
      </c>
      <c r="D15" s="34">
        <v>0</v>
      </c>
      <c r="E15" s="31">
        <v>888000000</v>
      </c>
      <c r="F15" s="49">
        <v>72965000</v>
      </c>
      <c r="G15" s="49">
        <v>72965000</v>
      </c>
      <c r="H15" s="49">
        <v>72935233.329999998</v>
      </c>
      <c r="I15" s="49">
        <v>72684500</v>
      </c>
      <c r="J15" s="49">
        <v>72197000</v>
      </c>
      <c r="K15" s="49">
        <v>72055077.5</v>
      </c>
      <c r="L15" s="49">
        <v>72894544.170000002</v>
      </c>
      <c r="M15" s="49">
        <v>74477144.159999996</v>
      </c>
      <c r="N15" s="49">
        <v>73934710.859999999</v>
      </c>
      <c r="O15" s="49">
        <f t="shared" si="2"/>
        <v>230891789.9799999</v>
      </c>
    </row>
    <row r="16" spans="1:16" x14ac:dyDescent="0.2">
      <c r="A16" s="4" t="s">
        <v>22</v>
      </c>
      <c r="B16" s="9" t="s">
        <v>23</v>
      </c>
      <c r="C16" s="51">
        <v>172122383</v>
      </c>
      <c r="D16" s="53">
        <f>+D17</f>
        <v>0</v>
      </c>
      <c r="E16" s="51">
        <f t="shared" ref="E16:I16" si="4">+E17</f>
        <v>172122383</v>
      </c>
      <c r="F16" s="50">
        <f t="shared" si="4"/>
        <v>0</v>
      </c>
      <c r="G16" s="50">
        <f t="shared" si="4"/>
        <v>0</v>
      </c>
      <c r="H16" s="50">
        <f t="shared" si="4"/>
        <v>0</v>
      </c>
      <c r="I16" s="50">
        <f t="shared" si="4"/>
        <v>0</v>
      </c>
      <c r="J16" s="50">
        <f>+J17</f>
        <v>0</v>
      </c>
      <c r="K16" s="50">
        <f>+K17</f>
        <v>0</v>
      </c>
      <c r="L16" s="50">
        <f>+L17</f>
        <v>0</v>
      </c>
      <c r="M16" s="50">
        <f>+M17</f>
        <v>0</v>
      </c>
      <c r="N16" s="50">
        <f>+N17</f>
        <v>0</v>
      </c>
      <c r="O16" s="50">
        <f t="shared" si="2"/>
        <v>172122383</v>
      </c>
    </row>
    <row r="17" spans="1:15" s="4" customFormat="1" x14ac:dyDescent="0.2">
      <c r="A17" s="1" t="s">
        <v>24</v>
      </c>
      <c r="B17" s="3" t="s">
        <v>25</v>
      </c>
      <c r="C17" s="31">
        <v>172122383</v>
      </c>
      <c r="D17" s="34">
        <v>0</v>
      </c>
      <c r="E17" s="31">
        <v>172122383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f t="shared" si="2"/>
        <v>172122383</v>
      </c>
    </row>
    <row r="18" spans="1:15" x14ac:dyDescent="0.2">
      <c r="A18" s="4" t="s">
        <v>26</v>
      </c>
      <c r="B18" s="9" t="s">
        <v>27</v>
      </c>
      <c r="C18" s="51">
        <v>25000000</v>
      </c>
      <c r="D18" s="53">
        <f>+D19+D20+D21</f>
        <v>800000</v>
      </c>
      <c r="E18" s="51">
        <f>+E20+E21+E19</f>
        <v>25799999.999999996</v>
      </c>
      <c r="F18" s="50">
        <f t="shared" ref="F18:K18" si="5">+F19+F20+F21</f>
        <v>0</v>
      </c>
      <c r="G18" s="50">
        <f t="shared" si="5"/>
        <v>342031</v>
      </c>
      <c r="H18" s="50">
        <f t="shared" si="5"/>
        <v>1109179.1599999999</v>
      </c>
      <c r="I18" s="50">
        <f t="shared" si="5"/>
        <v>5122679.57</v>
      </c>
      <c r="J18" s="50">
        <f t="shared" si="5"/>
        <v>1802007.26</v>
      </c>
      <c r="K18" s="50">
        <f t="shared" si="5"/>
        <v>0</v>
      </c>
      <c r="L18" s="50">
        <f>+L19+L20+L21</f>
        <v>1138160.08</v>
      </c>
      <c r="M18" s="50">
        <f>+M19+M20+M21</f>
        <v>38763.269999999997</v>
      </c>
      <c r="N18" s="50">
        <f>+N19+N20+N21</f>
        <v>1877732.36</v>
      </c>
      <c r="O18" s="50">
        <f t="shared" si="2"/>
        <v>14369447.299999995</v>
      </c>
    </row>
    <row r="19" spans="1:15" x14ac:dyDescent="0.2">
      <c r="A19" s="1" t="s">
        <v>442</v>
      </c>
      <c r="B19" s="3" t="s">
        <v>27</v>
      </c>
      <c r="C19" s="31">
        <v>0</v>
      </c>
      <c r="D19" s="34">
        <v>1550548.45</v>
      </c>
      <c r="E19" s="31">
        <v>1550548.45</v>
      </c>
      <c r="F19" s="49">
        <v>0</v>
      </c>
      <c r="G19" s="49">
        <v>0</v>
      </c>
      <c r="H19" s="49">
        <v>0</v>
      </c>
      <c r="I19" s="49">
        <v>0</v>
      </c>
      <c r="J19" s="49">
        <v>492551.22</v>
      </c>
      <c r="K19" s="49">
        <v>0</v>
      </c>
      <c r="L19" s="49">
        <v>0</v>
      </c>
      <c r="M19" s="49">
        <v>0</v>
      </c>
      <c r="N19" s="49">
        <v>0</v>
      </c>
      <c r="O19" s="49">
        <f t="shared" si="2"/>
        <v>1057997.23</v>
      </c>
    </row>
    <row r="20" spans="1:15" s="4" customFormat="1" x14ac:dyDescent="0.2">
      <c r="A20" s="1" t="s">
        <v>28</v>
      </c>
      <c r="B20" s="3" t="s">
        <v>29</v>
      </c>
      <c r="C20" s="31">
        <v>11000000</v>
      </c>
      <c r="D20" s="34">
        <v>-492551.22</v>
      </c>
      <c r="E20" s="31">
        <v>10507448.779999999</v>
      </c>
      <c r="F20" s="49">
        <v>0</v>
      </c>
      <c r="G20" s="49">
        <v>342031</v>
      </c>
      <c r="H20" s="49">
        <v>0</v>
      </c>
      <c r="I20" s="49">
        <v>3709000.1</v>
      </c>
      <c r="J20" s="49">
        <v>723750</v>
      </c>
      <c r="K20" s="49">
        <v>0</v>
      </c>
      <c r="L20" s="49">
        <v>131231</v>
      </c>
      <c r="M20" s="49">
        <v>0</v>
      </c>
      <c r="N20" s="49">
        <v>688520</v>
      </c>
      <c r="O20" s="49">
        <f t="shared" si="2"/>
        <v>4912916.68</v>
      </c>
    </row>
    <row r="21" spans="1:15" x14ac:dyDescent="0.2">
      <c r="A21" s="1" t="s">
        <v>30</v>
      </c>
      <c r="B21" s="3" t="s">
        <v>31</v>
      </c>
      <c r="C21" s="31">
        <v>14000000</v>
      </c>
      <c r="D21" s="34">
        <v>-257997.23</v>
      </c>
      <c r="E21" s="31">
        <v>13742002.77</v>
      </c>
      <c r="F21" s="49">
        <v>0</v>
      </c>
      <c r="G21" s="49">
        <v>0</v>
      </c>
      <c r="H21" s="49">
        <v>1109179.1599999999</v>
      </c>
      <c r="I21" s="49">
        <v>1413679.47</v>
      </c>
      <c r="J21" s="49">
        <v>585706.04</v>
      </c>
      <c r="K21" s="49">
        <v>0</v>
      </c>
      <c r="L21" s="49">
        <v>1006929.08</v>
      </c>
      <c r="M21" s="49">
        <v>38763.269999999997</v>
      </c>
      <c r="N21" s="49">
        <v>1189212.3600000001</v>
      </c>
      <c r="O21" s="49">
        <f t="shared" si="2"/>
        <v>8398533.3899999987</v>
      </c>
    </row>
    <row r="22" spans="1:15" x14ac:dyDescent="0.2">
      <c r="A22" s="4" t="s">
        <v>32</v>
      </c>
      <c r="B22" s="9" t="s">
        <v>33</v>
      </c>
      <c r="C22" s="51">
        <v>266338080</v>
      </c>
      <c r="D22" s="53">
        <f t="shared" ref="D22:I22" si="6">+D23+D24+D25+D26+D27</f>
        <v>0</v>
      </c>
      <c r="E22" s="51">
        <f t="shared" si="6"/>
        <v>266338080</v>
      </c>
      <c r="F22" s="50">
        <f t="shared" si="6"/>
        <v>8641403.2200000007</v>
      </c>
      <c r="G22" s="50">
        <f t="shared" si="6"/>
        <v>6050221.2300000004</v>
      </c>
      <c r="H22" s="50">
        <f t="shared" si="6"/>
        <v>6528633.7599999998</v>
      </c>
      <c r="I22" s="50">
        <f t="shared" si="6"/>
        <v>8474324.75</v>
      </c>
      <c r="J22" s="50">
        <f>+J23+J24+J25+J26+J27</f>
        <v>86851607.120000005</v>
      </c>
      <c r="K22" s="50">
        <f>+K23+K24+K25+K26+K27</f>
        <v>8254614.3799999999</v>
      </c>
      <c r="L22" s="50">
        <f>+L23+L24+L25+L26+L27</f>
        <v>6598151.6600000001</v>
      </c>
      <c r="M22" s="50">
        <f>+M23+M24+M25+M26+M27</f>
        <v>8189481.8799999999</v>
      </c>
      <c r="N22" s="50">
        <f>+N23+N24+N25+N26+N27</f>
        <v>8803203.6500000004</v>
      </c>
      <c r="O22" s="50">
        <f t="shared" si="2"/>
        <v>117946438.35000002</v>
      </c>
    </row>
    <row r="23" spans="1:15" s="4" customFormat="1" x14ac:dyDescent="0.2">
      <c r="A23" s="1" t="s">
        <v>34</v>
      </c>
      <c r="B23" s="3" t="s">
        <v>35</v>
      </c>
      <c r="C23" s="31">
        <v>15000000</v>
      </c>
      <c r="D23" s="34">
        <v>0</v>
      </c>
      <c r="E23" s="31">
        <v>15000000</v>
      </c>
      <c r="F23" s="49">
        <v>3022173.22</v>
      </c>
      <c r="G23" s="49">
        <v>56991.23</v>
      </c>
      <c r="H23" s="49">
        <v>829403.76</v>
      </c>
      <c r="I23" s="49">
        <v>2726094.75</v>
      </c>
      <c r="J23" s="49">
        <v>444995.2</v>
      </c>
      <c r="K23" s="49">
        <v>2567384.38</v>
      </c>
      <c r="L23" s="49">
        <v>929921.66</v>
      </c>
      <c r="M23" s="49">
        <v>2450251.88</v>
      </c>
      <c r="N23" s="49">
        <v>1804723.65</v>
      </c>
      <c r="O23" s="49">
        <f t="shared" si="2"/>
        <v>168060.26999999909</v>
      </c>
    </row>
    <row r="24" spans="1:15" x14ac:dyDescent="0.2">
      <c r="A24" s="1" t="s">
        <v>36</v>
      </c>
      <c r="B24" s="3" t="s">
        <v>37</v>
      </c>
      <c r="C24" s="31">
        <v>2200080</v>
      </c>
      <c r="D24" s="34">
        <v>0</v>
      </c>
      <c r="E24" s="31">
        <v>2200080</v>
      </c>
      <c r="F24" s="49">
        <v>70000</v>
      </c>
      <c r="G24" s="49">
        <v>70000</v>
      </c>
      <c r="H24" s="49">
        <v>70000</v>
      </c>
      <c r="I24" s="49">
        <v>70000</v>
      </c>
      <c r="J24" s="49">
        <v>70000</v>
      </c>
      <c r="K24" s="49">
        <v>70000</v>
      </c>
      <c r="L24" s="49">
        <v>70000</v>
      </c>
      <c r="M24" s="49">
        <v>70000</v>
      </c>
      <c r="N24" s="49">
        <v>140000</v>
      </c>
      <c r="O24" s="49">
        <f t="shared" si="2"/>
        <v>1500080</v>
      </c>
    </row>
    <row r="25" spans="1:15" x14ac:dyDescent="0.2">
      <c r="A25" s="1" t="s">
        <v>38</v>
      </c>
      <c r="B25" s="3" t="s">
        <v>39</v>
      </c>
      <c r="C25" s="31">
        <v>78000000</v>
      </c>
      <c r="D25" s="34">
        <v>0</v>
      </c>
      <c r="E25" s="31">
        <v>78000000</v>
      </c>
      <c r="F25" s="49">
        <v>5549230</v>
      </c>
      <c r="G25" s="49">
        <v>5923230</v>
      </c>
      <c r="H25" s="49">
        <v>5629230</v>
      </c>
      <c r="I25" s="49">
        <v>5678230</v>
      </c>
      <c r="J25" s="49">
        <v>5617230</v>
      </c>
      <c r="K25" s="49">
        <v>5617230</v>
      </c>
      <c r="L25" s="49">
        <v>5568230</v>
      </c>
      <c r="M25" s="49">
        <v>5669230</v>
      </c>
      <c r="N25" s="49">
        <v>6858480</v>
      </c>
      <c r="O25" s="49">
        <f t="shared" si="2"/>
        <v>25889680</v>
      </c>
    </row>
    <row r="26" spans="1:15" x14ac:dyDescent="0.2">
      <c r="A26" s="1" t="s">
        <v>40</v>
      </c>
      <c r="B26" s="3" t="s">
        <v>41</v>
      </c>
      <c r="C26" s="31">
        <v>85569000</v>
      </c>
      <c r="D26" s="34">
        <v>0</v>
      </c>
      <c r="E26" s="31">
        <v>85569000</v>
      </c>
      <c r="F26" s="49">
        <v>0</v>
      </c>
      <c r="G26" s="49">
        <v>0</v>
      </c>
      <c r="H26" s="49">
        <v>0</v>
      </c>
      <c r="I26" s="49">
        <v>0</v>
      </c>
      <c r="J26" s="49">
        <v>80719381.920000002</v>
      </c>
      <c r="K26" s="49">
        <v>0</v>
      </c>
      <c r="L26" s="49">
        <v>30000</v>
      </c>
      <c r="M26" s="49">
        <v>0</v>
      </c>
      <c r="N26" s="49">
        <v>0</v>
      </c>
      <c r="O26" s="49">
        <f t="shared" si="2"/>
        <v>4819618.0799999982</v>
      </c>
    </row>
    <row r="27" spans="1:15" x14ac:dyDescent="0.2">
      <c r="A27" s="1" t="s">
        <v>42</v>
      </c>
      <c r="B27" s="3" t="s">
        <v>43</v>
      </c>
      <c r="C27" s="31">
        <v>85569000</v>
      </c>
      <c r="D27" s="34">
        <v>0</v>
      </c>
      <c r="E27" s="31">
        <v>85569000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f t="shared" si="2"/>
        <v>85569000</v>
      </c>
    </row>
    <row r="28" spans="1:15" s="4" customFormat="1" x14ac:dyDescent="0.2">
      <c r="A28" s="4" t="s">
        <v>44</v>
      </c>
      <c r="B28" s="9" t="s">
        <v>45</v>
      </c>
      <c r="C28" s="51">
        <v>135761305</v>
      </c>
      <c r="D28" s="53">
        <f t="shared" ref="D28:I28" si="7">+D29</f>
        <v>0</v>
      </c>
      <c r="E28" s="51">
        <f t="shared" si="7"/>
        <v>135761305</v>
      </c>
      <c r="F28" s="50">
        <f t="shared" si="7"/>
        <v>11002410.15</v>
      </c>
      <c r="G28" s="50">
        <f t="shared" si="7"/>
        <v>11086890.09</v>
      </c>
      <c r="H28" s="50">
        <f t="shared" si="7"/>
        <v>10899572.07</v>
      </c>
      <c r="I28" s="50">
        <f t="shared" si="7"/>
        <v>10899577.51</v>
      </c>
      <c r="J28" s="50">
        <f>+J29</f>
        <v>10938091.66</v>
      </c>
      <c r="K28" s="50">
        <f>+K29</f>
        <v>10943273</v>
      </c>
      <c r="L28" s="50">
        <f>+L29</f>
        <v>11064006.67</v>
      </c>
      <c r="M28" s="50">
        <f>+M29</f>
        <v>11167144.1</v>
      </c>
      <c r="N28" s="50">
        <f>+N29</f>
        <v>11100807.710000001</v>
      </c>
      <c r="O28" s="50">
        <f t="shared" si="2"/>
        <v>36659532.039999992</v>
      </c>
    </row>
    <row r="29" spans="1:15" s="4" customFormat="1" x14ac:dyDescent="0.2">
      <c r="A29" s="1" t="s">
        <v>46</v>
      </c>
      <c r="B29" s="3" t="s">
        <v>45</v>
      </c>
      <c r="C29" s="31">
        <v>135761305</v>
      </c>
      <c r="D29" s="34">
        <v>0</v>
      </c>
      <c r="E29" s="31">
        <v>135761305</v>
      </c>
      <c r="F29" s="49">
        <v>11002410.15</v>
      </c>
      <c r="G29" s="49">
        <v>11086890.09</v>
      </c>
      <c r="H29" s="49">
        <v>10899572.07</v>
      </c>
      <c r="I29" s="49">
        <v>10899577.51</v>
      </c>
      <c r="J29" s="49">
        <v>10938091.66</v>
      </c>
      <c r="K29" s="49">
        <v>10943273</v>
      </c>
      <c r="L29" s="49">
        <v>11064006.67</v>
      </c>
      <c r="M29" s="49">
        <v>11167144.1</v>
      </c>
      <c r="N29" s="49">
        <v>11100807.710000001</v>
      </c>
      <c r="O29" s="49">
        <f t="shared" si="2"/>
        <v>36659532.039999992</v>
      </c>
    </row>
    <row r="30" spans="1:15" s="4" customFormat="1" x14ac:dyDescent="0.2">
      <c r="A30" s="4" t="s">
        <v>47</v>
      </c>
      <c r="B30" s="9" t="s">
        <v>48</v>
      </c>
      <c r="C30" s="51">
        <v>135952788</v>
      </c>
      <c r="D30" s="53">
        <f t="shared" ref="D30:I30" si="8">+D31</f>
        <v>0</v>
      </c>
      <c r="E30" s="51">
        <f t="shared" si="8"/>
        <v>135952788</v>
      </c>
      <c r="F30" s="50">
        <f t="shared" si="8"/>
        <v>11045030.59</v>
      </c>
      <c r="G30" s="50">
        <f t="shared" si="8"/>
        <v>11124545.060000001</v>
      </c>
      <c r="H30" s="50">
        <f t="shared" si="8"/>
        <v>10935121.859999999</v>
      </c>
      <c r="I30" s="50">
        <f t="shared" si="8"/>
        <v>10932892.5</v>
      </c>
      <c r="J30" s="50">
        <f>+J31</f>
        <v>10971461.02</v>
      </c>
      <c r="K30" s="50">
        <f>+K31</f>
        <v>10978884.390000001</v>
      </c>
      <c r="L30" s="50">
        <f>+L31</f>
        <v>11099788.380000001</v>
      </c>
      <c r="M30" s="50">
        <f>+M31</f>
        <v>11200836.51</v>
      </c>
      <c r="N30" s="50">
        <f>+N31</f>
        <v>11134406.460000001</v>
      </c>
      <c r="O30" s="50">
        <f t="shared" si="2"/>
        <v>36529821.229999997</v>
      </c>
    </row>
    <row r="31" spans="1:15" x14ac:dyDescent="0.2">
      <c r="A31" s="1" t="s">
        <v>49</v>
      </c>
      <c r="B31" s="3" t="s">
        <v>48</v>
      </c>
      <c r="C31" s="31">
        <v>135952788</v>
      </c>
      <c r="D31" s="34">
        <v>0</v>
      </c>
      <c r="E31" s="31">
        <v>135952788</v>
      </c>
      <c r="F31" s="49">
        <v>11045030.59</v>
      </c>
      <c r="G31" s="49">
        <v>11124545.060000001</v>
      </c>
      <c r="H31" s="49">
        <v>10935121.859999999</v>
      </c>
      <c r="I31" s="49">
        <v>10932892.5</v>
      </c>
      <c r="J31" s="49">
        <v>10971461.02</v>
      </c>
      <c r="K31" s="49">
        <v>10978884.390000001</v>
      </c>
      <c r="L31" s="49">
        <v>11099788.380000001</v>
      </c>
      <c r="M31" s="49">
        <v>11200836.51</v>
      </c>
      <c r="N31" s="49">
        <v>11134406.460000001</v>
      </c>
      <c r="O31" s="49">
        <f t="shared" si="2"/>
        <v>36529821.229999997</v>
      </c>
    </row>
    <row r="32" spans="1:15" s="4" customFormat="1" x14ac:dyDescent="0.2">
      <c r="A32" s="4" t="s">
        <v>50</v>
      </c>
      <c r="B32" s="9" t="s">
        <v>51</v>
      </c>
      <c r="C32" s="51">
        <v>21063108</v>
      </c>
      <c r="D32" s="53">
        <f t="shared" ref="D32:I32" si="9">+D33</f>
        <v>0</v>
      </c>
      <c r="E32" s="51">
        <f t="shared" si="9"/>
        <v>21063108</v>
      </c>
      <c r="F32" s="50">
        <f t="shared" si="9"/>
        <v>1646162.01</v>
      </c>
      <c r="G32" s="50">
        <f t="shared" si="9"/>
        <v>1658546.48</v>
      </c>
      <c r="H32" s="50">
        <f t="shared" si="9"/>
        <v>1633853.94</v>
      </c>
      <c r="I32" s="50">
        <f t="shared" si="9"/>
        <v>1634492.05</v>
      </c>
      <c r="J32" s="50">
        <f>+J33</f>
        <v>1644545.91</v>
      </c>
      <c r="K32" s="50">
        <f>+K33</f>
        <v>1640137.05</v>
      </c>
      <c r="L32" s="50">
        <f>+L33</f>
        <v>1657984.69</v>
      </c>
      <c r="M32" s="50">
        <f>+M33</f>
        <v>1675975.52</v>
      </c>
      <c r="N32" s="50">
        <f>+N33</f>
        <v>1666740.62</v>
      </c>
      <c r="O32" s="50">
        <f t="shared" si="2"/>
        <v>6204669.7299999977</v>
      </c>
    </row>
    <row r="33" spans="1:15" x14ac:dyDescent="0.2">
      <c r="A33" s="1" t="s">
        <v>52</v>
      </c>
      <c r="B33" s="3" t="s">
        <v>51</v>
      </c>
      <c r="C33" s="31">
        <v>21063108</v>
      </c>
      <c r="D33" s="34">
        <v>0</v>
      </c>
      <c r="E33" s="31">
        <v>21063108</v>
      </c>
      <c r="F33" s="49">
        <v>1646162.01</v>
      </c>
      <c r="G33" s="49">
        <v>1658546.48</v>
      </c>
      <c r="H33" s="49">
        <v>1633853.94</v>
      </c>
      <c r="I33" s="49">
        <v>1634492.05</v>
      </c>
      <c r="J33" s="49">
        <v>1644545.91</v>
      </c>
      <c r="K33" s="49">
        <v>1640137.05</v>
      </c>
      <c r="L33" s="49">
        <v>1657984.69</v>
      </c>
      <c r="M33" s="49">
        <v>1675975.52</v>
      </c>
      <c r="N33" s="49">
        <v>1666740.62</v>
      </c>
      <c r="O33" s="49">
        <f t="shared" si="2"/>
        <v>6204669.7299999977</v>
      </c>
    </row>
    <row r="34" spans="1:15" s="4" customFormat="1" x14ac:dyDescent="0.2">
      <c r="A34" s="4" t="s">
        <v>53</v>
      </c>
      <c r="B34" s="9" t="s">
        <v>54</v>
      </c>
      <c r="C34" s="51">
        <v>58687234</v>
      </c>
      <c r="D34" s="53">
        <f t="shared" ref="D34:I34" si="10">+D35</f>
        <v>19812766</v>
      </c>
      <c r="E34" s="51">
        <f t="shared" si="10"/>
        <v>78500000</v>
      </c>
      <c r="F34" s="50">
        <f t="shared" si="10"/>
        <v>5017883.05</v>
      </c>
      <c r="G34" s="50">
        <f t="shared" si="10"/>
        <v>6190667.0499999998</v>
      </c>
      <c r="H34" s="50">
        <f t="shared" si="10"/>
        <v>1767954.27</v>
      </c>
      <c r="I34" s="50">
        <f t="shared" si="10"/>
        <v>10050917.34</v>
      </c>
      <c r="J34" s="50">
        <f>+J35</f>
        <v>6208109.7999999998</v>
      </c>
      <c r="K34" s="50">
        <f>+K35</f>
        <v>858589.38</v>
      </c>
      <c r="L34" s="50">
        <f>+L35</f>
        <v>6998617.1900000004</v>
      </c>
      <c r="M34" s="50">
        <f>+M35</f>
        <v>6590782.8799999999</v>
      </c>
      <c r="N34" s="50">
        <f>+N35</f>
        <v>10451333.029999999</v>
      </c>
      <c r="O34" s="50">
        <f t="shared" si="2"/>
        <v>24365146.010000005</v>
      </c>
    </row>
    <row r="35" spans="1:15" x14ac:dyDescent="0.2">
      <c r="A35" s="1" t="s">
        <v>55</v>
      </c>
      <c r="B35" s="3" t="s">
        <v>54</v>
      </c>
      <c r="C35" s="31">
        <v>58687234</v>
      </c>
      <c r="D35" s="34">
        <v>19812766</v>
      </c>
      <c r="E35" s="31">
        <v>78500000</v>
      </c>
      <c r="F35" s="49">
        <v>5017883.05</v>
      </c>
      <c r="G35" s="49">
        <v>6190667.0499999998</v>
      </c>
      <c r="H35" s="49">
        <v>1767954.27</v>
      </c>
      <c r="I35" s="49">
        <v>10050917.34</v>
      </c>
      <c r="J35" s="49">
        <v>6208109.7999999998</v>
      </c>
      <c r="K35" s="49">
        <v>858589.38</v>
      </c>
      <c r="L35" s="49">
        <v>6998617.1900000004</v>
      </c>
      <c r="M35" s="49">
        <v>6590782.8799999999</v>
      </c>
      <c r="N35" s="49">
        <v>10451333.029999999</v>
      </c>
      <c r="O35" s="49">
        <f t="shared" si="2"/>
        <v>24365146.010000005</v>
      </c>
    </row>
    <row r="36" spans="1:15" s="4" customFormat="1" x14ac:dyDescent="0.2">
      <c r="A36" s="4" t="s">
        <v>56</v>
      </c>
      <c r="B36" s="9" t="s">
        <v>57</v>
      </c>
      <c r="C36" s="51">
        <v>24577453</v>
      </c>
      <c r="D36" s="53">
        <f t="shared" ref="D36:I36" si="11">+D37</f>
        <v>12422547</v>
      </c>
      <c r="E36" s="51">
        <f t="shared" si="11"/>
        <v>37000000</v>
      </c>
      <c r="F36" s="50">
        <f t="shared" si="11"/>
        <v>2111865.16</v>
      </c>
      <c r="G36" s="50">
        <f t="shared" si="11"/>
        <v>3576830.74</v>
      </c>
      <c r="H36" s="50">
        <f t="shared" si="11"/>
        <v>1315502.3899999999</v>
      </c>
      <c r="I36" s="50">
        <f t="shared" si="11"/>
        <v>5124811.43</v>
      </c>
      <c r="J36" s="50">
        <f>+J37</f>
        <v>3966758.79</v>
      </c>
      <c r="K36" s="50">
        <f>+K37</f>
        <v>906767.75</v>
      </c>
      <c r="L36" s="50">
        <f>+L37</f>
        <v>3521560.41</v>
      </c>
      <c r="M36" s="50">
        <f>+M37</f>
        <v>3040590.91</v>
      </c>
      <c r="N36" s="50">
        <f>+N37</f>
        <v>3610132.51</v>
      </c>
      <c r="O36" s="50">
        <f t="shared" si="2"/>
        <v>9825179.910000002</v>
      </c>
    </row>
    <row r="37" spans="1:15" x14ac:dyDescent="0.2">
      <c r="A37" s="1" t="s">
        <v>58</v>
      </c>
      <c r="B37" s="3" t="s">
        <v>57</v>
      </c>
      <c r="C37" s="31">
        <v>24577453</v>
      </c>
      <c r="D37" s="34">
        <v>12422547</v>
      </c>
      <c r="E37" s="31">
        <v>37000000</v>
      </c>
      <c r="F37" s="49">
        <v>2111865.16</v>
      </c>
      <c r="G37" s="49">
        <v>3576830.74</v>
      </c>
      <c r="H37" s="49">
        <v>1315502.3899999999</v>
      </c>
      <c r="I37" s="49">
        <v>5124811.43</v>
      </c>
      <c r="J37" s="49">
        <v>3966758.79</v>
      </c>
      <c r="K37" s="49">
        <v>906767.75</v>
      </c>
      <c r="L37" s="49">
        <v>3521560.41</v>
      </c>
      <c r="M37" s="49">
        <v>3040590.91</v>
      </c>
      <c r="N37" s="49">
        <v>3610132.51</v>
      </c>
      <c r="O37" s="49">
        <f t="shared" si="2"/>
        <v>9825179.910000002</v>
      </c>
    </row>
    <row r="38" spans="1:15" s="4" customFormat="1" x14ac:dyDescent="0.2">
      <c r="A38" s="4" t="s">
        <v>59</v>
      </c>
      <c r="B38" s="9" t="s">
        <v>60</v>
      </c>
      <c r="C38" s="51">
        <v>40200002</v>
      </c>
      <c r="D38" s="53">
        <f t="shared" ref="D38:I38" si="12">+D39</f>
        <v>409998</v>
      </c>
      <c r="E38" s="51">
        <f t="shared" si="12"/>
        <v>40610000</v>
      </c>
      <c r="F38" s="50">
        <f t="shared" si="12"/>
        <v>2262734.5</v>
      </c>
      <c r="G38" s="50">
        <f t="shared" si="12"/>
        <v>3981588.1</v>
      </c>
      <c r="H38" s="50">
        <f t="shared" si="12"/>
        <v>3565172.83</v>
      </c>
      <c r="I38" s="50">
        <f t="shared" si="12"/>
        <v>3534035.85</v>
      </c>
      <c r="J38" s="50">
        <f>+J39</f>
        <v>2455309.56</v>
      </c>
      <c r="K38" s="50">
        <f>+K39</f>
        <v>3464182.08</v>
      </c>
      <c r="L38" s="50">
        <f>+L39</f>
        <v>3374412.66</v>
      </c>
      <c r="M38" s="50">
        <f>+M39</f>
        <v>3594331.87</v>
      </c>
      <c r="N38" s="50">
        <f>+N39</f>
        <v>3658647.27</v>
      </c>
      <c r="O38" s="50">
        <f t="shared" si="2"/>
        <v>10719585.279999997</v>
      </c>
    </row>
    <row r="39" spans="1:15" s="4" customFormat="1" x14ac:dyDescent="0.2">
      <c r="A39" s="1" t="s">
        <v>61</v>
      </c>
      <c r="B39" s="3" t="s">
        <v>62</v>
      </c>
      <c r="C39" s="31">
        <v>40200002</v>
      </c>
      <c r="D39" s="34">
        <v>409998</v>
      </c>
      <c r="E39" s="31">
        <v>40610000</v>
      </c>
      <c r="F39" s="49">
        <v>2262734.5</v>
      </c>
      <c r="G39" s="49">
        <v>3981588.1</v>
      </c>
      <c r="H39" s="49">
        <v>3565172.83</v>
      </c>
      <c r="I39" s="49">
        <v>3534035.85</v>
      </c>
      <c r="J39" s="49">
        <v>2455309.56</v>
      </c>
      <c r="K39" s="49">
        <v>3464182.08</v>
      </c>
      <c r="L39" s="49">
        <v>3374412.66</v>
      </c>
      <c r="M39" s="49">
        <v>3594331.87</v>
      </c>
      <c r="N39" s="49">
        <v>3658647.27</v>
      </c>
      <c r="O39" s="49">
        <f t="shared" si="2"/>
        <v>10719585.279999997</v>
      </c>
    </row>
    <row r="40" spans="1:15" s="4" customFormat="1" x14ac:dyDescent="0.2">
      <c r="A40" s="4" t="s">
        <v>63</v>
      </c>
      <c r="B40" s="9" t="s">
        <v>64</v>
      </c>
      <c r="C40" s="51">
        <v>192000</v>
      </c>
      <c r="D40" s="53">
        <f t="shared" ref="D40:I40" si="13">+D41</f>
        <v>68000</v>
      </c>
      <c r="E40" s="51">
        <f t="shared" si="13"/>
        <v>260000</v>
      </c>
      <c r="F40" s="50">
        <f t="shared" si="13"/>
        <v>35594</v>
      </c>
      <c r="G40" s="50">
        <f t="shared" si="13"/>
        <v>0</v>
      </c>
      <c r="H40" s="50">
        <f t="shared" si="13"/>
        <v>0</v>
      </c>
      <c r="I40" s="50">
        <f t="shared" si="13"/>
        <v>0</v>
      </c>
      <c r="J40" s="50">
        <f>+J41</f>
        <v>91091</v>
      </c>
      <c r="K40" s="50">
        <f>+K41</f>
        <v>0</v>
      </c>
      <c r="L40" s="50">
        <f>+L41</f>
        <v>0</v>
      </c>
      <c r="M40" s="50">
        <f>+M41</f>
        <v>0</v>
      </c>
      <c r="N40" s="50">
        <f>+N41</f>
        <v>0</v>
      </c>
      <c r="O40" s="50">
        <f t="shared" si="2"/>
        <v>133315</v>
      </c>
    </row>
    <row r="41" spans="1:15" s="4" customFormat="1" x14ac:dyDescent="0.2">
      <c r="A41" s="1" t="s">
        <v>65</v>
      </c>
      <c r="B41" s="3" t="s">
        <v>64</v>
      </c>
      <c r="C41" s="31">
        <v>192000</v>
      </c>
      <c r="D41" s="34">
        <v>68000</v>
      </c>
      <c r="E41" s="31">
        <v>260000</v>
      </c>
      <c r="F41" s="49">
        <v>35594</v>
      </c>
      <c r="G41" s="49">
        <v>0</v>
      </c>
      <c r="H41" s="49">
        <v>0</v>
      </c>
      <c r="I41" s="49">
        <v>0</v>
      </c>
      <c r="J41" s="49">
        <v>91091</v>
      </c>
      <c r="K41" s="49">
        <v>0</v>
      </c>
      <c r="L41" s="49">
        <v>0</v>
      </c>
      <c r="M41" s="49">
        <v>0</v>
      </c>
      <c r="N41" s="49">
        <v>0</v>
      </c>
      <c r="O41" s="49">
        <f t="shared" si="2"/>
        <v>133315</v>
      </c>
    </row>
    <row r="42" spans="1:15" x14ac:dyDescent="0.2">
      <c r="A42" s="4" t="s">
        <v>398</v>
      </c>
      <c r="B42" s="9" t="s">
        <v>405</v>
      </c>
      <c r="C42" s="51">
        <v>492000</v>
      </c>
      <c r="D42" s="53">
        <f t="shared" ref="D42:I42" si="14">+D43</f>
        <v>0</v>
      </c>
      <c r="E42" s="51">
        <f t="shared" si="14"/>
        <v>492000</v>
      </c>
      <c r="F42" s="50">
        <f t="shared" si="14"/>
        <v>13170</v>
      </c>
      <c r="G42" s="50">
        <f t="shared" si="14"/>
        <v>0</v>
      </c>
      <c r="H42" s="50">
        <f t="shared" si="14"/>
        <v>0</v>
      </c>
      <c r="I42" s="50">
        <f t="shared" si="14"/>
        <v>0</v>
      </c>
      <c r="J42" s="50">
        <f>+J43</f>
        <v>0</v>
      </c>
      <c r="K42" s="50">
        <f>+K43</f>
        <v>0</v>
      </c>
      <c r="L42" s="50">
        <f>+L43</f>
        <v>0</v>
      </c>
      <c r="M42" s="50">
        <f>+M43</f>
        <v>137389</v>
      </c>
      <c r="N42" s="50">
        <f>+N43</f>
        <v>0</v>
      </c>
      <c r="O42" s="50">
        <f t="shared" si="2"/>
        <v>341441</v>
      </c>
    </row>
    <row r="43" spans="1:15" s="4" customFormat="1" x14ac:dyDescent="0.2">
      <c r="A43" s="1" t="s">
        <v>67</v>
      </c>
      <c r="B43" s="3" t="s">
        <v>66</v>
      </c>
      <c r="C43" s="31">
        <v>492000</v>
      </c>
      <c r="D43" s="34">
        <v>0</v>
      </c>
      <c r="E43" s="31">
        <v>492000</v>
      </c>
      <c r="F43" s="49">
        <v>13170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137389</v>
      </c>
      <c r="N43" s="49">
        <v>0</v>
      </c>
      <c r="O43" s="49">
        <f t="shared" si="2"/>
        <v>341441</v>
      </c>
    </row>
    <row r="44" spans="1:15" x14ac:dyDescent="0.2">
      <c r="A44" s="4" t="s">
        <v>68</v>
      </c>
      <c r="B44" s="9" t="s">
        <v>69</v>
      </c>
      <c r="C44" s="51">
        <v>10700000</v>
      </c>
      <c r="D44" s="53">
        <f t="shared" ref="D44:I44" si="15">+D45+D46</f>
        <v>0</v>
      </c>
      <c r="E44" s="51">
        <f t="shared" si="15"/>
        <v>10700000</v>
      </c>
      <c r="F44" s="50">
        <f t="shared" si="15"/>
        <v>0</v>
      </c>
      <c r="G44" s="50">
        <f t="shared" si="15"/>
        <v>242943.12</v>
      </c>
      <c r="H44" s="50">
        <f t="shared" si="15"/>
        <v>129800</v>
      </c>
      <c r="I44" s="50">
        <f t="shared" si="15"/>
        <v>0</v>
      </c>
      <c r="J44" s="50">
        <f>+J45+J46</f>
        <v>12980</v>
      </c>
      <c r="K44" s="50">
        <f>+K45+K46</f>
        <v>1236050</v>
      </c>
      <c r="L44" s="50">
        <f>+L45+L46</f>
        <v>1856161.51</v>
      </c>
      <c r="M44" s="50">
        <f>+M45+M46</f>
        <v>2067467.84</v>
      </c>
      <c r="N44" s="50">
        <f>+N45+N46</f>
        <v>982695.97</v>
      </c>
      <c r="O44" s="50">
        <f t="shared" si="2"/>
        <v>4171901.5600000015</v>
      </c>
    </row>
    <row r="45" spans="1:15" s="4" customFormat="1" x14ac:dyDescent="0.2">
      <c r="A45" s="1" t="s">
        <v>70</v>
      </c>
      <c r="B45" s="3" t="s">
        <v>69</v>
      </c>
      <c r="C45" s="31">
        <v>10000000</v>
      </c>
      <c r="D45" s="34">
        <v>0</v>
      </c>
      <c r="E45" s="31">
        <v>10000000</v>
      </c>
      <c r="F45" s="49">
        <v>0</v>
      </c>
      <c r="G45" s="49">
        <v>0</v>
      </c>
      <c r="H45" s="49">
        <v>129800</v>
      </c>
      <c r="I45" s="49">
        <v>0</v>
      </c>
      <c r="J45" s="49">
        <v>12980</v>
      </c>
      <c r="K45" s="49">
        <v>1236050</v>
      </c>
      <c r="L45" s="49">
        <v>1856161.51</v>
      </c>
      <c r="M45" s="49">
        <v>2067467.84</v>
      </c>
      <c r="N45" s="49">
        <v>982695.97</v>
      </c>
      <c r="O45" s="49">
        <f t="shared" si="2"/>
        <v>3714844.6800000006</v>
      </c>
    </row>
    <row r="46" spans="1:15" x14ac:dyDescent="0.2">
      <c r="A46" s="1" t="s">
        <v>71</v>
      </c>
      <c r="B46" s="3" t="s">
        <v>72</v>
      </c>
      <c r="C46" s="31">
        <v>700000</v>
      </c>
      <c r="D46" s="34">
        <v>0</v>
      </c>
      <c r="E46" s="31">
        <v>700000</v>
      </c>
      <c r="F46" s="49">
        <v>0</v>
      </c>
      <c r="G46" s="49">
        <v>242943.12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f t="shared" si="2"/>
        <v>457056.88</v>
      </c>
    </row>
    <row r="47" spans="1:15" s="4" customFormat="1" x14ac:dyDescent="0.2">
      <c r="A47" s="4" t="s">
        <v>73</v>
      </c>
      <c r="B47" s="9" t="s">
        <v>74</v>
      </c>
      <c r="C47" s="51">
        <v>3000000</v>
      </c>
      <c r="D47" s="53">
        <f t="shared" ref="D47:I47" si="16">+D48</f>
        <v>-2952499.8</v>
      </c>
      <c r="E47" s="51">
        <f t="shared" si="16"/>
        <v>47500.2</v>
      </c>
      <c r="F47" s="50">
        <f t="shared" si="16"/>
        <v>0</v>
      </c>
      <c r="G47" s="50">
        <f t="shared" si="16"/>
        <v>0</v>
      </c>
      <c r="H47" s="50">
        <f t="shared" si="16"/>
        <v>0</v>
      </c>
      <c r="I47" s="50">
        <f t="shared" si="16"/>
        <v>0</v>
      </c>
      <c r="J47" s="50">
        <f>+J48</f>
        <v>0</v>
      </c>
      <c r="K47" s="50">
        <f>+K48</f>
        <v>0</v>
      </c>
      <c r="L47" s="50">
        <f>+L48</f>
        <v>0</v>
      </c>
      <c r="M47" s="50">
        <f>+M48</f>
        <v>0</v>
      </c>
      <c r="N47" s="50">
        <f>+N48</f>
        <v>0</v>
      </c>
      <c r="O47" s="50">
        <f t="shared" si="2"/>
        <v>47500.2</v>
      </c>
    </row>
    <row r="48" spans="1:15" x14ac:dyDescent="0.2">
      <c r="A48" s="1" t="s">
        <v>75</v>
      </c>
      <c r="B48" s="3" t="s">
        <v>74</v>
      </c>
      <c r="C48" s="31">
        <v>3000000</v>
      </c>
      <c r="D48" s="34">
        <v>-2952499.8</v>
      </c>
      <c r="E48" s="31">
        <v>47500.2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f t="shared" si="2"/>
        <v>47500.2</v>
      </c>
    </row>
    <row r="49" spans="1:15" s="4" customFormat="1" x14ac:dyDescent="0.2">
      <c r="A49" s="4" t="s">
        <v>76</v>
      </c>
      <c r="B49" s="9" t="s">
        <v>77</v>
      </c>
      <c r="C49" s="51">
        <v>27000000</v>
      </c>
      <c r="D49" s="53">
        <f t="shared" ref="D49:I49" si="17">+D50</f>
        <v>7000000</v>
      </c>
      <c r="E49" s="51">
        <f t="shared" si="17"/>
        <v>34000000</v>
      </c>
      <c r="F49" s="50">
        <f t="shared" si="17"/>
        <v>0</v>
      </c>
      <c r="G49" s="50">
        <f t="shared" si="17"/>
        <v>908400</v>
      </c>
      <c r="H49" s="50">
        <f t="shared" si="17"/>
        <v>2123452.5</v>
      </c>
      <c r="I49" s="50">
        <f t="shared" si="17"/>
        <v>1418522.5</v>
      </c>
      <c r="J49" s="50">
        <f>+J50</f>
        <v>4112178.5</v>
      </c>
      <c r="K49" s="50">
        <f>+K50</f>
        <v>2366818.1</v>
      </c>
      <c r="L49" s="50">
        <f>+L50</f>
        <v>1735267.9</v>
      </c>
      <c r="M49" s="50">
        <f>+M50</f>
        <v>3965466.5</v>
      </c>
      <c r="N49" s="50">
        <f>+N50</f>
        <v>2160152.5</v>
      </c>
      <c r="O49" s="50">
        <f t="shared" si="2"/>
        <v>15209741.5</v>
      </c>
    </row>
    <row r="50" spans="1:15" x14ac:dyDescent="0.2">
      <c r="A50" s="1" t="s">
        <v>78</v>
      </c>
      <c r="B50" s="3" t="s">
        <v>77</v>
      </c>
      <c r="C50" s="31">
        <v>27000000</v>
      </c>
      <c r="D50" s="34">
        <v>7000000</v>
      </c>
      <c r="E50" s="31">
        <v>34000000</v>
      </c>
      <c r="F50" s="49">
        <v>0</v>
      </c>
      <c r="G50" s="49">
        <v>908400</v>
      </c>
      <c r="H50" s="49">
        <v>2123452.5</v>
      </c>
      <c r="I50" s="49">
        <v>1418522.5</v>
      </c>
      <c r="J50" s="49">
        <v>4112178.5</v>
      </c>
      <c r="K50" s="49">
        <v>2366818.1</v>
      </c>
      <c r="L50" s="49">
        <v>1735267.9</v>
      </c>
      <c r="M50" s="49">
        <v>3965466.5</v>
      </c>
      <c r="N50" s="49">
        <v>2160152.5</v>
      </c>
      <c r="O50" s="49">
        <f t="shared" si="2"/>
        <v>15209741.5</v>
      </c>
    </row>
    <row r="51" spans="1:15" x14ac:dyDescent="0.2">
      <c r="A51" s="62" t="s">
        <v>455</v>
      </c>
      <c r="B51" s="63" t="s">
        <v>457</v>
      </c>
      <c r="C51" s="51">
        <f t="shared" ref="C51:N51" si="18">+C52</f>
        <v>0</v>
      </c>
      <c r="D51" s="53">
        <f t="shared" si="18"/>
        <v>650000</v>
      </c>
      <c r="E51" s="51">
        <f t="shared" si="18"/>
        <v>650000</v>
      </c>
      <c r="F51" s="50">
        <f t="shared" si="18"/>
        <v>0</v>
      </c>
      <c r="G51" s="50">
        <f t="shared" si="18"/>
        <v>0</v>
      </c>
      <c r="H51" s="50">
        <f t="shared" si="18"/>
        <v>0</v>
      </c>
      <c r="I51" s="50">
        <f t="shared" si="18"/>
        <v>0</v>
      </c>
      <c r="J51" s="50">
        <f t="shared" si="18"/>
        <v>0</v>
      </c>
      <c r="K51" s="50">
        <f t="shared" si="18"/>
        <v>0</v>
      </c>
      <c r="L51" s="50">
        <f t="shared" si="18"/>
        <v>0</v>
      </c>
      <c r="M51" s="50">
        <f t="shared" si="18"/>
        <v>0</v>
      </c>
      <c r="N51" s="50">
        <f t="shared" si="18"/>
        <v>0</v>
      </c>
      <c r="O51" s="50">
        <f t="shared" si="2"/>
        <v>650000</v>
      </c>
    </row>
    <row r="52" spans="1:15" x14ac:dyDescent="0.2">
      <c r="A52" s="64" t="s">
        <v>456</v>
      </c>
      <c r="B52" s="65" t="s">
        <v>457</v>
      </c>
      <c r="C52" s="31">
        <v>0</v>
      </c>
      <c r="D52" s="34">
        <v>650000</v>
      </c>
      <c r="E52" s="31">
        <v>650000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f t="shared" si="2"/>
        <v>650000</v>
      </c>
    </row>
    <row r="53" spans="1:15" s="4" customFormat="1" x14ac:dyDescent="0.2">
      <c r="A53" s="4" t="s">
        <v>417</v>
      </c>
      <c r="B53" s="9" t="s">
        <v>425</v>
      </c>
      <c r="C53" s="51">
        <v>0</v>
      </c>
      <c r="D53" s="53">
        <f t="shared" ref="D53:I53" si="19">+D54</f>
        <v>1343639.6</v>
      </c>
      <c r="E53" s="51">
        <f t="shared" si="19"/>
        <v>1343639.6</v>
      </c>
      <c r="F53" s="50">
        <f t="shared" si="19"/>
        <v>0</v>
      </c>
      <c r="G53" s="50">
        <f t="shared" si="19"/>
        <v>231256.56</v>
      </c>
      <c r="H53" s="50">
        <f t="shared" si="19"/>
        <v>0</v>
      </c>
      <c r="I53" s="50">
        <f t="shared" si="19"/>
        <v>0</v>
      </c>
      <c r="J53" s="50">
        <f>+J54</f>
        <v>0</v>
      </c>
      <c r="K53" s="50">
        <f>+K54</f>
        <v>0</v>
      </c>
      <c r="L53" s="50">
        <f>+L54</f>
        <v>0</v>
      </c>
      <c r="M53" s="50">
        <f>+M54</f>
        <v>0</v>
      </c>
      <c r="N53" s="50">
        <f>+N54</f>
        <v>0</v>
      </c>
      <c r="O53" s="50">
        <f t="shared" si="2"/>
        <v>1112383.04</v>
      </c>
    </row>
    <row r="54" spans="1:15" s="4" customFormat="1" x14ac:dyDescent="0.2">
      <c r="A54" s="1" t="s">
        <v>418</v>
      </c>
      <c r="B54" s="3" t="s">
        <v>425</v>
      </c>
      <c r="C54" s="31">
        <v>0</v>
      </c>
      <c r="D54" s="34">
        <v>1343639.6</v>
      </c>
      <c r="E54" s="31">
        <v>1343639.6</v>
      </c>
      <c r="F54" s="49">
        <v>0</v>
      </c>
      <c r="G54" s="49">
        <v>231256.56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f t="shared" si="2"/>
        <v>1112383.04</v>
      </c>
    </row>
    <row r="55" spans="1:15" x14ac:dyDescent="0.2">
      <c r="A55" s="4" t="s">
        <v>419</v>
      </c>
      <c r="B55" s="9" t="s">
        <v>426</v>
      </c>
      <c r="C55" s="51">
        <v>0</v>
      </c>
      <c r="D55" s="53">
        <f t="shared" ref="D55:I55" si="20">+D56</f>
        <v>578499.80000000005</v>
      </c>
      <c r="E55" s="51">
        <f t="shared" si="20"/>
        <v>578499.80000000005</v>
      </c>
      <c r="F55" s="50">
        <f t="shared" si="20"/>
        <v>0</v>
      </c>
      <c r="G55" s="50">
        <f t="shared" si="20"/>
        <v>0</v>
      </c>
      <c r="H55" s="50">
        <f t="shared" si="20"/>
        <v>206485.85</v>
      </c>
      <c r="I55" s="50">
        <f t="shared" si="20"/>
        <v>0</v>
      </c>
      <c r="J55" s="50">
        <f>+J56</f>
        <v>0</v>
      </c>
      <c r="K55" s="50">
        <f>+K56</f>
        <v>0</v>
      </c>
      <c r="L55" s="50">
        <f>+L56</f>
        <v>206485.85</v>
      </c>
      <c r="M55" s="50">
        <f>+M56</f>
        <v>0</v>
      </c>
      <c r="N55" s="50">
        <f>+N56</f>
        <v>0</v>
      </c>
      <c r="O55" s="50">
        <f t="shared" si="2"/>
        <v>165528.10000000006</v>
      </c>
    </row>
    <row r="56" spans="1:15" s="4" customFormat="1" x14ac:dyDescent="0.2">
      <c r="A56" s="1" t="s">
        <v>420</v>
      </c>
      <c r="B56" s="3" t="s">
        <v>426</v>
      </c>
      <c r="C56" s="31">
        <v>0</v>
      </c>
      <c r="D56" s="34">
        <v>578499.80000000005</v>
      </c>
      <c r="E56" s="31">
        <v>578499.80000000005</v>
      </c>
      <c r="F56" s="49">
        <v>0</v>
      </c>
      <c r="G56" s="49">
        <v>0</v>
      </c>
      <c r="H56" s="49">
        <v>206485.85</v>
      </c>
      <c r="I56" s="49">
        <v>0</v>
      </c>
      <c r="J56" s="49">
        <v>0</v>
      </c>
      <c r="K56" s="49">
        <v>0</v>
      </c>
      <c r="L56" s="49">
        <v>206485.85</v>
      </c>
      <c r="M56" s="49">
        <v>0</v>
      </c>
      <c r="N56" s="49">
        <v>0</v>
      </c>
      <c r="O56" s="49">
        <f t="shared" si="2"/>
        <v>165528.10000000006</v>
      </c>
    </row>
    <row r="57" spans="1:15" x14ac:dyDescent="0.2">
      <c r="A57" s="4" t="s">
        <v>79</v>
      </c>
      <c r="B57" s="9" t="s">
        <v>80</v>
      </c>
      <c r="C57" s="51">
        <v>1200000</v>
      </c>
      <c r="D57" s="53">
        <f t="shared" ref="D57:I57" si="21">+D58</f>
        <v>400000</v>
      </c>
      <c r="E57" s="51">
        <f t="shared" si="21"/>
        <v>1600000</v>
      </c>
      <c r="F57" s="50">
        <f t="shared" si="21"/>
        <v>0</v>
      </c>
      <c r="G57" s="50">
        <f t="shared" si="21"/>
        <v>0</v>
      </c>
      <c r="H57" s="50">
        <f t="shared" si="21"/>
        <v>0</v>
      </c>
      <c r="I57" s="50">
        <f t="shared" si="21"/>
        <v>500000</v>
      </c>
      <c r="J57" s="50">
        <f>+J58</f>
        <v>0</v>
      </c>
      <c r="K57" s="50">
        <f>+K58</f>
        <v>0</v>
      </c>
      <c r="L57" s="50">
        <f>+L58</f>
        <v>500000</v>
      </c>
      <c r="M57" s="50">
        <f>+M58</f>
        <v>0</v>
      </c>
      <c r="N57" s="50">
        <f>+N58</f>
        <v>0</v>
      </c>
      <c r="O57" s="50">
        <f t="shared" si="2"/>
        <v>600000</v>
      </c>
    </row>
    <row r="58" spans="1:15" s="4" customFormat="1" x14ac:dyDescent="0.2">
      <c r="A58" s="1" t="s">
        <v>81</v>
      </c>
      <c r="B58" s="3" t="s">
        <v>80</v>
      </c>
      <c r="C58" s="31">
        <v>1200000</v>
      </c>
      <c r="D58" s="34">
        <v>400000</v>
      </c>
      <c r="E58" s="31">
        <v>1600000</v>
      </c>
      <c r="F58" s="49">
        <v>0</v>
      </c>
      <c r="G58" s="49">
        <v>0</v>
      </c>
      <c r="H58" s="49">
        <v>0</v>
      </c>
      <c r="I58" s="49">
        <v>500000</v>
      </c>
      <c r="J58" s="49">
        <v>0</v>
      </c>
      <c r="K58" s="49">
        <v>0</v>
      </c>
      <c r="L58" s="49">
        <v>500000</v>
      </c>
      <c r="M58" s="49">
        <v>0</v>
      </c>
      <c r="N58" s="49">
        <v>0</v>
      </c>
      <c r="O58" s="49">
        <f t="shared" si="2"/>
        <v>600000</v>
      </c>
    </row>
    <row r="59" spans="1:15" x14ac:dyDescent="0.2">
      <c r="A59" s="4" t="s">
        <v>82</v>
      </c>
      <c r="B59" s="9" t="s">
        <v>83</v>
      </c>
      <c r="C59" s="51">
        <v>45280000</v>
      </c>
      <c r="D59" s="53">
        <f t="shared" ref="D59:H59" si="22">+D60+D61</f>
        <v>7240173.5300000003</v>
      </c>
      <c r="E59" s="51">
        <f t="shared" si="22"/>
        <v>52520173.530000001</v>
      </c>
      <c r="F59" s="50">
        <f>+F60+F61</f>
        <v>597172.17000000004</v>
      </c>
      <c r="G59" s="50">
        <f>+G60+G61</f>
        <v>201084.02</v>
      </c>
      <c r="H59" s="50">
        <f t="shared" si="22"/>
        <v>3118826.84</v>
      </c>
      <c r="I59" s="50">
        <f t="shared" ref="I59:N59" si="23">+I60+I61</f>
        <v>3969021.3</v>
      </c>
      <c r="J59" s="50">
        <f t="shared" si="23"/>
        <v>2953938.49</v>
      </c>
      <c r="K59" s="46">
        <f t="shared" si="23"/>
        <v>1281780</v>
      </c>
      <c r="L59" s="46">
        <f t="shared" si="23"/>
        <v>4494382.1900000004</v>
      </c>
      <c r="M59" s="46">
        <f t="shared" si="23"/>
        <v>2899392.4</v>
      </c>
      <c r="N59" s="46">
        <f t="shared" si="23"/>
        <v>2451925.85</v>
      </c>
      <c r="O59" s="46">
        <f t="shared" si="2"/>
        <v>30552650.270000003</v>
      </c>
    </row>
    <row r="60" spans="1:15" s="4" customFormat="1" x14ac:dyDescent="0.2">
      <c r="A60" s="1" t="s">
        <v>84</v>
      </c>
      <c r="B60" s="3" t="s">
        <v>83</v>
      </c>
      <c r="C60" s="31">
        <v>40080000</v>
      </c>
      <c r="D60" s="34">
        <v>6240173.5300000003</v>
      </c>
      <c r="E60" s="31">
        <v>46320173.530000001</v>
      </c>
      <c r="F60" s="49">
        <v>597172.17000000004</v>
      </c>
      <c r="G60" s="49">
        <v>201084.02</v>
      </c>
      <c r="H60" s="49">
        <v>3118826.84</v>
      </c>
      <c r="I60" s="49">
        <v>3969021.3</v>
      </c>
      <c r="J60" s="49">
        <v>2953938.49</v>
      </c>
      <c r="K60" s="47">
        <v>1050619</v>
      </c>
      <c r="L60" s="47">
        <v>4241264.1900000004</v>
      </c>
      <c r="M60" s="47">
        <v>2581372.4</v>
      </c>
      <c r="N60" s="47">
        <v>2451925.85</v>
      </c>
      <c r="O60" s="47">
        <f t="shared" si="2"/>
        <v>25154949.27</v>
      </c>
    </row>
    <row r="61" spans="1:15" x14ac:dyDescent="0.2">
      <c r="A61" s="1" t="s">
        <v>85</v>
      </c>
      <c r="B61" s="3" t="s">
        <v>86</v>
      </c>
      <c r="C61" s="31">
        <v>5200000</v>
      </c>
      <c r="D61" s="34">
        <v>1000000</v>
      </c>
      <c r="E61" s="31">
        <v>6200000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7">
        <v>231161</v>
      </c>
      <c r="L61" s="47">
        <v>253118</v>
      </c>
      <c r="M61" s="47">
        <v>318020</v>
      </c>
      <c r="N61" s="47">
        <v>0</v>
      </c>
      <c r="O61" s="47">
        <f t="shared" si="2"/>
        <v>5397701</v>
      </c>
    </row>
    <row r="62" spans="1:15" s="4" customFormat="1" x14ac:dyDescent="0.2">
      <c r="A62" s="4" t="s">
        <v>87</v>
      </c>
      <c r="B62" s="9" t="s">
        <v>88</v>
      </c>
      <c r="C62" s="51">
        <v>600000</v>
      </c>
      <c r="D62" s="53">
        <f t="shared" ref="D62:I62" si="24">+D63+D64</f>
        <v>11476000</v>
      </c>
      <c r="E62" s="51">
        <f t="shared" si="24"/>
        <v>12076000</v>
      </c>
      <c r="F62" s="49">
        <f t="shared" si="24"/>
        <v>0</v>
      </c>
      <c r="G62" s="50">
        <f t="shared" si="24"/>
        <v>522150</v>
      </c>
      <c r="H62" s="50">
        <f t="shared" si="24"/>
        <v>0</v>
      </c>
      <c r="I62" s="50">
        <f t="shared" si="24"/>
        <v>643213.63</v>
      </c>
      <c r="J62" s="50">
        <f>+J63+J64</f>
        <v>899229.03</v>
      </c>
      <c r="K62" s="50">
        <f>+K63+K64</f>
        <v>0</v>
      </c>
      <c r="L62" s="50">
        <f>+L63+L64</f>
        <v>1541598.14</v>
      </c>
      <c r="M62" s="50">
        <f>+M63+M64</f>
        <v>707669.84</v>
      </c>
      <c r="N62" s="50">
        <f>+N63+N64</f>
        <v>0</v>
      </c>
      <c r="O62" s="50">
        <f t="shared" si="2"/>
        <v>7762139.3599999994</v>
      </c>
    </row>
    <row r="63" spans="1:15" x14ac:dyDescent="0.2">
      <c r="A63" s="1" t="s">
        <v>89</v>
      </c>
      <c r="B63" s="3" t="s">
        <v>90</v>
      </c>
      <c r="C63" s="31">
        <v>100000</v>
      </c>
      <c r="D63" s="34">
        <v>-100000</v>
      </c>
      <c r="E63" s="31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f t="shared" si="2"/>
        <v>0</v>
      </c>
    </row>
    <row r="64" spans="1:15" s="4" customFormat="1" x14ac:dyDescent="0.2">
      <c r="A64" s="1" t="s">
        <v>91</v>
      </c>
      <c r="B64" s="3" t="s">
        <v>92</v>
      </c>
      <c r="C64" s="31">
        <v>500000</v>
      </c>
      <c r="D64" s="34">
        <v>11576000</v>
      </c>
      <c r="E64" s="31">
        <v>12076000</v>
      </c>
      <c r="F64" s="49">
        <v>0</v>
      </c>
      <c r="G64" s="49">
        <v>522150</v>
      </c>
      <c r="H64" s="49">
        <v>0</v>
      </c>
      <c r="I64" s="49">
        <v>643213.63</v>
      </c>
      <c r="J64" s="49">
        <v>899229.03</v>
      </c>
      <c r="K64" s="49">
        <v>0</v>
      </c>
      <c r="L64" s="49">
        <v>1541598.14</v>
      </c>
      <c r="M64" s="49">
        <v>707669.84</v>
      </c>
      <c r="N64" s="49">
        <v>0</v>
      </c>
      <c r="O64" s="49">
        <f t="shared" si="2"/>
        <v>7762139.3599999994</v>
      </c>
    </row>
    <row r="65" spans="1:15" x14ac:dyDescent="0.2">
      <c r="A65" s="4" t="s">
        <v>93</v>
      </c>
      <c r="B65" s="9" t="s">
        <v>94</v>
      </c>
      <c r="C65" s="51">
        <v>10400000</v>
      </c>
      <c r="D65" s="53">
        <f>D66</f>
        <v>-3400000</v>
      </c>
      <c r="E65" s="51">
        <f t="shared" ref="E65:J65" si="25">+E66</f>
        <v>7000000</v>
      </c>
      <c r="F65" s="50">
        <f t="shared" si="25"/>
        <v>0</v>
      </c>
      <c r="G65" s="50">
        <f t="shared" si="25"/>
        <v>0</v>
      </c>
      <c r="H65" s="50">
        <f t="shared" si="25"/>
        <v>2283757.94</v>
      </c>
      <c r="I65" s="50">
        <f t="shared" si="25"/>
        <v>0</v>
      </c>
      <c r="J65" s="50">
        <f t="shared" si="25"/>
        <v>0</v>
      </c>
      <c r="K65" s="50">
        <f>+K66</f>
        <v>1323960</v>
      </c>
      <c r="L65" s="50">
        <f>+L66</f>
        <v>0</v>
      </c>
      <c r="M65" s="50">
        <f>+M66</f>
        <v>0</v>
      </c>
      <c r="N65" s="50">
        <f>+N66</f>
        <v>0</v>
      </c>
      <c r="O65" s="50">
        <f t="shared" si="2"/>
        <v>3392282.0600000005</v>
      </c>
    </row>
    <row r="66" spans="1:15" s="4" customFormat="1" x14ac:dyDescent="0.2">
      <c r="A66" s="1" t="s">
        <v>95</v>
      </c>
      <c r="B66" s="3" t="s">
        <v>94</v>
      </c>
      <c r="C66" s="31">
        <v>10400000</v>
      </c>
      <c r="D66" s="34">
        <v>-3400000</v>
      </c>
      <c r="E66" s="31">
        <v>7000000</v>
      </c>
      <c r="F66" s="49">
        <v>0</v>
      </c>
      <c r="G66" s="49">
        <v>0</v>
      </c>
      <c r="H66" s="49">
        <v>2283757.94</v>
      </c>
      <c r="I66" s="49">
        <v>0</v>
      </c>
      <c r="J66" s="49">
        <v>0</v>
      </c>
      <c r="K66" s="49">
        <v>1323960</v>
      </c>
      <c r="L66" s="49">
        <v>0</v>
      </c>
      <c r="M66" s="49">
        <v>0</v>
      </c>
      <c r="N66" s="49">
        <v>0</v>
      </c>
      <c r="O66" s="49">
        <f t="shared" si="2"/>
        <v>3392282.0600000005</v>
      </c>
    </row>
    <row r="67" spans="1:15" x14ac:dyDescent="0.2">
      <c r="A67" s="4" t="s">
        <v>96</v>
      </c>
      <c r="B67" s="9" t="s">
        <v>97</v>
      </c>
      <c r="C67" s="51">
        <v>5200000</v>
      </c>
      <c r="D67" s="53">
        <f t="shared" ref="D67:I67" si="26">+D68</f>
        <v>-3895173.53</v>
      </c>
      <c r="E67" s="51">
        <f t="shared" si="26"/>
        <v>1304826.47</v>
      </c>
      <c r="F67" s="50">
        <f t="shared" si="26"/>
        <v>0</v>
      </c>
      <c r="G67" s="50">
        <f t="shared" si="26"/>
        <v>0</v>
      </c>
      <c r="H67" s="50">
        <f t="shared" si="26"/>
        <v>555225</v>
      </c>
      <c r="I67" s="50">
        <f t="shared" si="26"/>
        <v>0</v>
      </c>
      <c r="J67" s="50">
        <f>+J68</f>
        <v>0</v>
      </c>
      <c r="K67" s="50">
        <f>+K68</f>
        <v>0</v>
      </c>
      <c r="L67" s="50">
        <f>+L68</f>
        <v>0</v>
      </c>
      <c r="M67" s="50">
        <f>+M68</f>
        <v>0</v>
      </c>
      <c r="N67" s="50">
        <f>+N68</f>
        <v>128500.42</v>
      </c>
      <c r="O67" s="50">
        <f t="shared" si="2"/>
        <v>621101.04999999993</v>
      </c>
    </row>
    <row r="68" spans="1:15" s="4" customFormat="1" x14ac:dyDescent="0.2">
      <c r="A68" s="1" t="s">
        <v>98</v>
      </c>
      <c r="B68" s="3" t="s">
        <v>99</v>
      </c>
      <c r="C68" s="31">
        <v>5200000</v>
      </c>
      <c r="D68" s="34">
        <v>-3895173.53</v>
      </c>
      <c r="E68" s="31">
        <v>1304826.47</v>
      </c>
      <c r="F68" s="49">
        <v>0</v>
      </c>
      <c r="G68" s="49">
        <v>0</v>
      </c>
      <c r="H68" s="49">
        <v>555225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128500.42</v>
      </c>
      <c r="O68" s="49">
        <f t="shared" si="2"/>
        <v>621101.04999999993</v>
      </c>
    </row>
    <row r="69" spans="1:15" s="4" customFormat="1" x14ac:dyDescent="0.2">
      <c r="A69" s="4" t="s">
        <v>100</v>
      </c>
      <c r="B69" s="9" t="s">
        <v>101</v>
      </c>
      <c r="C69" s="51">
        <v>600000</v>
      </c>
      <c r="D69" s="53">
        <f t="shared" ref="D69:I69" si="27">+D70</f>
        <v>149943.9</v>
      </c>
      <c r="E69" s="51">
        <f t="shared" si="27"/>
        <v>749943.9</v>
      </c>
      <c r="F69" s="50">
        <f t="shared" si="27"/>
        <v>0</v>
      </c>
      <c r="G69" s="50">
        <f t="shared" si="27"/>
        <v>0</v>
      </c>
      <c r="H69" s="50">
        <f t="shared" si="27"/>
        <v>0</v>
      </c>
      <c r="I69" s="50">
        <f t="shared" si="27"/>
        <v>0</v>
      </c>
      <c r="J69" s="50">
        <f>+J70</f>
        <v>269943.90000000002</v>
      </c>
      <c r="K69" s="50">
        <f>+K70</f>
        <v>311806.64</v>
      </c>
      <c r="L69" s="50">
        <f>+L70</f>
        <v>0</v>
      </c>
      <c r="M69" s="50">
        <f>+M70</f>
        <v>0</v>
      </c>
      <c r="N69" s="50">
        <f>+N70</f>
        <v>0</v>
      </c>
      <c r="O69" s="50">
        <f t="shared" si="2"/>
        <v>168193.36</v>
      </c>
    </row>
    <row r="70" spans="1:15" x14ac:dyDescent="0.2">
      <c r="A70" s="1" t="s">
        <v>102</v>
      </c>
      <c r="B70" s="3" t="s">
        <v>103</v>
      </c>
      <c r="C70" s="31">
        <v>600000</v>
      </c>
      <c r="D70" s="34">
        <v>149943.9</v>
      </c>
      <c r="E70" s="31">
        <v>749943.9</v>
      </c>
      <c r="F70" s="49">
        <v>0</v>
      </c>
      <c r="G70" s="49">
        <v>0</v>
      </c>
      <c r="H70" s="49">
        <v>0</v>
      </c>
      <c r="I70" s="49">
        <v>0</v>
      </c>
      <c r="J70" s="49">
        <v>269943.90000000002</v>
      </c>
      <c r="K70" s="49">
        <v>311806.64</v>
      </c>
      <c r="L70" s="49">
        <v>0</v>
      </c>
      <c r="M70" s="49">
        <v>0</v>
      </c>
      <c r="N70" s="49">
        <v>0</v>
      </c>
      <c r="O70" s="49">
        <f t="shared" si="2"/>
        <v>168193.36</v>
      </c>
    </row>
    <row r="71" spans="1:15" x14ac:dyDescent="0.2">
      <c r="A71" s="4" t="s">
        <v>104</v>
      </c>
      <c r="B71" s="9" t="s">
        <v>105</v>
      </c>
      <c r="C71" s="51">
        <v>7000000</v>
      </c>
      <c r="D71" s="53">
        <f t="shared" ref="D71:I71" si="28">+D72</f>
        <v>-77798.84</v>
      </c>
      <c r="E71" s="51">
        <f t="shared" si="28"/>
        <v>6922201.1600000001</v>
      </c>
      <c r="F71" s="50">
        <f t="shared" si="28"/>
        <v>0</v>
      </c>
      <c r="G71" s="50">
        <f t="shared" si="28"/>
        <v>0</v>
      </c>
      <c r="H71" s="50">
        <f t="shared" si="28"/>
        <v>0</v>
      </c>
      <c r="I71" s="50">
        <f t="shared" si="28"/>
        <v>0</v>
      </c>
      <c r="J71" s="50">
        <f>+J72</f>
        <v>462039.6</v>
      </c>
      <c r="K71" s="50">
        <f>+K72</f>
        <v>1414728.1</v>
      </c>
      <c r="L71" s="50">
        <f>+L72</f>
        <v>0</v>
      </c>
      <c r="M71" s="50">
        <f>+M72</f>
        <v>0</v>
      </c>
      <c r="N71" s="50">
        <f>+N72</f>
        <v>0</v>
      </c>
      <c r="O71" s="50">
        <f t="shared" si="2"/>
        <v>5045433.4600000009</v>
      </c>
    </row>
    <row r="72" spans="1:15" s="4" customFormat="1" x14ac:dyDescent="0.2">
      <c r="A72" s="1" t="s">
        <v>106</v>
      </c>
      <c r="B72" s="3" t="s">
        <v>105</v>
      </c>
      <c r="C72" s="31">
        <v>7000000</v>
      </c>
      <c r="D72" s="34">
        <v>-77798.84</v>
      </c>
      <c r="E72" s="31">
        <v>6922201.1600000001</v>
      </c>
      <c r="F72" s="49">
        <v>0</v>
      </c>
      <c r="G72" s="49">
        <v>0</v>
      </c>
      <c r="H72" s="49">
        <v>0</v>
      </c>
      <c r="I72" s="49">
        <v>0</v>
      </c>
      <c r="J72" s="49">
        <v>462039.6</v>
      </c>
      <c r="K72" s="49">
        <v>1414728.1</v>
      </c>
      <c r="L72" s="49">
        <v>0</v>
      </c>
      <c r="M72" s="49">
        <v>0</v>
      </c>
      <c r="N72" s="49">
        <v>0</v>
      </c>
      <c r="O72" s="49">
        <f t="shared" si="2"/>
        <v>5045433.4600000009</v>
      </c>
    </row>
    <row r="73" spans="1:15" x14ac:dyDescent="0.2">
      <c r="A73" s="4" t="s">
        <v>107</v>
      </c>
      <c r="B73" s="9" t="s">
        <v>108</v>
      </c>
      <c r="C73" s="51">
        <v>21400000</v>
      </c>
      <c r="D73" s="53">
        <f t="shared" ref="D73:I73" si="29">+D74</f>
        <v>4413962.87</v>
      </c>
      <c r="E73" s="51">
        <f t="shared" si="29"/>
        <v>25813962.870000001</v>
      </c>
      <c r="F73" s="50">
        <f t="shared" si="29"/>
        <v>1272798.2</v>
      </c>
      <c r="G73" s="50">
        <f t="shared" si="29"/>
        <v>1589627.47</v>
      </c>
      <c r="H73" s="50">
        <f t="shared" si="29"/>
        <v>1618098.41</v>
      </c>
      <c r="I73" s="50">
        <f t="shared" si="29"/>
        <v>1650610.04</v>
      </c>
      <c r="J73" s="50">
        <f>+J74</f>
        <v>1831974.18</v>
      </c>
      <c r="K73" s="50">
        <f>+K74</f>
        <v>4280701</v>
      </c>
      <c r="L73" s="50">
        <f>+L74</f>
        <v>1831332.15</v>
      </c>
      <c r="M73" s="50">
        <f>+M74</f>
        <v>1858018.92</v>
      </c>
      <c r="N73" s="50">
        <f>+N74</f>
        <v>0</v>
      </c>
      <c r="O73" s="50">
        <f t="shared" si="2"/>
        <v>9880802.5000000037</v>
      </c>
    </row>
    <row r="74" spans="1:15" s="4" customFormat="1" x14ac:dyDescent="0.2">
      <c r="A74" s="1" t="s">
        <v>109</v>
      </c>
      <c r="B74" s="3" t="s">
        <v>108</v>
      </c>
      <c r="C74" s="31">
        <v>21400000</v>
      </c>
      <c r="D74" s="34">
        <v>4413962.87</v>
      </c>
      <c r="E74" s="31">
        <v>25813962.870000001</v>
      </c>
      <c r="F74" s="49">
        <v>1272798.2</v>
      </c>
      <c r="G74" s="49">
        <v>1589627.47</v>
      </c>
      <c r="H74" s="49">
        <v>1618098.41</v>
      </c>
      <c r="I74" s="49">
        <v>1650610.04</v>
      </c>
      <c r="J74" s="49">
        <v>1831974.18</v>
      </c>
      <c r="K74" s="49">
        <v>4280701</v>
      </c>
      <c r="L74" s="49">
        <v>1831332.15</v>
      </c>
      <c r="M74" s="49">
        <v>1858018.92</v>
      </c>
      <c r="N74" s="49">
        <v>0</v>
      </c>
      <c r="O74" s="49">
        <f t="shared" si="2"/>
        <v>9880802.5000000037</v>
      </c>
    </row>
    <row r="75" spans="1:15" x14ac:dyDescent="0.2">
      <c r="A75" s="4" t="s">
        <v>110</v>
      </c>
      <c r="B75" s="9" t="s">
        <v>111</v>
      </c>
      <c r="C75" s="51">
        <v>10000000</v>
      </c>
      <c r="D75" s="53">
        <f t="shared" ref="D75:I75" si="30">+D76</f>
        <v>-72145.06</v>
      </c>
      <c r="E75" s="51">
        <f t="shared" si="30"/>
        <v>9927854.9399999995</v>
      </c>
      <c r="F75" s="50">
        <f t="shared" si="30"/>
        <v>0</v>
      </c>
      <c r="G75" s="50">
        <f t="shared" si="30"/>
        <v>0</v>
      </c>
      <c r="H75" s="50">
        <f t="shared" si="30"/>
        <v>0</v>
      </c>
      <c r="I75" s="50">
        <f t="shared" si="30"/>
        <v>9927854.9399999995</v>
      </c>
      <c r="J75" s="50">
        <f>+J76</f>
        <v>0</v>
      </c>
      <c r="K75" s="50">
        <f>+K76</f>
        <v>0</v>
      </c>
      <c r="L75" s="50">
        <f>+L76</f>
        <v>0</v>
      </c>
      <c r="M75" s="50">
        <f>+M76</f>
        <v>0</v>
      </c>
      <c r="N75" s="50">
        <f>+N76</f>
        <v>0</v>
      </c>
      <c r="O75" s="50">
        <f t="shared" si="2"/>
        <v>0</v>
      </c>
    </row>
    <row r="76" spans="1:15" s="4" customFormat="1" x14ac:dyDescent="0.2">
      <c r="A76" s="1" t="s">
        <v>112</v>
      </c>
      <c r="B76" s="3" t="s">
        <v>111</v>
      </c>
      <c r="C76" s="31">
        <v>10000000</v>
      </c>
      <c r="D76" s="34">
        <v>-72145.06</v>
      </c>
      <c r="E76" s="31">
        <v>9927854.9399999995</v>
      </c>
      <c r="F76" s="49">
        <v>0</v>
      </c>
      <c r="G76" s="49">
        <v>0</v>
      </c>
      <c r="H76" s="49">
        <v>0</v>
      </c>
      <c r="I76" s="49">
        <v>9927854.9399999995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f t="shared" ref="O76:O139" si="31">+E76-F76-G76-H76-I76-J76-K76-L76-M76-N76</f>
        <v>0</v>
      </c>
    </row>
    <row r="77" spans="1:15" x14ac:dyDescent="0.2">
      <c r="A77" s="4" t="s">
        <v>113</v>
      </c>
      <c r="B77" s="9" t="s">
        <v>114</v>
      </c>
      <c r="C77" s="51">
        <v>10850000</v>
      </c>
      <c r="D77" s="53">
        <f t="shared" ref="D77:M77" si="32">+D78+D79+D80</f>
        <v>115957.03</v>
      </c>
      <c r="E77" s="51">
        <f t="shared" si="32"/>
        <v>10965957.029999999</v>
      </c>
      <c r="F77" s="50">
        <f t="shared" si="32"/>
        <v>0</v>
      </c>
      <c r="G77" s="50">
        <f t="shared" si="32"/>
        <v>0</v>
      </c>
      <c r="H77" s="50">
        <f t="shared" si="32"/>
        <v>0</v>
      </c>
      <c r="I77" s="50">
        <f t="shared" si="32"/>
        <v>0</v>
      </c>
      <c r="J77" s="50">
        <f t="shared" si="32"/>
        <v>0</v>
      </c>
      <c r="K77" s="50">
        <f t="shared" si="32"/>
        <v>0</v>
      </c>
      <c r="L77" s="50">
        <f t="shared" si="32"/>
        <v>0</v>
      </c>
      <c r="M77" s="50">
        <f t="shared" si="32"/>
        <v>140420</v>
      </c>
      <c r="N77" s="50">
        <f>+N78+N79+N80</f>
        <v>115957.03</v>
      </c>
      <c r="O77" s="50">
        <f t="shared" si="31"/>
        <v>10709580</v>
      </c>
    </row>
    <row r="78" spans="1:15" s="4" customFormat="1" x14ac:dyDescent="0.2">
      <c r="A78" s="1" t="s">
        <v>115</v>
      </c>
      <c r="B78" s="3" t="s">
        <v>116</v>
      </c>
      <c r="C78" s="31">
        <v>10400000</v>
      </c>
      <c r="D78" s="34">
        <v>-2473221.5099999998</v>
      </c>
      <c r="E78" s="31">
        <v>7926778.4900000002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140420</v>
      </c>
      <c r="N78" s="49">
        <v>0</v>
      </c>
      <c r="O78" s="49">
        <f t="shared" si="31"/>
        <v>7786358.4900000002</v>
      </c>
    </row>
    <row r="79" spans="1:15" s="4" customFormat="1" x14ac:dyDescent="0.2">
      <c r="A79" s="1" t="s">
        <v>117</v>
      </c>
      <c r="B79" s="3" t="s">
        <v>118</v>
      </c>
      <c r="C79" s="31">
        <v>450000</v>
      </c>
      <c r="D79" s="34">
        <v>2473221.5099999998</v>
      </c>
      <c r="E79" s="31">
        <v>2923221.51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f t="shared" si="31"/>
        <v>2923221.51</v>
      </c>
    </row>
    <row r="80" spans="1:15" s="4" customFormat="1" x14ac:dyDescent="0.2">
      <c r="A80" s="1" t="s">
        <v>449</v>
      </c>
      <c r="B80" s="3" t="s">
        <v>450</v>
      </c>
      <c r="C80" s="31">
        <v>0</v>
      </c>
      <c r="D80" s="34">
        <v>115957.03</v>
      </c>
      <c r="E80" s="31">
        <v>115957.03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115957.03</v>
      </c>
      <c r="O80" s="49">
        <f t="shared" si="31"/>
        <v>0</v>
      </c>
    </row>
    <row r="81" spans="1:15" s="4" customFormat="1" x14ac:dyDescent="0.2">
      <c r="A81" s="4" t="s">
        <v>119</v>
      </c>
      <c r="B81" s="9" t="s">
        <v>120</v>
      </c>
      <c r="C81" s="51">
        <v>7300000</v>
      </c>
      <c r="D81" s="53">
        <f t="shared" ref="D81:E81" si="33">+D82+D83+D84+D85+D86+D87</f>
        <v>9700000</v>
      </c>
      <c r="E81" s="51">
        <f t="shared" si="33"/>
        <v>17000000</v>
      </c>
      <c r="F81" s="50">
        <f t="shared" ref="F81:J81" si="34">+F82+F83+F84+F85+F86+F87</f>
        <v>0</v>
      </c>
      <c r="G81" s="50">
        <f t="shared" si="34"/>
        <v>4425</v>
      </c>
      <c r="H81" s="50">
        <f t="shared" si="34"/>
        <v>176871.38</v>
      </c>
      <c r="I81" s="50">
        <f t="shared" si="34"/>
        <v>195939</v>
      </c>
      <c r="J81" s="50">
        <f t="shared" si="34"/>
        <v>376567.26</v>
      </c>
      <c r="K81" s="50">
        <f>+K82+K83+K84+K85+K86+K87</f>
        <v>282594.24</v>
      </c>
      <c r="L81" s="50">
        <f>+L82+L83+L84+L85+L86+L87</f>
        <v>564363.19999999995</v>
      </c>
      <c r="M81" s="50">
        <f>+M82+M83+M84+M85+M86+M87</f>
        <v>891948.72</v>
      </c>
      <c r="N81" s="50">
        <f>+N82+N83+N84+N85+N86+N87</f>
        <v>237262.14</v>
      </c>
      <c r="O81" s="50">
        <f t="shared" si="31"/>
        <v>14270029.060000001</v>
      </c>
    </row>
    <row r="82" spans="1:15" x14ac:dyDescent="0.2">
      <c r="A82" s="1" t="s">
        <v>121</v>
      </c>
      <c r="B82" s="3" t="s">
        <v>122</v>
      </c>
      <c r="C82" s="31">
        <v>200000</v>
      </c>
      <c r="D82" s="34">
        <v>-200000</v>
      </c>
      <c r="E82" s="31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f t="shared" si="31"/>
        <v>0</v>
      </c>
    </row>
    <row r="83" spans="1:15" s="4" customFormat="1" x14ac:dyDescent="0.2">
      <c r="A83" s="1" t="s">
        <v>421</v>
      </c>
      <c r="B83" s="3" t="s">
        <v>427</v>
      </c>
      <c r="C83" s="31">
        <v>0</v>
      </c>
      <c r="D83" s="34">
        <v>176871.38</v>
      </c>
      <c r="E83" s="31">
        <v>176871.38</v>
      </c>
      <c r="F83" s="49">
        <v>0</v>
      </c>
      <c r="G83" s="49">
        <v>0</v>
      </c>
      <c r="H83" s="49">
        <v>176871.38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f t="shared" si="31"/>
        <v>0</v>
      </c>
    </row>
    <row r="84" spans="1:15" s="4" customFormat="1" x14ac:dyDescent="0.2">
      <c r="A84" s="1" t="s">
        <v>123</v>
      </c>
      <c r="B84" s="3" t="s">
        <v>124</v>
      </c>
      <c r="C84" s="31">
        <v>1000000</v>
      </c>
      <c r="D84" s="34">
        <v>-500000</v>
      </c>
      <c r="E84" s="31">
        <v>500000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f t="shared" si="31"/>
        <v>500000</v>
      </c>
    </row>
    <row r="85" spans="1:15" s="4" customFormat="1" x14ac:dyDescent="0.2">
      <c r="A85" s="1" t="s">
        <v>125</v>
      </c>
      <c r="B85" s="3" t="s">
        <v>126</v>
      </c>
      <c r="C85" s="31">
        <v>5200000</v>
      </c>
      <c r="D85" s="34">
        <v>-394367.03</v>
      </c>
      <c r="E85" s="31">
        <v>4805632.97</v>
      </c>
      <c r="F85" s="49">
        <v>0</v>
      </c>
      <c r="G85" s="49">
        <v>4425</v>
      </c>
      <c r="H85" s="49">
        <v>0</v>
      </c>
      <c r="I85" s="49">
        <v>195939</v>
      </c>
      <c r="J85" s="49">
        <v>376567.26</v>
      </c>
      <c r="K85" s="49">
        <v>231394.24</v>
      </c>
      <c r="L85" s="49">
        <v>8850</v>
      </c>
      <c r="M85" s="49">
        <v>511467.12</v>
      </c>
      <c r="N85" s="49">
        <v>14478.14</v>
      </c>
      <c r="O85" s="49">
        <f t="shared" si="31"/>
        <v>3462512.2099999995</v>
      </c>
    </row>
    <row r="86" spans="1:15" x14ac:dyDescent="0.2">
      <c r="A86" s="1" t="s">
        <v>127</v>
      </c>
      <c r="B86" s="3" t="s">
        <v>128</v>
      </c>
      <c r="C86" s="31">
        <v>400000</v>
      </c>
      <c r="D86" s="34">
        <v>620360.19999999995</v>
      </c>
      <c r="E86" s="31">
        <v>1020360.2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258398.8</v>
      </c>
      <c r="N86" s="49">
        <v>222784</v>
      </c>
      <c r="O86" s="49">
        <f t="shared" si="31"/>
        <v>539177.39999999991</v>
      </c>
    </row>
    <row r="87" spans="1:15" x14ac:dyDescent="0.2">
      <c r="A87" s="1" t="s">
        <v>129</v>
      </c>
      <c r="B87" s="3" t="s">
        <v>130</v>
      </c>
      <c r="C87" s="31">
        <v>500000</v>
      </c>
      <c r="D87" s="34">
        <v>9997135.4499999993</v>
      </c>
      <c r="E87" s="31">
        <v>10497135.449999999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51200</v>
      </c>
      <c r="L87" s="49">
        <v>555513.19999999995</v>
      </c>
      <c r="M87" s="49">
        <v>122082.8</v>
      </c>
      <c r="N87" s="49">
        <v>0</v>
      </c>
      <c r="O87" s="49">
        <f t="shared" si="31"/>
        <v>9768339.4499999993</v>
      </c>
    </row>
    <row r="88" spans="1:15" x14ac:dyDescent="0.2">
      <c r="A88" s="4" t="s">
        <v>131</v>
      </c>
      <c r="B88" s="9" t="s">
        <v>132</v>
      </c>
      <c r="C88" s="51">
        <v>2359300</v>
      </c>
      <c r="D88" s="53">
        <f t="shared" ref="D88:I88" si="35">+D89</f>
        <v>0</v>
      </c>
      <c r="E88" s="51">
        <f t="shared" si="35"/>
        <v>2359300</v>
      </c>
      <c r="F88" s="50">
        <f>+F89</f>
        <v>0</v>
      </c>
      <c r="G88" s="50">
        <f t="shared" si="35"/>
        <v>0</v>
      </c>
      <c r="H88" s="50">
        <f t="shared" si="35"/>
        <v>0</v>
      </c>
      <c r="I88" s="50">
        <f t="shared" si="35"/>
        <v>0</v>
      </c>
      <c r="J88" s="50">
        <f>+J89</f>
        <v>0</v>
      </c>
      <c r="K88" s="50">
        <f>+K89</f>
        <v>0</v>
      </c>
      <c r="L88" s="50">
        <f>+L89</f>
        <v>0</v>
      </c>
      <c r="M88" s="50">
        <f>+M89</f>
        <v>0</v>
      </c>
      <c r="N88" s="50">
        <f>+N89</f>
        <v>0</v>
      </c>
      <c r="O88" s="50">
        <f t="shared" si="31"/>
        <v>2359300</v>
      </c>
    </row>
    <row r="89" spans="1:15" s="4" customFormat="1" x14ac:dyDescent="0.2">
      <c r="A89" s="1" t="s">
        <v>399</v>
      </c>
      <c r="B89" s="3" t="s">
        <v>406</v>
      </c>
      <c r="C89" s="31">
        <v>2359300</v>
      </c>
      <c r="D89" s="34">
        <v>0</v>
      </c>
      <c r="E89" s="31">
        <v>2359300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f t="shared" si="31"/>
        <v>2359300</v>
      </c>
    </row>
    <row r="90" spans="1:15" s="4" customFormat="1" x14ac:dyDescent="0.2">
      <c r="A90" s="4" t="s">
        <v>133</v>
      </c>
      <c r="B90" s="9" t="s">
        <v>134</v>
      </c>
      <c r="C90" s="51">
        <v>50000</v>
      </c>
      <c r="D90" s="53">
        <f t="shared" ref="D90:I90" si="36">+D91</f>
        <v>300000</v>
      </c>
      <c r="E90" s="51">
        <f t="shared" si="36"/>
        <v>350000</v>
      </c>
      <c r="F90" s="50">
        <f t="shared" si="36"/>
        <v>0</v>
      </c>
      <c r="G90" s="50">
        <f t="shared" si="36"/>
        <v>0</v>
      </c>
      <c r="H90" s="50">
        <f t="shared" si="36"/>
        <v>0</v>
      </c>
      <c r="I90" s="50">
        <f t="shared" si="36"/>
        <v>0</v>
      </c>
      <c r="J90" s="50">
        <f>+J91</f>
        <v>0</v>
      </c>
      <c r="K90" s="50">
        <f>+K91</f>
        <v>0</v>
      </c>
      <c r="L90" s="50">
        <f>+L91</f>
        <v>0</v>
      </c>
      <c r="M90" s="50">
        <f>+M91</f>
        <v>0</v>
      </c>
      <c r="N90" s="50">
        <f>+N91</f>
        <v>0</v>
      </c>
      <c r="O90" s="50">
        <f t="shared" si="31"/>
        <v>350000</v>
      </c>
    </row>
    <row r="91" spans="1:15" x14ac:dyDescent="0.2">
      <c r="A91" s="1" t="s">
        <v>135</v>
      </c>
      <c r="B91" s="3" t="s">
        <v>134</v>
      </c>
      <c r="C91" s="31">
        <v>50000</v>
      </c>
      <c r="D91" s="34">
        <v>300000</v>
      </c>
      <c r="E91" s="31">
        <v>350000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f t="shared" si="31"/>
        <v>350000</v>
      </c>
    </row>
    <row r="92" spans="1:15" s="4" customFormat="1" x14ac:dyDescent="0.2">
      <c r="A92" s="4" t="s">
        <v>136</v>
      </c>
      <c r="B92" s="9" t="s">
        <v>137</v>
      </c>
      <c r="C92" s="51">
        <v>3000000</v>
      </c>
      <c r="D92" s="53">
        <f t="shared" ref="D92:E92" si="37">+D93+D94</f>
        <v>-1211293</v>
      </c>
      <c r="E92" s="51">
        <f t="shared" si="37"/>
        <v>1788707</v>
      </c>
      <c r="F92" s="50">
        <f t="shared" ref="F92:K92" si="38">+F93+F94</f>
        <v>0</v>
      </c>
      <c r="G92" s="50">
        <f t="shared" si="38"/>
        <v>0</v>
      </c>
      <c r="H92" s="50">
        <f t="shared" si="38"/>
        <v>0</v>
      </c>
      <c r="I92" s="50">
        <f t="shared" si="38"/>
        <v>0</v>
      </c>
      <c r="J92" s="50">
        <f t="shared" si="38"/>
        <v>49331.16</v>
      </c>
      <c r="K92" s="50">
        <f t="shared" si="38"/>
        <v>0</v>
      </c>
      <c r="L92" s="50">
        <f>+L93+L94</f>
        <v>29101.05</v>
      </c>
      <c r="M92" s="50">
        <f>+M93+M94</f>
        <v>41101.35</v>
      </c>
      <c r="N92" s="50">
        <f>+N93+N94</f>
        <v>0</v>
      </c>
      <c r="O92" s="50">
        <f t="shared" si="31"/>
        <v>1669173.44</v>
      </c>
    </row>
    <row r="93" spans="1:15" x14ac:dyDescent="0.2">
      <c r="A93" s="1" t="s">
        <v>138</v>
      </c>
      <c r="B93" s="3" t="s">
        <v>139</v>
      </c>
      <c r="C93" s="31">
        <v>3000000</v>
      </c>
      <c r="D93" s="34">
        <v>-1473693</v>
      </c>
      <c r="E93" s="31">
        <v>1526307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f t="shared" si="31"/>
        <v>1526307</v>
      </c>
    </row>
    <row r="94" spans="1:15" x14ac:dyDescent="0.2">
      <c r="A94" s="1" t="s">
        <v>422</v>
      </c>
      <c r="B94" s="3" t="s">
        <v>428</v>
      </c>
      <c r="C94" s="31">
        <v>0</v>
      </c>
      <c r="D94" s="34">
        <v>262400</v>
      </c>
      <c r="E94" s="31">
        <v>262400</v>
      </c>
      <c r="F94" s="49">
        <v>0</v>
      </c>
      <c r="G94" s="49">
        <v>0</v>
      </c>
      <c r="H94" s="49">
        <v>0</v>
      </c>
      <c r="I94" s="49">
        <v>0</v>
      </c>
      <c r="J94" s="49">
        <v>49331.16</v>
      </c>
      <c r="K94" s="49">
        <v>0</v>
      </c>
      <c r="L94" s="49">
        <v>29101.05</v>
      </c>
      <c r="M94" s="49">
        <v>41101.35</v>
      </c>
      <c r="N94" s="49">
        <v>0</v>
      </c>
      <c r="O94" s="49">
        <f t="shared" si="31"/>
        <v>142866.44</v>
      </c>
    </row>
    <row r="95" spans="1:15" s="4" customFormat="1" x14ac:dyDescent="0.2">
      <c r="A95" s="4" t="s">
        <v>140</v>
      </c>
      <c r="B95" s="9" t="s">
        <v>141</v>
      </c>
      <c r="C95" s="51">
        <v>15600000</v>
      </c>
      <c r="D95" s="53">
        <f t="shared" ref="D95:E95" si="39">+D96</f>
        <v>1000000</v>
      </c>
      <c r="E95" s="51">
        <f t="shared" si="39"/>
        <v>16600000</v>
      </c>
      <c r="F95" s="50">
        <f t="shared" ref="F95:K95" si="40">+F96</f>
        <v>0</v>
      </c>
      <c r="G95" s="50">
        <f t="shared" si="40"/>
        <v>0</v>
      </c>
      <c r="H95" s="50">
        <f t="shared" si="40"/>
        <v>0</v>
      </c>
      <c r="I95" s="50">
        <f t="shared" si="40"/>
        <v>0</v>
      </c>
      <c r="J95" s="50">
        <f t="shared" si="40"/>
        <v>0</v>
      </c>
      <c r="K95" s="50">
        <f t="shared" si="40"/>
        <v>1221182</v>
      </c>
      <c r="L95" s="50">
        <f>+L96</f>
        <v>401849</v>
      </c>
      <c r="M95" s="50">
        <f>+M96</f>
        <v>363086</v>
      </c>
      <c r="N95" s="50">
        <f>+N96</f>
        <v>2321001</v>
      </c>
      <c r="O95" s="50">
        <f t="shared" si="31"/>
        <v>12292882</v>
      </c>
    </row>
    <row r="96" spans="1:15" x14ac:dyDescent="0.2">
      <c r="A96" s="1" t="s">
        <v>142</v>
      </c>
      <c r="B96" s="3" t="s">
        <v>143</v>
      </c>
      <c r="C96" s="31">
        <v>15600000</v>
      </c>
      <c r="D96" s="34">
        <v>1000000</v>
      </c>
      <c r="E96" s="31">
        <v>16600000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1221182</v>
      </c>
      <c r="L96" s="49">
        <v>401849</v>
      </c>
      <c r="M96" s="49">
        <v>363086</v>
      </c>
      <c r="N96" s="49">
        <v>2321001</v>
      </c>
      <c r="O96" s="49">
        <f t="shared" si="31"/>
        <v>12292882</v>
      </c>
    </row>
    <row r="97" spans="1:15" x14ac:dyDescent="0.2">
      <c r="A97" s="4" t="s">
        <v>144</v>
      </c>
      <c r="B97" s="9" t="s">
        <v>145</v>
      </c>
      <c r="C97" s="51">
        <v>20004479</v>
      </c>
      <c r="D97" s="53">
        <f t="shared" ref="D97:I97" si="41">+D98+D99+D100+D101+D102</f>
        <v>1032464.9999999995</v>
      </c>
      <c r="E97" s="51">
        <f t="shared" si="41"/>
        <v>21036944</v>
      </c>
      <c r="F97" s="50">
        <f t="shared" si="41"/>
        <v>0</v>
      </c>
      <c r="G97" s="50">
        <f t="shared" si="41"/>
        <v>89500</v>
      </c>
      <c r="H97" s="50">
        <f t="shared" si="41"/>
        <v>305900</v>
      </c>
      <c r="I97" s="50">
        <f t="shared" si="41"/>
        <v>758108.81</v>
      </c>
      <c r="J97" s="50">
        <f>+J98+J99+J100+J101+J102</f>
        <v>2175824.85</v>
      </c>
      <c r="K97" s="50">
        <f>+K98+K99+K100+K101+K102</f>
        <v>1820422.3900000001</v>
      </c>
      <c r="L97" s="50">
        <f>+L98+L99+L100+L101+L102</f>
        <v>1704858.2</v>
      </c>
      <c r="M97" s="50">
        <f>+M98+M99+M100+M101+M102</f>
        <v>1718347.63</v>
      </c>
      <c r="N97" s="50">
        <f>+N98+N99+N100+N101+N102</f>
        <v>3350643.44</v>
      </c>
      <c r="O97" s="50">
        <f t="shared" si="31"/>
        <v>9113338.6800000016</v>
      </c>
    </row>
    <row r="98" spans="1:15" s="4" customFormat="1" x14ac:dyDescent="0.2">
      <c r="A98" s="1" t="s">
        <v>400</v>
      </c>
      <c r="B98" s="3" t="s">
        <v>146</v>
      </c>
      <c r="C98" s="31">
        <v>700000</v>
      </c>
      <c r="D98" s="34">
        <v>-700000</v>
      </c>
      <c r="E98" s="31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f t="shared" si="31"/>
        <v>0</v>
      </c>
    </row>
    <row r="99" spans="1:15" x14ac:dyDescent="0.2">
      <c r="A99" s="1" t="s">
        <v>401</v>
      </c>
      <c r="B99" s="3" t="s">
        <v>147</v>
      </c>
      <c r="C99" s="31">
        <v>1500000</v>
      </c>
      <c r="D99" s="34">
        <v>1066453.96</v>
      </c>
      <c r="E99" s="31">
        <v>2566453.96</v>
      </c>
      <c r="F99" s="49">
        <v>0</v>
      </c>
      <c r="G99" s="49">
        <v>29500</v>
      </c>
      <c r="H99" s="49">
        <v>5900</v>
      </c>
      <c r="I99" s="49">
        <v>398993.4</v>
      </c>
      <c r="J99" s="49">
        <v>88877.6</v>
      </c>
      <c r="K99" s="49">
        <v>387075.4</v>
      </c>
      <c r="L99" s="49">
        <v>762858.2</v>
      </c>
      <c r="M99" s="49">
        <v>158379.6</v>
      </c>
      <c r="N99" s="49">
        <v>100949</v>
      </c>
      <c r="O99" s="49">
        <f t="shared" si="31"/>
        <v>633920.76000000013</v>
      </c>
    </row>
    <row r="100" spans="1:15" s="4" customFormat="1" x14ac:dyDescent="0.2">
      <c r="A100" s="1" t="s">
        <v>402</v>
      </c>
      <c r="B100" s="3" t="s">
        <v>148</v>
      </c>
      <c r="C100" s="31">
        <v>5200000</v>
      </c>
      <c r="D100" s="34">
        <v>-2822664.97</v>
      </c>
      <c r="E100" s="31">
        <v>2377335.0299999998</v>
      </c>
      <c r="F100" s="49">
        <v>0</v>
      </c>
      <c r="G100" s="49">
        <v>60000</v>
      </c>
      <c r="H100" s="49">
        <v>0</v>
      </c>
      <c r="I100" s="49">
        <v>54900</v>
      </c>
      <c r="J100" s="49">
        <v>1038947.25</v>
      </c>
      <c r="K100" s="49">
        <v>353937.78</v>
      </c>
      <c r="L100" s="49">
        <v>0</v>
      </c>
      <c r="M100" s="49">
        <v>269550</v>
      </c>
      <c r="N100" s="49">
        <v>286544.61</v>
      </c>
      <c r="O100" s="49">
        <f t="shared" si="31"/>
        <v>313455.38999999978</v>
      </c>
    </row>
    <row r="101" spans="1:15" x14ac:dyDescent="0.2">
      <c r="A101" s="1" t="s">
        <v>149</v>
      </c>
      <c r="B101" s="3" t="s">
        <v>150</v>
      </c>
      <c r="C101" s="31">
        <v>604479</v>
      </c>
      <c r="D101" s="34">
        <v>5536329.8399999999</v>
      </c>
      <c r="E101" s="31">
        <v>6140808.8399999999</v>
      </c>
      <c r="F101" s="49">
        <v>0</v>
      </c>
      <c r="G101" s="49">
        <v>0</v>
      </c>
      <c r="H101" s="49">
        <v>0</v>
      </c>
      <c r="I101" s="49">
        <v>0</v>
      </c>
      <c r="J101" s="49">
        <v>200000</v>
      </c>
      <c r="K101" s="49">
        <v>0</v>
      </c>
      <c r="L101" s="49">
        <v>0</v>
      </c>
      <c r="M101" s="49">
        <v>0</v>
      </c>
      <c r="N101" s="49">
        <v>501618</v>
      </c>
      <c r="O101" s="49">
        <f t="shared" si="31"/>
        <v>5439190.8399999999</v>
      </c>
    </row>
    <row r="102" spans="1:15" s="4" customFormat="1" x14ac:dyDescent="0.2">
      <c r="A102" s="1" t="s">
        <v>151</v>
      </c>
      <c r="B102" s="3" t="s">
        <v>152</v>
      </c>
      <c r="C102" s="31">
        <v>12000000</v>
      </c>
      <c r="D102" s="34">
        <v>-2047653.83</v>
      </c>
      <c r="E102" s="31">
        <v>9952346.1699999999</v>
      </c>
      <c r="F102" s="49">
        <v>0</v>
      </c>
      <c r="G102" s="49">
        <v>0</v>
      </c>
      <c r="H102" s="49">
        <v>300000</v>
      </c>
      <c r="I102" s="49">
        <v>304215.40999999997</v>
      </c>
      <c r="J102" s="49">
        <v>848000</v>
      </c>
      <c r="K102" s="49">
        <v>1079409.21</v>
      </c>
      <c r="L102" s="49">
        <v>942000</v>
      </c>
      <c r="M102" s="49">
        <v>1290418.03</v>
      </c>
      <c r="N102" s="49">
        <v>2461531.83</v>
      </c>
      <c r="O102" s="49">
        <f t="shared" si="31"/>
        <v>2726771.6899999995</v>
      </c>
    </row>
    <row r="103" spans="1:15" x14ac:dyDescent="0.2">
      <c r="A103" s="4" t="s">
        <v>153</v>
      </c>
      <c r="B103" s="9" t="s">
        <v>154</v>
      </c>
      <c r="C103" s="51">
        <v>3000000</v>
      </c>
      <c r="D103" s="53">
        <f t="shared" ref="D103:E103" si="42">+D104</f>
        <v>-2000000</v>
      </c>
      <c r="E103" s="51">
        <f t="shared" si="42"/>
        <v>1000000</v>
      </c>
      <c r="F103" s="50">
        <f t="shared" ref="F103:I103" si="43">+F104</f>
        <v>0</v>
      </c>
      <c r="G103" s="50">
        <f t="shared" si="43"/>
        <v>0</v>
      </c>
      <c r="H103" s="50">
        <f t="shared" si="43"/>
        <v>0</v>
      </c>
      <c r="I103" s="50">
        <f t="shared" si="43"/>
        <v>0</v>
      </c>
      <c r="J103" s="50">
        <f>+J104</f>
        <v>0</v>
      </c>
      <c r="K103" s="50">
        <f>+K104</f>
        <v>0</v>
      </c>
      <c r="L103" s="50">
        <f>+L104</f>
        <v>0</v>
      </c>
      <c r="M103" s="50">
        <f>+M104</f>
        <v>0</v>
      </c>
      <c r="N103" s="50">
        <f>+N104</f>
        <v>0</v>
      </c>
      <c r="O103" s="50">
        <f t="shared" si="31"/>
        <v>1000000</v>
      </c>
    </row>
    <row r="104" spans="1:15" s="4" customFormat="1" x14ac:dyDescent="0.2">
      <c r="A104" s="1" t="s">
        <v>155</v>
      </c>
      <c r="B104" s="3" t="s">
        <v>156</v>
      </c>
      <c r="C104" s="31">
        <v>3000000</v>
      </c>
      <c r="D104" s="34">
        <v>-2000000</v>
      </c>
      <c r="E104" s="31">
        <v>1000000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f t="shared" si="31"/>
        <v>1000000</v>
      </c>
    </row>
    <row r="105" spans="1:15" x14ac:dyDescent="0.2">
      <c r="A105" s="4" t="s">
        <v>157</v>
      </c>
      <c r="B105" s="9" t="s">
        <v>158</v>
      </c>
      <c r="C105" s="51">
        <v>50000</v>
      </c>
      <c r="D105" s="53">
        <f t="shared" ref="D105:H105" si="44">+D106</f>
        <v>419400</v>
      </c>
      <c r="E105" s="51">
        <f t="shared" si="44"/>
        <v>469400</v>
      </c>
      <c r="F105" s="50">
        <f t="shared" si="44"/>
        <v>0</v>
      </c>
      <c r="G105" s="50">
        <f t="shared" si="44"/>
        <v>0</v>
      </c>
      <c r="H105" s="50">
        <f t="shared" si="44"/>
        <v>0</v>
      </c>
      <c r="I105" s="50">
        <f t="shared" ref="I105:N105" si="45">+I106</f>
        <v>0</v>
      </c>
      <c r="J105" s="50">
        <f t="shared" si="45"/>
        <v>141600</v>
      </c>
      <c r="K105" s="50">
        <f t="shared" si="45"/>
        <v>0</v>
      </c>
      <c r="L105" s="50">
        <f t="shared" si="45"/>
        <v>0</v>
      </c>
      <c r="M105" s="50">
        <f t="shared" si="45"/>
        <v>0</v>
      </c>
      <c r="N105" s="50">
        <f t="shared" si="45"/>
        <v>315980</v>
      </c>
      <c r="O105" s="50">
        <f t="shared" si="31"/>
        <v>11820</v>
      </c>
    </row>
    <row r="106" spans="1:15" s="4" customFormat="1" x14ac:dyDescent="0.2">
      <c r="A106" s="1" t="s">
        <v>159</v>
      </c>
      <c r="B106" s="3" t="s">
        <v>158</v>
      </c>
      <c r="C106" s="31">
        <v>50000</v>
      </c>
      <c r="D106" s="34">
        <v>419400</v>
      </c>
      <c r="E106" s="31">
        <v>469400</v>
      </c>
      <c r="F106" s="49">
        <v>0</v>
      </c>
      <c r="G106" s="49">
        <v>0</v>
      </c>
      <c r="H106" s="49">
        <v>0</v>
      </c>
      <c r="I106" s="49">
        <v>0</v>
      </c>
      <c r="J106" s="49">
        <v>141600</v>
      </c>
      <c r="K106" s="49">
        <v>0</v>
      </c>
      <c r="L106" s="49">
        <v>0</v>
      </c>
      <c r="M106" s="49">
        <v>0</v>
      </c>
      <c r="N106" s="49">
        <v>315980</v>
      </c>
      <c r="O106" s="49">
        <f t="shared" si="31"/>
        <v>11820</v>
      </c>
    </row>
    <row r="107" spans="1:15" x14ac:dyDescent="0.2">
      <c r="A107" s="4" t="s">
        <v>160</v>
      </c>
      <c r="B107" s="9" t="s">
        <v>161</v>
      </c>
      <c r="C107" s="51">
        <v>20301597</v>
      </c>
      <c r="D107" s="53">
        <f t="shared" ref="D107:J107" si="46">+D108+D109</f>
        <v>1872000.0000000005</v>
      </c>
      <c r="E107" s="51">
        <f t="shared" si="46"/>
        <v>22173597</v>
      </c>
      <c r="F107" s="50">
        <f t="shared" si="46"/>
        <v>0</v>
      </c>
      <c r="G107" s="50">
        <f t="shared" si="46"/>
        <v>185735</v>
      </c>
      <c r="H107" s="50">
        <f t="shared" si="46"/>
        <v>1823654.6</v>
      </c>
      <c r="I107" s="50">
        <f t="shared" si="46"/>
        <v>118354</v>
      </c>
      <c r="J107" s="50">
        <f t="shared" si="46"/>
        <v>1760866.8</v>
      </c>
      <c r="K107" s="49">
        <f>+K108+K109</f>
        <v>0</v>
      </c>
      <c r="L107" s="50">
        <f>+L108+L109</f>
        <v>1251443.69</v>
      </c>
      <c r="M107" s="50">
        <f>+M108+M109</f>
        <v>1047379.75</v>
      </c>
      <c r="N107" s="50">
        <f>+N108+N109</f>
        <v>3559804.63</v>
      </c>
      <c r="O107" s="50">
        <f t="shared" si="31"/>
        <v>12426358.529999997</v>
      </c>
    </row>
    <row r="108" spans="1:15" x14ac:dyDescent="0.2">
      <c r="A108" s="1" t="s">
        <v>162</v>
      </c>
      <c r="B108" s="3" t="s">
        <v>161</v>
      </c>
      <c r="C108" s="31">
        <v>5200000</v>
      </c>
      <c r="D108" s="34">
        <v>5514102.9000000004</v>
      </c>
      <c r="E108" s="31">
        <v>10714102.9</v>
      </c>
      <c r="F108" s="49">
        <v>0</v>
      </c>
      <c r="G108" s="49">
        <v>0</v>
      </c>
      <c r="H108" s="49">
        <v>1823654.6</v>
      </c>
      <c r="I108" s="49">
        <v>118354</v>
      </c>
      <c r="J108" s="49">
        <v>1760866.8</v>
      </c>
      <c r="K108" s="49">
        <v>0</v>
      </c>
      <c r="L108" s="49">
        <v>905439.35</v>
      </c>
      <c r="M108" s="49">
        <v>328668.89</v>
      </c>
      <c r="N108" s="49">
        <v>2842684.9</v>
      </c>
      <c r="O108" s="49">
        <f t="shared" si="31"/>
        <v>2934434.3600000017</v>
      </c>
    </row>
    <row r="109" spans="1:15" x14ac:dyDescent="0.2">
      <c r="A109" s="1" t="s">
        <v>163</v>
      </c>
      <c r="B109" s="3" t="s">
        <v>164</v>
      </c>
      <c r="C109" s="31">
        <v>15101597</v>
      </c>
      <c r="D109" s="54">
        <v>-3642102.9</v>
      </c>
      <c r="E109" s="31">
        <v>11459494.1</v>
      </c>
      <c r="F109" s="49">
        <v>0</v>
      </c>
      <c r="G109" s="49">
        <v>185735</v>
      </c>
      <c r="H109" s="49">
        <v>0</v>
      </c>
      <c r="I109" s="49">
        <v>0</v>
      </c>
      <c r="J109" s="49">
        <v>0</v>
      </c>
      <c r="K109" s="49">
        <v>0</v>
      </c>
      <c r="L109" s="49">
        <v>346004.34</v>
      </c>
      <c r="M109" s="49">
        <v>718710.86</v>
      </c>
      <c r="N109" s="49">
        <v>717119.73</v>
      </c>
      <c r="O109" s="49">
        <f t="shared" si="31"/>
        <v>9491924.1699999999</v>
      </c>
    </row>
    <row r="110" spans="1:15" x14ac:dyDescent="0.2">
      <c r="A110" s="4" t="s">
        <v>165</v>
      </c>
      <c r="B110" s="9" t="s">
        <v>166</v>
      </c>
      <c r="C110" s="51">
        <v>5200000</v>
      </c>
      <c r="D110" s="53">
        <f t="shared" ref="D110:I110" si="47">+D111</f>
        <v>175498.65</v>
      </c>
      <c r="E110" s="51">
        <f t="shared" si="47"/>
        <v>5375498.6500000004</v>
      </c>
      <c r="F110" s="50">
        <f t="shared" si="47"/>
        <v>0</v>
      </c>
      <c r="G110" s="50">
        <f t="shared" si="47"/>
        <v>221250</v>
      </c>
      <c r="H110" s="50">
        <f t="shared" si="47"/>
        <v>380227.5</v>
      </c>
      <c r="I110" s="50">
        <f t="shared" si="47"/>
        <v>262257.2</v>
      </c>
      <c r="J110" s="50">
        <f>+J111</f>
        <v>327132.40000000002</v>
      </c>
      <c r="K110" s="50">
        <f>+K111</f>
        <v>179288.7</v>
      </c>
      <c r="L110" s="50">
        <f>+L111</f>
        <v>26040</v>
      </c>
      <c r="M110" s="50">
        <f>+M111</f>
        <v>111510</v>
      </c>
      <c r="N110" s="50">
        <f>+N111</f>
        <v>811063.1</v>
      </c>
      <c r="O110" s="50">
        <f t="shared" si="31"/>
        <v>3056729.75</v>
      </c>
    </row>
    <row r="111" spans="1:15" x14ac:dyDescent="0.2">
      <c r="A111" s="1" t="s">
        <v>167</v>
      </c>
      <c r="B111" s="3" t="s">
        <v>166</v>
      </c>
      <c r="C111" s="31">
        <v>5200000</v>
      </c>
      <c r="D111" s="34">
        <v>175498.65</v>
      </c>
      <c r="E111" s="31">
        <v>5375498.6500000004</v>
      </c>
      <c r="F111" s="49">
        <v>0</v>
      </c>
      <c r="G111" s="49">
        <v>221250</v>
      </c>
      <c r="H111" s="49">
        <v>380227.5</v>
      </c>
      <c r="I111" s="49">
        <v>262257.2</v>
      </c>
      <c r="J111" s="49">
        <v>327132.40000000002</v>
      </c>
      <c r="K111" s="49">
        <v>179288.7</v>
      </c>
      <c r="L111" s="49">
        <v>26040</v>
      </c>
      <c r="M111" s="49">
        <v>111510</v>
      </c>
      <c r="N111" s="49">
        <v>811063.1</v>
      </c>
      <c r="O111" s="49">
        <f t="shared" si="31"/>
        <v>3056729.75</v>
      </c>
    </row>
    <row r="112" spans="1:15" s="4" customFormat="1" x14ac:dyDescent="0.2">
      <c r="A112" s="4" t="s">
        <v>168</v>
      </c>
      <c r="B112" s="9" t="s">
        <v>169</v>
      </c>
      <c r="C112" s="51">
        <v>400000</v>
      </c>
      <c r="D112" s="53">
        <f t="shared" ref="D112:G112" si="48">+D113+D114</f>
        <v>59100</v>
      </c>
      <c r="E112" s="51">
        <f t="shared" si="48"/>
        <v>459100</v>
      </c>
      <c r="F112" s="50">
        <f t="shared" si="48"/>
        <v>0</v>
      </c>
      <c r="G112" s="50">
        <f t="shared" si="48"/>
        <v>0</v>
      </c>
      <c r="H112" s="50">
        <f t="shared" ref="H112:M112" si="49">+H113+H114</f>
        <v>0</v>
      </c>
      <c r="I112" s="50">
        <f t="shared" si="49"/>
        <v>0</v>
      </c>
      <c r="J112" s="50">
        <f t="shared" si="49"/>
        <v>0</v>
      </c>
      <c r="K112" s="50">
        <f t="shared" si="49"/>
        <v>224200</v>
      </c>
      <c r="L112" s="50">
        <f t="shared" si="49"/>
        <v>0</v>
      </c>
      <c r="M112" s="50">
        <f t="shared" si="49"/>
        <v>27293.4</v>
      </c>
      <c r="N112" s="50">
        <f>+N113+N114</f>
        <v>31635.8</v>
      </c>
      <c r="O112" s="50">
        <f t="shared" si="31"/>
        <v>175970.80000000002</v>
      </c>
    </row>
    <row r="113" spans="1:15" x14ac:dyDescent="0.2">
      <c r="A113" s="1" t="s">
        <v>170</v>
      </c>
      <c r="B113" s="3" t="s">
        <v>171</v>
      </c>
      <c r="C113" s="31">
        <v>100000</v>
      </c>
      <c r="D113" s="34">
        <v>-100000</v>
      </c>
      <c r="E113" s="31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f t="shared" si="31"/>
        <v>0</v>
      </c>
    </row>
    <row r="114" spans="1:15" s="4" customFormat="1" x14ac:dyDescent="0.2">
      <c r="A114" s="1" t="s">
        <v>172</v>
      </c>
      <c r="B114" s="3" t="s">
        <v>173</v>
      </c>
      <c r="C114" s="31">
        <v>300000</v>
      </c>
      <c r="D114" s="34">
        <v>159100</v>
      </c>
      <c r="E114" s="31">
        <v>459100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224200</v>
      </c>
      <c r="L114" s="49">
        <v>0</v>
      </c>
      <c r="M114" s="49">
        <v>27293.4</v>
      </c>
      <c r="N114" s="49">
        <v>31635.8</v>
      </c>
      <c r="O114" s="49">
        <f t="shared" si="31"/>
        <v>175970.80000000002</v>
      </c>
    </row>
    <row r="115" spans="1:15" x14ac:dyDescent="0.2">
      <c r="A115" s="4" t="s">
        <v>174</v>
      </c>
      <c r="B115" s="9" t="s">
        <v>175</v>
      </c>
      <c r="C115" s="51">
        <v>1500000</v>
      </c>
      <c r="D115" s="53">
        <f t="shared" ref="D115:I115" si="50">+D116</f>
        <v>-1234598.6499999999</v>
      </c>
      <c r="E115" s="51">
        <f t="shared" si="50"/>
        <v>265401.34999999998</v>
      </c>
      <c r="F115" s="50">
        <f t="shared" si="50"/>
        <v>0</v>
      </c>
      <c r="G115" s="50">
        <f t="shared" si="50"/>
        <v>0</v>
      </c>
      <c r="H115" s="50">
        <f t="shared" si="50"/>
        <v>10159.799999999999</v>
      </c>
      <c r="I115" s="50">
        <f t="shared" si="50"/>
        <v>0</v>
      </c>
      <c r="J115" s="50">
        <f>+J116</f>
        <v>0</v>
      </c>
      <c r="K115" s="50">
        <f>+K116</f>
        <v>0</v>
      </c>
      <c r="L115" s="50">
        <f>+L116</f>
        <v>0</v>
      </c>
      <c r="M115" s="50">
        <f>+M116</f>
        <v>3678.06</v>
      </c>
      <c r="N115" s="50">
        <f>+N116</f>
        <v>0</v>
      </c>
      <c r="O115" s="50">
        <f t="shared" si="31"/>
        <v>251563.49</v>
      </c>
    </row>
    <row r="116" spans="1:15" s="4" customFormat="1" x14ac:dyDescent="0.2">
      <c r="A116" s="1" t="s">
        <v>176</v>
      </c>
      <c r="B116" s="3" t="s">
        <v>175</v>
      </c>
      <c r="C116" s="31">
        <v>1500000</v>
      </c>
      <c r="D116" s="34">
        <v>-1234598.6499999999</v>
      </c>
      <c r="E116" s="31">
        <v>265401.34999999998</v>
      </c>
      <c r="F116" s="49">
        <v>0</v>
      </c>
      <c r="G116" s="49">
        <v>0</v>
      </c>
      <c r="H116" s="49">
        <v>10159.799999999999</v>
      </c>
      <c r="I116" s="49">
        <v>0</v>
      </c>
      <c r="J116" s="49">
        <v>0</v>
      </c>
      <c r="K116" s="49">
        <v>0</v>
      </c>
      <c r="L116" s="49">
        <v>0</v>
      </c>
      <c r="M116" s="49">
        <v>3678.06</v>
      </c>
      <c r="N116" s="49">
        <v>0</v>
      </c>
      <c r="O116" s="49">
        <f t="shared" si="31"/>
        <v>251563.49</v>
      </c>
    </row>
    <row r="117" spans="1:15" x14ac:dyDescent="0.2">
      <c r="A117" s="4" t="s">
        <v>177</v>
      </c>
      <c r="B117" s="9" t="s">
        <v>178</v>
      </c>
      <c r="C117" s="51">
        <v>1000000</v>
      </c>
      <c r="D117" s="53">
        <f t="shared" ref="D117:I117" si="51">+D118</f>
        <v>-110925.98</v>
      </c>
      <c r="E117" s="51">
        <f t="shared" si="51"/>
        <v>889074.02</v>
      </c>
      <c r="F117" s="50">
        <f t="shared" si="51"/>
        <v>0</v>
      </c>
      <c r="G117" s="50">
        <f t="shared" si="51"/>
        <v>0</v>
      </c>
      <c r="H117" s="50">
        <f t="shared" si="51"/>
        <v>0</v>
      </c>
      <c r="I117" s="50">
        <f t="shared" si="51"/>
        <v>0</v>
      </c>
      <c r="J117" s="50">
        <f>+J118</f>
        <v>0</v>
      </c>
      <c r="K117" s="50">
        <f>+K118</f>
        <v>487074.5</v>
      </c>
      <c r="L117" s="50">
        <f>+L118</f>
        <v>0</v>
      </c>
      <c r="M117" s="50">
        <f>+M118</f>
        <v>0</v>
      </c>
      <c r="N117" s="50">
        <f>+N118</f>
        <v>0</v>
      </c>
      <c r="O117" s="50">
        <f t="shared" si="31"/>
        <v>401999.52</v>
      </c>
    </row>
    <row r="118" spans="1:15" x14ac:dyDescent="0.2">
      <c r="A118" s="1" t="s">
        <v>179</v>
      </c>
      <c r="B118" s="3" t="s">
        <v>178</v>
      </c>
      <c r="C118" s="31">
        <v>1000000</v>
      </c>
      <c r="D118" s="34">
        <v>-110925.98</v>
      </c>
      <c r="E118" s="31">
        <v>889074.02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487074.5</v>
      </c>
      <c r="L118" s="49">
        <v>0</v>
      </c>
      <c r="M118" s="49">
        <v>0</v>
      </c>
      <c r="N118" s="49">
        <v>0</v>
      </c>
      <c r="O118" s="49">
        <f t="shared" si="31"/>
        <v>401999.52</v>
      </c>
    </row>
    <row r="119" spans="1:15" s="4" customFormat="1" x14ac:dyDescent="0.2">
      <c r="A119" s="4" t="s">
        <v>180</v>
      </c>
      <c r="B119" s="9" t="s">
        <v>181</v>
      </c>
      <c r="C119" s="51">
        <v>500000</v>
      </c>
      <c r="D119" s="53">
        <f t="shared" ref="D119:I119" si="52">+D120</f>
        <v>-428628.01</v>
      </c>
      <c r="E119" s="51">
        <f t="shared" si="52"/>
        <v>71371.990000000005</v>
      </c>
      <c r="F119" s="50">
        <f t="shared" si="52"/>
        <v>0</v>
      </c>
      <c r="G119" s="50">
        <f t="shared" si="52"/>
        <v>0</v>
      </c>
      <c r="H119" s="50">
        <f t="shared" si="52"/>
        <v>0</v>
      </c>
      <c r="I119" s="50">
        <f t="shared" si="52"/>
        <v>0</v>
      </c>
      <c r="J119" s="50">
        <f>+J120</f>
        <v>0</v>
      </c>
      <c r="K119" s="50">
        <f>+K120</f>
        <v>0</v>
      </c>
      <c r="L119" s="50">
        <f>+L120</f>
        <v>0</v>
      </c>
      <c r="M119" s="50">
        <f>+M120</f>
        <v>0</v>
      </c>
      <c r="N119" s="50">
        <f>+N120</f>
        <v>0</v>
      </c>
      <c r="O119" s="50">
        <f t="shared" si="31"/>
        <v>71371.990000000005</v>
      </c>
    </row>
    <row r="120" spans="1:15" s="4" customFormat="1" x14ac:dyDescent="0.2">
      <c r="A120" s="1" t="s">
        <v>182</v>
      </c>
      <c r="B120" s="3" t="s">
        <v>181</v>
      </c>
      <c r="C120" s="31">
        <v>500000</v>
      </c>
      <c r="D120" s="34">
        <v>-428628.01</v>
      </c>
      <c r="E120" s="31">
        <v>71371.990000000005</v>
      </c>
      <c r="F120" s="49">
        <v>0</v>
      </c>
      <c r="G120" s="49">
        <v>0</v>
      </c>
      <c r="H120" s="49">
        <v>0</v>
      </c>
      <c r="I120" s="49">
        <v>0</v>
      </c>
      <c r="J120" s="49">
        <v>0</v>
      </c>
      <c r="K120" s="49">
        <v>0</v>
      </c>
      <c r="L120" s="49">
        <v>0</v>
      </c>
      <c r="M120" s="49">
        <v>0</v>
      </c>
      <c r="N120" s="49">
        <v>0</v>
      </c>
      <c r="O120" s="49">
        <f t="shared" si="31"/>
        <v>71371.990000000005</v>
      </c>
    </row>
    <row r="121" spans="1:15" x14ac:dyDescent="0.2">
      <c r="A121" s="4" t="s">
        <v>183</v>
      </c>
      <c r="B121" s="9" t="s">
        <v>184</v>
      </c>
      <c r="C121" s="51">
        <v>10400000</v>
      </c>
      <c r="D121" s="53">
        <f t="shared" ref="D121:E121" si="53">+D122</f>
        <v>-7760446.0099999998</v>
      </c>
      <c r="E121" s="51">
        <f t="shared" si="53"/>
        <v>2639553.9900000002</v>
      </c>
      <c r="F121" s="50">
        <f t="shared" ref="F121:J121" si="54">+F122</f>
        <v>0</v>
      </c>
      <c r="G121" s="50">
        <f t="shared" si="54"/>
        <v>0</v>
      </c>
      <c r="H121" s="50">
        <f t="shared" si="54"/>
        <v>0</v>
      </c>
      <c r="I121" s="50">
        <f t="shared" si="54"/>
        <v>0</v>
      </c>
      <c r="J121" s="50">
        <f t="shared" si="54"/>
        <v>0</v>
      </c>
      <c r="K121" s="50">
        <f>+K122</f>
        <v>0</v>
      </c>
      <c r="L121" s="50">
        <f>+L122</f>
        <v>0</v>
      </c>
      <c r="M121" s="50">
        <f>+M122</f>
        <v>201780</v>
      </c>
      <c r="N121" s="50">
        <f>+N122</f>
        <v>70800</v>
      </c>
      <c r="O121" s="50">
        <f t="shared" si="31"/>
        <v>2366973.9900000002</v>
      </c>
    </row>
    <row r="122" spans="1:15" s="4" customFormat="1" x14ac:dyDescent="0.2">
      <c r="A122" s="1" t="s">
        <v>185</v>
      </c>
      <c r="B122" s="3" t="s">
        <v>184</v>
      </c>
      <c r="C122" s="31">
        <v>10400000</v>
      </c>
      <c r="D122" s="34">
        <v>-7760446.0099999998</v>
      </c>
      <c r="E122" s="31">
        <v>2639553.9900000002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49">
        <v>201780</v>
      </c>
      <c r="N122" s="49">
        <v>70800</v>
      </c>
      <c r="O122" s="49">
        <f t="shared" si="31"/>
        <v>2366973.9900000002</v>
      </c>
    </row>
    <row r="123" spans="1:15" x14ac:dyDescent="0.2">
      <c r="A123" s="4" t="s">
        <v>186</v>
      </c>
      <c r="B123" s="9" t="s">
        <v>187</v>
      </c>
      <c r="C123" s="51">
        <v>1500000</v>
      </c>
      <c r="D123" s="55">
        <f t="shared" ref="D123:I123" si="55">+D124</f>
        <v>-1278137.52</v>
      </c>
      <c r="E123" s="51">
        <f t="shared" si="55"/>
        <v>221862.48</v>
      </c>
      <c r="F123" s="50">
        <f t="shared" si="55"/>
        <v>0</v>
      </c>
      <c r="G123" s="50">
        <f t="shared" si="55"/>
        <v>0</v>
      </c>
      <c r="H123" s="50">
        <f t="shared" si="55"/>
        <v>0</v>
      </c>
      <c r="I123" s="50">
        <f t="shared" si="55"/>
        <v>0</v>
      </c>
      <c r="J123" s="50">
        <f>+J124</f>
        <v>0</v>
      </c>
      <c r="K123" s="50">
        <f>+K124</f>
        <v>0</v>
      </c>
      <c r="L123" s="50">
        <f>+L124</f>
        <v>0</v>
      </c>
      <c r="M123" s="50">
        <f>+M124</f>
        <v>0</v>
      </c>
      <c r="N123" s="50">
        <f>+N124</f>
        <v>0</v>
      </c>
      <c r="O123" s="50">
        <f t="shared" si="31"/>
        <v>221862.48</v>
      </c>
    </row>
    <row r="124" spans="1:15" x14ac:dyDescent="0.2">
      <c r="A124" s="1" t="s">
        <v>188</v>
      </c>
      <c r="B124" s="3" t="s">
        <v>187</v>
      </c>
      <c r="C124" s="31">
        <v>1500000</v>
      </c>
      <c r="D124" s="34">
        <v>-1278137.52</v>
      </c>
      <c r="E124" s="31">
        <v>221862.48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f t="shared" si="31"/>
        <v>221862.48</v>
      </c>
    </row>
    <row r="125" spans="1:15" s="4" customFormat="1" x14ac:dyDescent="0.2">
      <c r="A125" s="4" t="s">
        <v>189</v>
      </c>
      <c r="B125" s="9" t="s">
        <v>190</v>
      </c>
      <c r="C125" s="51">
        <v>1500000</v>
      </c>
      <c r="D125" s="53">
        <f t="shared" ref="D125:E125" si="56">+D126</f>
        <v>277536.14</v>
      </c>
      <c r="E125" s="51">
        <f t="shared" si="56"/>
        <v>1777536.14</v>
      </c>
      <c r="F125" s="50">
        <f t="shared" ref="F125:K125" si="57">+F126</f>
        <v>0</v>
      </c>
      <c r="G125" s="50">
        <f t="shared" si="57"/>
        <v>0</v>
      </c>
      <c r="H125" s="50">
        <f t="shared" si="57"/>
        <v>0</v>
      </c>
      <c r="I125" s="50">
        <f t="shared" si="57"/>
        <v>311826.8</v>
      </c>
      <c r="J125" s="50">
        <f t="shared" si="57"/>
        <v>0</v>
      </c>
      <c r="K125" s="50">
        <f t="shared" si="57"/>
        <v>0</v>
      </c>
      <c r="L125" s="50">
        <f>+L126</f>
        <v>233313.14</v>
      </c>
      <c r="M125" s="50">
        <f>+M126</f>
        <v>283023</v>
      </c>
      <c r="N125" s="50">
        <f>+N126</f>
        <v>570245.62</v>
      </c>
      <c r="O125" s="50">
        <f t="shared" si="31"/>
        <v>379127.57999999973</v>
      </c>
    </row>
    <row r="126" spans="1:15" x14ac:dyDescent="0.2">
      <c r="A126" s="1" t="s">
        <v>191</v>
      </c>
      <c r="B126" s="3" t="s">
        <v>190</v>
      </c>
      <c r="C126" s="31">
        <v>1500000</v>
      </c>
      <c r="D126" s="34">
        <v>277536.14</v>
      </c>
      <c r="E126" s="31">
        <v>1777536.14</v>
      </c>
      <c r="F126" s="49">
        <v>0</v>
      </c>
      <c r="G126" s="49">
        <v>0</v>
      </c>
      <c r="H126" s="49">
        <v>0</v>
      </c>
      <c r="I126" s="49">
        <v>311826.8</v>
      </c>
      <c r="J126" s="49">
        <v>0</v>
      </c>
      <c r="K126" s="49">
        <v>0</v>
      </c>
      <c r="L126" s="49">
        <v>233313.14</v>
      </c>
      <c r="M126" s="49">
        <v>283023</v>
      </c>
      <c r="N126" s="49">
        <v>570245.62</v>
      </c>
      <c r="O126" s="49">
        <f t="shared" si="31"/>
        <v>379127.57999999973</v>
      </c>
    </row>
    <row r="127" spans="1:15" s="4" customFormat="1" x14ac:dyDescent="0.2">
      <c r="A127" s="4" t="s">
        <v>192</v>
      </c>
      <c r="B127" s="9" t="s">
        <v>193</v>
      </c>
      <c r="C127" s="51">
        <v>500000</v>
      </c>
      <c r="D127" s="53">
        <f t="shared" ref="D127:I127" si="58">+D128</f>
        <v>500601.38</v>
      </c>
      <c r="E127" s="51">
        <f t="shared" si="58"/>
        <v>1000601.38</v>
      </c>
      <c r="F127" s="50">
        <f t="shared" si="58"/>
        <v>0</v>
      </c>
      <c r="G127" s="50">
        <f t="shared" si="58"/>
        <v>0</v>
      </c>
      <c r="H127" s="50">
        <f t="shared" si="58"/>
        <v>0</v>
      </c>
      <c r="I127" s="50">
        <f t="shared" si="58"/>
        <v>0</v>
      </c>
      <c r="J127" s="50">
        <f>+J128</f>
        <v>0</v>
      </c>
      <c r="K127" s="50">
        <f>+K128</f>
        <v>0</v>
      </c>
      <c r="L127" s="50">
        <f>+L128</f>
        <v>317477.49</v>
      </c>
      <c r="M127" s="50">
        <f>+M128</f>
        <v>660832.66</v>
      </c>
      <c r="N127" s="50">
        <f>+N128</f>
        <v>0</v>
      </c>
      <c r="O127" s="50">
        <f t="shared" si="31"/>
        <v>22291.229999999981</v>
      </c>
    </row>
    <row r="128" spans="1:15" x14ac:dyDescent="0.2">
      <c r="A128" s="1" t="s">
        <v>194</v>
      </c>
      <c r="B128" s="3" t="s">
        <v>193</v>
      </c>
      <c r="C128" s="31">
        <v>500000</v>
      </c>
      <c r="D128" s="34">
        <v>500601.38</v>
      </c>
      <c r="E128" s="31">
        <v>1000601.38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317477.49</v>
      </c>
      <c r="M128" s="49">
        <v>660832.66</v>
      </c>
      <c r="N128" s="49">
        <v>0</v>
      </c>
      <c r="O128" s="49">
        <f t="shared" si="31"/>
        <v>22291.229999999981</v>
      </c>
    </row>
    <row r="129" spans="1:15" s="4" customFormat="1" x14ac:dyDescent="0.2">
      <c r="A129" s="4" t="s">
        <v>423</v>
      </c>
      <c r="B129" s="9" t="s">
        <v>429</v>
      </c>
      <c r="C129" s="51">
        <v>0</v>
      </c>
      <c r="D129" s="56">
        <f t="shared" ref="D129:H129" si="59">+D130</f>
        <v>0</v>
      </c>
      <c r="E129" s="51">
        <f t="shared" si="59"/>
        <v>0</v>
      </c>
      <c r="F129" s="50">
        <f t="shared" si="59"/>
        <v>0</v>
      </c>
      <c r="G129" s="50">
        <f t="shared" si="59"/>
        <v>0</v>
      </c>
      <c r="H129" s="50">
        <f t="shared" si="59"/>
        <v>0</v>
      </c>
      <c r="I129" s="50">
        <f t="shared" ref="I129:N129" si="60">+I130</f>
        <v>0</v>
      </c>
      <c r="J129" s="50">
        <f t="shared" si="60"/>
        <v>0</v>
      </c>
      <c r="K129" s="50">
        <f t="shared" si="60"/>
        <v>0</v>
      </c>
      <c r="L129" s="50">
        <f t="shared" si="60"/>
        <v>0</v>
      </c>
      <c r="M129" s="50">
        <f t="shared" si="60"/>
        <v>0</v>
      </c>
      <c r="N129" s="50">
        <f t="shared" si="60"/>
        <v>0</v>
      </c>
      <c r="O129" s="50">
        <f t="shared" si="31"/>
        <v>0</v>
      </c>
    </row>
    <row r="130" spans="1:15" x14ac:dyDescent="0.2">
      <c r="A130" s="1" t="s">
        <v>424</v>
      </c>
      <c r="B130" s="3" t="s">
        <v>429</v>
      </c>
      <c r="C130" s="31">
        <v>0</v>
      </c>
      <c r="D130" s="57">
        <v>0</v>
      </c>
      <c r="E130" s="31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49">
        <v>0</v>
      </c>
      <c r="O130" s="49">
        <f t="shared" si="31"/>
        <v>0</v>
      </c>
    </row>
    <row r="131" spans="1:15" s="4" customFormat="1" x14ac:dyDescent="0.2">
      <c r="A131" s="4" t="s">
        <v>195</v>
      </c>
      <c r="B131" s="9" t="s">
        <v>196</v>
      </c>
      <c r="C131" s="51">
        <v>3000000</v>
      </c>
      <c r="D131" s="53">
        <f t="shared" ref="D131:I131" si="61">+D132</f>
        <v>200000</v>
      </c>
      <c r="E131" s="51">
        <f t="shared" si="61"/>
        <v>3200000</v>
      </c>
      <c r="F131" s="50">
        <f t="shared" si="61"/>
        <v>0</v>
      </c>
      <c r="G131" s="50">
        <f t="shared" si="61"/>
        <v>165334.69</v>
      </c>
      <c r="H131" s="50">
        <f t="shared" si="61"/>
        <v>124851.46</v>
      </c>
      <c r="I131" s="50">
        <f t="shared" si="61"/>
        <v>0</v>
      </c>
      <c r="J131" s="50">
        <f>+J132</f>
        <v>466390.81</v>
      </c>
      <c r="K131" s="50">
        <f>+K132</f>
        <v>0</v>
      </c>
      <c r="L131" s="50">
        <f>+L132</f>
        <v>298381.34000000003</v>
      </c>
      <c r="M131" s="50">
        <f>+M132</f>
        <v>181225.04</v>
      </c>
      <c r="N131" s="50">
        <f>+N132</f>
        <v>325163.58</v>
      </c>
      <c r="O131" s="50">
        <f t="shared" si="31"/>
        <v>1638653.08</v>
      </c>
    </row>
    <row r="132" spans="1:15" x14ac:dyDescent="0.2">
      <c r="A132" s="1" t="s">
        <v>197</v>
      </c>
      <c r="B132" s="3" t="s">
        <v>196</v>
      </c>
      <c r="C132" s="31">
        <v>3000000</v>
      </c>
      <c r="D132" s="34">
        <v>200000</v>
      </c>
      <c r="E132" s="31">
        <v>3200000</v>
      </c>
      <c r="F132" s="49">
        <v>0</v>
      </c>
      <c r="G132" s="49">
        <v>165334.69</v>
      </c>
      <c r="H132" s="49">
        <v>124851.46</v>
      </c>
      <c r="I132" s="49">
        <v>0</v>
      </c>
      <c r="J132" s="49">
        <v>466390.81</v>
      </c>
      <c r="K132" s="49">
        <v>0</v>
      </c>
      <c r="L132" s="49">
        <v>298381.34000000003</v>
      </c>
      <c r="M132" s="49">
        <v>181225.04</v>
      </c>
      <c r="N132" s="49">
        <v>325163.58</v>
      </c>
      <c r="O132" s="49">
        <f t="shared" si="31"/>
        <v>1638653.08</v>
      </c>
    </row>
    <row r="133" spans="1:15" s="4" customFormat="1" x14ac:dyDescent="0.2">
      <c r="A133" s="4" t="s">
        <v>198</v>
      </c>
      <c r="B133" s="9" t="s">
        <v>199</v>
      </c>
      <c r="C133" s="51">
        <v>5200000</v>
      </c>
      <c r="D133" s="53">
        <f t="shared" ref="D133:I133" si="62">+D134</f>
        <v>-2706257.9199999999</v>
      </c>
      <c r="E133" s="51">
        <f t="shared" si="62"/>
        <v>2493742.0800000001</v>
      </c>
      <c r="F133" s="50">
        <f t="shared" si="62"/>
        <v>0</v>
      </c>
      <c r="G133" s="50">
        <f t="shared" si="62"/>
        <v>0</v>
      </c>
      <c r="H133" s="50">
        <f t="shared" si="62"/>
        <v>800711.45</v>
      </c>
      <c r="I133" s="50">
        <f t="shared" si="62"/>
        <v>0</v>
      </c>
      <c r="J133" s="50">
        <f>+J134</f>
        <v>0</v>
      </c>
      <c r="K133" s="50">
        <f>+K134</f>
        <v>0</v>
      </c>
      <c r="L133" s="50">
        <f>+L134</f>
        <v>0</v>
      </c>
      <c r="M133" s="50">
        <f>+M134</f>
        <v>0</v>
      </c>
      <c r="N133" s="50">
        <f>+N134</f>
        <v>0</v>
      </c>
      <c r="O133" s="50">
        <f t="shared" si="31"/>
        <v>1693030.6300000001</v>
      </c>
    </row>
    <row r="134" spans="1:15" x14ac:dyDescent="0.2">
      <c r="A134" s="1" t="s">
        <v>200</v>
      </c>
      <c r="B134" s="3" t="s">
        <v>199</v>
      </c>
      <c r="C134" s="31">
        <v>5200000</v>
      </c>
      <c r="D134" s="34">
        <v>-2706257.9199999999</v>
      </c>
      <c r="E134" s="31">
        <v>2493742.0800000001</v>
      </c>
      <c r="F134" s="49">
        <v>0</v>
      </c>
      <c r="G134" s="49">
        <v>0</v>
      </c>
      <c r="H134" s="49">
        <v>800711.45</v>
      </c>
      <c r="I134" s="49">
        <v>0</v>
      </c>
      <c r="J134" s="49">
        <v>0</v>
      </c>
      <c r="K134" s="49">
        <v>0</v>
      </c>
      <c r="L134" s="49">
        <v>0</v>
      </c>
      <c r="M134" s="49">
        <v>0</v>
      </c>
      <c r="N134" s="49">
        <v>0</v>
      </c>
      <c r="O134" s="49">
        <f t="shared" si="31"/>
        <v>1693030.6300000001</v>
      </c>
    </row>
    <row r="135" spans="1:15" s="4" customFormat="1" x14ac:dyDescent="0.2">
      <c r="A135" s="4" t="s">
        <v>201</v>
      </c>
      <c r="B135" s="9" t="s">
        <v>202</v>
      </c>
      <c r="C135" s="51">
        <v>500000</v>
      </c>
      <c r="D135" s="53">
        <f t="shared" ref="D135:I135" si="63">+D136</f>
        <v>250991.8</v>
      </c>
      <c r="E135" s="51">
        <f t="shared" si="63"/>
        <v>750991.8</v>
      </c>
      <c r="F135" s="50">
        <f t="shared" si="63"/>
        <v>0</v>
      </c>
      <c r="G135" s="50">
        <f t="shared" si="63"/>
        <v>0</v>
      </c>
      <c r="H135" s="50">
        <f t="shared" si="63"/>
        <v>1451.4</v>
      </c>
      <c r="I135" s="50">
        <f t="shared" si="63"/>
        <v>0</v>
      </c>
      <c r="J135" s="50">
        <f>+J136</f>
        <v>0</v>
      </c>
      <c r="K135" s="50">
        <f>+K136</f>
        <v>0</v>
      </c>
      <c r="L135" s="50">
        <f>+L136</f>
        <v>0</v>
      </c>
      <c r="M135" s="50">
        <f>+M136</f>
        <v>0</v>
      </c>
      <c r="N135" s="50">
        <f>+N136</f>
        <v>0</v>
      </c>
      <c r="O135" s="50">
        <f t="shared" si="31"/>
        <v>749540.4</v>
      </c>
    </row>
    <row r="136" spans="1:15" x14ac:dyDescent="0.2">
      <c r="A136" s="1" t="s">
        <v>203</v>
      </c>
      <c r="B136" s="3" t="s">
        <v>202</v>
      </c>
      <c r="C136" s="31">
        <v>500000</v>
      </c>
      <c r="D136" s="34">
        <v>250991.8</v>
      </c>
      <c r="E136" s="31">
        <v>750991.8</v>
      </c>
      <c r="F136" s="49">
        <v>0</v>
      </c>
      <c r="G136" s="49">
        <v>0</v>
      </c>
      <c r="H136" s="49">
        <v>1451.4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f t="shared" si="31"/>
        <v>749540.4</v>
      </c>
    </row>
    <row r="137" spans="1:15" s="4" customFormat="1" x14ac:dyDescent="0.2">
      <c r="A137" s="4" t="s">
        <v>204</v>
      </c>
      <c r="B137" s="9" t="s">
        <v>205</v>
      </c>
      <c r="C137" s="51">
        <v>500000</v>
      </c>
      <c r="D137" s="53">
        <f t="shared" ref="D137:I137" si="64">+D138</f>
        <v>-202667.88</v>
      </c>
      <c r="E137" s="51">
        <f t="shared" si="64"/>
        <v>297332.12</v>
      </c>
      <c r="F137" s="50">
        <f t="shared" si="64"/>
        <v>0</v>
      </c>
      <c r="G137" s="50">
        <f t="shared" si="64"/>
        <v>0</v>
      </c>
      <c r="H137" s="50">
        <f t="shared" si="64"/>
        <v>8094.8</v>
      </c>
      <c r="I137" s="50">
        <f t="shared" si="64"/>
        <v>0</v>
      </c>
      <c r="J137" s="50">
        <f>+J138</f>
        <v>0</v>
      </c>
      <c r="K137" s="50">
        <f>+K138</f>
        <v>0</v>
      </c>
      <c r="L137" s="50">
        <f>+L138</f>
        <v>0</v>
      </c>
      <c r="M137" s="50">
        <f>+M138</f>
        <v>0</v>
      </c>
      <c r="N137" s="50">
        <f>+N138</f>
        <v>13999.99</v>
      </c>
      <c r="O137" s="50">
        <f t="shared" si="31"/>
        <v>275237.33</v>
      </c>
    </row>
    <row r="138" spans="1:15" x14ac:dyDescent="0.2">
      <c r="A138" s="1" t="s">
        <v>206</v>
      </c>
      <c r="B138" s="3" t="s">
        <v>205</v>
      </c>
      <c r="C138" s="31">
        <v>500000</v>
      </c>
      <c r="D138" s="34">
        <v>-202667.88</v>
      </c>
      <c r="E138" s="31">
        <v>297332.12</v>
      </c>
      <c r="F138" s="49">
        <v>0</v>
      </c>
      <c r="G138" s="49">
        <v>0</v>
      </c>
      <c r="H138" s="49">
        <v>8094.8</v>
      </c>
      <c r="I138" s="49">
        <v>0</v>
      </c>
      <c r="J138" s="49">
        <v>0</v>
      </c>
      <c r="K138" s="49">
        <v>0</v>
      </c>
      <c r="L138" s="49">
        <v>0</v>
      </c>
      <c r="M138" s="49">
        <v>0</v>
      </c>
      <c r="N138" s="49">
        <v>13999.99</v>
      </c>
      <c r="O138" s="49">
        <f t="shared" si="31"/>
        <v>275237.33</v>
      </c>
    </row>
    <row r="139" spans="1:15" s="4" customFormat="1" x14ac:dyDescent="0.2">
      <c r="A139" s="4" t="s">
        <v>207</v>
      </c>
      <c r="B139" s="9" t="s">
        <v>208</v>
      </c>
      <c r="C139" s="51">
        <v>7200000</v>
      </c>
      <c r="D139" s="53">
        <f t="shared" ref="D139:G139" si="65">+D140+D141+D142</f>
        <v>-5693479.04</v>
      </c>
      <c r="E139" s="51">
        <f t="shared" si="65"/>
        <v>1506520.96</v>
      </c>
      <c r="F139" s="50">
        <f t="shared" si="65"/>
        <v>0</v>
      </c>
      <c r="G139" s="50">
        <f t="shared" si="65"/>
        <v>0</v>
      </c>
      <c r="H139" s="50">
        <f t="shared" ref="H139:M139" si="66">+H140+H141+H142</f>
        <v>134679.29999999999</v>
      </c>
      <c r="I139" s="50">
        <f t="shared" si="66"/>
        <v>0</v>
      </c>
      <c r="J139" s="50">
        <f t="shared" si="66"/>
        <v>0</v>
      </c>
      <c r="K139" s="50">
        <f t="shared" si="66"/>
        <v>0</v>
      </c>
      <c r="L139" s="50">
        <f t="shared" si="66"/>
        <v>0</v>
      </c>
      <c r="M139" s="50">
        <f t="shared" si="66"/>
        <v>0</v>
      </c>
      <c r="N139" s="50">
        <f>+N140+N141+N142</f>
        <v>0</v>
      </c>
      <c r="O139" s="50">
        <f t="shared" si="31"/>
        <v>1371841.66</v>
      </c>
    </row>
    <row r="140" spans="1:15" x14ac:dyDescent="0.2">
      <c r="A140" s="1" t="s">
        <v>209</v>
      </c>
      <c r="B140" s="3" t="s">
        <v>210</v>
      </c>
      <c r="C140" s="31">
        <v>5200000</v>
      </c>
      <c r="D140" s="34">
        <v>-4831300</v>
      </c>
      <c r="E140" s="31">
        <v>368700</v>
      </c>
      <c r="F140" s="49">
        <v>0</v>
      </c>
      <c r="G140" s="49">
        <v>0</v>
      </c>
      <c r="H140" s="49">
        <v>42462.3</v>
      </c>
      <c r="I140" s="49">
        <v>0</v>
      </c>
      <c r="J140" s="49">
        <v>0</v>
      </c>
      <c r="K140" s="49">
        <v>0</v>
      </c>
      <c r="L140" s="49">
        <v>0</v>
      </c>
      <c r="M140" s="49">
        <v>0</v>
      </c>
      <c r="N140" s="49">
        <v>0</v>
      </c>
      <c r="O140" s="49">
        <f t="shared" ref="O140:O203" si="67">+E140-F140-G140-H140-I140-J140-K140-L140-M140-N140</f>
        <v>326237.7</v>
      </c>
    </row>
    <row r="141" spans="1:15" s="4" customFormat="1" x14ac:dyDescent="0.2">
      <c r="A141" s="1" t="s">
        <v>211</v>
      </c>
      <c r="B141" s="3" t="s">
        <v>212</v>
      </c>
      <c r="C141" s="31">
        <v>1000000</v>
      </c>
      <c r="D141" s="34">
        <v>-562179.04</v>
      </c>
      <c r="E141" s="31">
        <v>437820.96</v>
      </c>
      <c r="F141" s="49">
        <v>0</v>
      </c>
      <c r="G141" s="49">
        <v>0</v>
      </c>
      <c r="H141" s="49">
        <v>92217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f t="shared" si="67"/>
        <v>345603.96</v>
      </c>
    </row>
    <row r="142" spans="1:15" x14ac:dyDescent="0.2">
      <c r="A142" s="1" t="s">
        <v>213</v>
      </c>
      <c r="B142" s="3" t="s">
        <v>214</v>
      </c>
      <c r="C142" s="31">
        <v>1000000</v>
      </c>
      <c r="D142" s="34">
        <v>-300000</v>
      </c>
      <c r="E142" s="31">
        <v>700000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49">
        <v>0</v>
      </c>
      <c r="O142" s="49">
        <f t="shared" si="67"/>
        <v>700000</v>
      </c>
    </row>
    <row r="143" spans="1:15" s="4" customFormat="1" x14ac:dyDescent="0.2">
      <c r="A143" s="4" t="s">
        <v>215</v>
      </c>
      <c r="B143" s="9" t="s">
        <v>216</v>
      </c>
      <c r="C143" s="51">
        <v>6200000</v>
      </c>
      <c r="D143" s="53">
        <f t="shared" ref="D143:I143" si="68">+D144+D145</f>
        <v>-4858020.92</v>
      </c>
      <c r="E143" s="51">
        <f t="shared" si="68"/>
        <v>1341979.08</v>
      </c>
      <c r="F143" s="50">
        <f t="shared" si="68"/>
        <v>0</v>
      </c>
      <c r="G143" s="50">
        <f t="shared" si="68"/>
        <v>0</v>
      </c>
      <c r="H143" s="50">
        <f t="shared" si="68"/>
        <v>14004.24</v>
      </c>
      <c r="I143" s="50">
        <f t="shared" si="68"/>
        <v>0</v>
      </c>
      <c r="J143" s="50">
        <f>+J144+J145</f>
        <v>0</v>
      </c>
      <c r="K143" s="50">
        <f>+K144+K145</f>
        <v>0</v>
      </c>
      <c r="L143" s="50">
        <f>+L144+L145</f>
        <v>0</v>
      </c>
      <c r="M143" s="50">
        <f>+M144+M145</f>
        <v>0</v>
      </c>
      <c r="N143" s="50">
        <f>+N144+N145</f>
        <v>60000</v>
      </c>
      <c r="O143" s="50">
        <f t="shared" si="67"/>
        <v>1267974.8400000001</v>
      </c>
    </row>
    <row r="144" spans="1:15" x14ac:dyDescent="0.2">
      <c r="A144" s="1" t="s">
        <v>217</v>
      </c>
      <c r="B144" s="3" t="s">
        <v>218</v>
      </c>
      <c r="C144" s="31">
        <v>1000000</v>
      </c>
      <c r="D144" s="34">
        <v>-125632.82</v>
      </c>
      <c r="E144" s="31">
        <v>874367.18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0</v>
      </c>
      <c r="M144" s="49">
        <v>0</v>
      </c>
      <c r="N144" s="49">
        <v>0</v>
      </c>
      <c r="O144" s="49">
        <f t="shared" si="67"/>
        <v>874367.18</v>
      </c>
    </row>
    <row r="145" spans="1:15" s="4" customFormat="1" x14ac:dyDescent="0.2">
      <c r="A145" s="1" t="s">
        <v>219</v>
      </c>
      <c r="B145" s="3" t="s">
        <v>220</v>
      </c>
      <c r="C145" s="31">
        <v>5200000</v>
      </c>
      <c r="D145" s="34">
        <v>-4732388.0999999996</v>
      </c>
      <c r="E145" s="31">
        <v>467611.9</v>
      </c>
      <c r="F145" s="49">
        <v>0</v>
      </c>
      <c r="G145" s="49">
        <v>0</v>
      </c>
      <c r="H145" s="49">
        <v>14004.24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60000</v>
      </c>
      <c r="O145" s="49">
        <f t="shared" si="67"/>
        <v>393607.66000000003</v>
      </c>
    </row>
    <row r="146" spans="1:15" x14ac:dyDescent="0.2">
      <c r="A146" s="4" t="s">
        <v>221</v>
      </c>
      <c r="B146" s="9" t="s">
        <v>222</v>
      </c>
      <c r="C146" s="51">
        <v>6200000</v>
      </c>
      <c r="D146" s="58">
        <f t="shared" ref="D146:I146" si="69">+D147+D148</f>
        <v>-4136814.4099999997</v>
      </c>
      <c r="E146" s="51">
        <f t="shared" si="69"/>
        <v>2063185.5899999999</v>
      </c>
      <c r="F146" s="50">
        <f t="shared" si="69"/>
        <v>0</v>
      </c>
      <c r="G146" s="50">
        <f t="shared" si="69"/>
        <v>0</v>
      </c>
      <c r="H146" s="50">
        <f t="shared" si="69"/>
        <v>78381.5</v>
      </c>
      <c r="I146" s="50">
        <f t="shared" si="69"/>
        <v>60398.3</v>
      </c>
      <c r="J146" s="50">
        <f>+J147+J148</f>
        <v>467494.34</v>
      </c>
      <c r="K146" s="50">
        <f>+K147+K148</f>
        <v>0</v>
      </c>
      <c r="L146" s="50">
        <f>+L147+L148</f>
        <v>0</v>
      </c>
      <c r="M146" s="50">
        <f>+M147+M148</f>
        <v>144164.68000000002</v>
      </c>
      <c r="N146" s="50">
        <f>+N147+N148</f>
        <v>0</v>
      </c>
      <c r="O146" s="50">
        <f t="shared" si="67"/>
        <v>1312746.7699999998</v>
      </c>
    </row>
    <row r="147" spans="1:15" s="4" customFormat="1" x14ac:dyDescent="0.2">
      <c r="A147" s="1" t="s">
        <v>223</v>
      </c>
      <c r="B147" s="3" t="s">
        <v>224</v>
      </c>
      <c r="C147" s="31">
        <v>5200000</v>
      </c>
      <c r="D147" s="34">
        <v>-4290896.0599999996</v>
      </c>
      <c r="E147" s="31">
        <v>909103.94</v>
      </c>
      <c r="F147" s="49">
        <v>0</v>
      </c>
      <c r="G147" s="49">
        <v>0</v>
      </c>
      <c r="H147" s="49">
        <v>17953.7</v>
      </c>
      <c r="I147" s="49">
        <v>60398.3</v>
      </c>
      <c r="J147" s="49">
        <v>467494.34</v>
      </c>
      <c r="K147" s="49">
        <v>0</v>
      </c>
      <c r="L147" s="49">
        <v>0</v>
      </c>
      <c r="M147" s="49">
        <v>1664.2</v>
      </c>
      <c r="N147" s="49">
        <v>0</v>
      </c>
      <c r="O147" s="49">
        <f t="shared" si="67"/>
        <v>361593.39999999991</v>
      </c>
    </row>
    <row r="148" spans="1:15" x14ac:dyDescent="0.2">
      <c r="A148" s="1" t="s">
        <v>225</v>
      </c>
      <c r="B148" s="3" t="s">
        <v>226</v>
      </c>
      <c r="C148" s="31">
        <v>1000000</v>
      </c>
      <c r="D148" s="34">
        <v>154081.65</v>
      </c>
      <c r="E148" s="31">
        <v>1154081.6499999999</v>
      </c>
      <c r="F148" s="49">
        <v>0</v>
      </c>
      <c r="G148" s="49">
        <v>0</v>
      </c>
      <c r="H148" s="49">
        <v>60427.8</v>
      </c>
      <c r="I148" s="49">
        <v>0</v>
      </c>
      <c r="J148" s="49">
        <v>0</v>
      </c>
      <c r="K148" s="49">
        <v>0</v>
      </c>
      <c r="L148" s="49">
        <v>0</v>
      </c>
      <c r="M148" s="49">
        <v>142500.48000000001</v>
      </c>
      <c r="N148" s="49">
        <v>0</v>
      </c>
      <c r="O148" s="49">
        <f t="shared" si="67"/>
        <v>951153.36999999988</v>
      </c>
    </row>
    <row r="149" spans="1:15" s="4" customFormat="1" x14ac:dyDescent="0.2">
      <c r="A149" s="4" t="s">
        <v>227</v>
      </c>
      <c r="B149" s="9" t="s">
        <v>228</v>
      </c>
      <c r="C149" s="51">
        <v>2000000</v>
      </c>
      <c r="D149" s="53">
        <f t="shared" ref="D149:I149" si="70">+D150+D151</f>
        <v>-1511185.63</v>
      </c>
      <c r="E149" s="51">
        <f t="shared" si="70"/>
        <v>488814.37</v>
      </c>
      <c r="F149" s="50">
        <f t="shared" si="70"/>
        <v>0</v>
      </c>
      <c r="G149" s="50">
        <f t="shared" si="70"/>
        <v>0</v>
      </c>
      <c r="H149" s="50">
        <f t="shared" si="70"/>
        <v>44250</v>
      </c>
      <c r="I149" s="50">
        <f t="shared" si="70"/>
        <v>1397</v>
      </c>
      <c r="J149" s="50">
        <f>+J150+J151</f>
        <v>0</v>
      </c>
      <c r="K149" s="50">
        <f>+K150+K151</f>
        <v>0</v>
      </c>
      <c r="L149" s="50">
        <f>+L150+L151</f>
        <v>0</v>
      </c>
      <c r="M149" s="50">
        <f>+M150+M151</f>
        <v>0</v>
      </c>
      <c r="N149" s="50">
        <f>+N150+N151</f>
        <v>0</v>
      </c>
      <c r="O149" s="50">
        <f t="shared" si="67"/>
        <v>443167.37</v>
      </c>
    </row>
    <row r="150" spans="1:15" x14ac:dyDescent="0.2">
      <c r="A150" s="1" t="s">
        <v>229</v>
      </c>
      <c r="B150" s="3" t="s">
        <v>230</v>
      </c>
      <c r="C150" s="31">
        <v>1000000</v>
      </c>
      <c r="D150" s="34">
        <v>-516185.63</v>
      </c>
      <c r="E150" s="31">
        <v>483814.37</v>
      </c>
      <c r="F150" s="49">
        <v>0</v>
      </c>
      <c r="G150" s="49">
        <v>0</v>
      </c>
      <c r="H150" s="49">
        <v>44250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0</v>
      </c>
      <c r="O150" s="49">
        <f t="shared" si="67"/>
        <v>439564.37</v>
      </c>
    </row>
    <row r="151" spans="1:15" s="4" customFormat="1" x14ac:dyDescent="0.2">
      <c r="A151" s="1" t="s">
        <v>231</v>
      </c>
      <c r="B151" s="3" t="s">
        <v>232</v>
      </c>
      <c r="C151" s="31">
        <v>1000000</v>
      </c>
      <c r="D151" s="34">
        <v>-995000</v>
      </c>
      <c r="E151" s="31">
        <v>5000</v>
      </c>
      <c r="F151" s="49">
        <v>0</v>
      </c>
      <c r="G151" s="49">
        <v>0</v>
      </c>
      <c r="H151" s="49">
        <v>0</v>
      </c>
      <c r="I151" s="49">
        <v>1397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f t="shared" si="67"/>
        <v>3603</v>
      </c>
    </row>
    <row r="152" spans="1:15" x14ac:dyDescent="0.2">
      <c r="A152" s="4" t="s">
        <v>233</v>
      </c>
      <c r="B152" s="9" t="s">
        <v>234</v>
      </c>
      <c r="C152" s="51">
        <v>46000000</v>
      </c>
      <c r="D152" s="53">
        <f t="shared" ref="D152:I152" si="71">+D153+D154+D155+D156+D157</f>
        <v>500000</v>
      </c>
      <c r="E152" s="51">
        <f t="shared" si="71"/>
        <v>46500000</v>
      </c>
      <c r="F152" s="50">
        <f t="shared" si="71"/>
        <v>679603</v>
      </c>
      <c r="G152" s="50">
        <f t="shared" si="71"/>
        <v>679600</v>
      </c>
      <c r="H152" s="50">
        <f t="shared" si="71"/>
        <v>284262</v>
      </c>
      <c r="I152" s="50">
        <f t="shared" si="71"/>
        <v>4000.01</v>
      </c>
      <c r="J152" s="50">
        <f>+J153+J154+J155+J156+J157</f>
        <v>20365</v>
      </c>
      <c r="K152" s="50">
        <f>+K153+K154+K155+K156+K157</f>
        <v>38459.57</v>
      </c>
      <c r="L152" s="50">
        <f>+L153+L154+L155+L156+L157</f>
        <v>27033242.710000001</v>
      </c>
      <c r="M152" s="50">
        <f>+M153+M154+M155+M156+M157</f>
        <v>364109.98</v>
      </c>
      <c r="N152" s="50">
        <f>+N153+N154+N155+N156+N157</f>
        <v>10016927.99</v>
      </c>
      <c r="O152" s="50">
        <f t="shared" si="67"/>
        <v>7379429.7400000002</v>
      </c>
    </row>
    <row r="153" spans="1:15" x14ac:dyDescent="0.2">
      <c r="A153" s="1" t="s">
        <v>235</v>
      </c>
      <c r="B153" s="3" t="s">
        <v>236</v>
      </c>
      <c r="C153" s="31">
        <v>40000000</v>
      </c>
      <c r="D153" s="34">
        <v>1359203</v>
      </c>
      <c r="E153" s="31">
        <v>41359203</v>
      </c>
      <c r="F153" s="49">
        <v>679603</v>
      </c>
      <c r="G153" s="49">
        <v>679600</v>
      </c>
      <c r="H153" s="49">
        <v>0</v>
      </c>
      <c r="I153" s="49">
        <v>0</v>
      </c>
      <c r="J153" s="49">
        <v>0</v>
      </c>
      <c r="K153" s="49">
        <v>0</v>
      </c>
      <c r="L153" s="49">
        <v>27000000</v>
      </c>
      <c r="M153" s="49">
        <v>0</v>
      </c>
      <c r="N153" s="49">
        <v>10000000</v>
      </c>
      <c r="O153" s="49">
        <f t="shared" si="67"/>
        <v>3000000</v>
      </c>
    </row>
    <row r="154" spans="1:15" x14ac:dyDescent="0.2">
      <c r="A154" s="1" t="s">
        <v>237</v>
      </c>
      <c r="B154" s="3" t="s">
        <v>238</v>
      </c>
      <c r="C154" s="31">
        <v>3000000</v>
      </c>
      <c r="D154" s="34">
        <v>-1359203</v>
      </c>
      <c r="E154" s="31">
        <v>1640797</v>
      </c>
      <c r="F154" s="49">
        <v>0</v>
      </c>
      <c r="G154" s="49">
        <v>0</v>
      </c>
      <c r="H154" s="49">
        <v>0</v>
      </c>
      <c r="I154" s="49">
        <v>0</v>
      </c>
      <c r="J154" s="49">
        <v>0</v>
      </c>
      <c r="K154" s="49">
        <v>0</v>
      </c>
      <c r="L154" s="49">
        <v>0</v>
      </c>
      <c r="M154" s="49">
        <v>0</v>
      </c>
      <c r="N154" s="49">
        <v>0</v>
      </c>
      <c r="O154" s="49">
        <f t="shared" si="67"/>
        <v>1640797</v>
      </c>
    </row>
    <row r="155" spans="1:15" x14ac:dyDescent="0.2">
      <c r="A155" s="1" t="s">
        <v>239</v>
      </c>
      <c r="B155" s="3" t="s">
        <v>240</v>
      </c>
      <c r="C155" s="31">
        <v>500000</v>
      </c>
      <c r="D155" s="34">
        <v>0</v>
      </c>
      <c r="E155" s="31">
        <v>500000</v>
      </c>
      <c r="F155" s="49">
        <v>0</v>
      </c>
      <c r="G155" s="49">
        <v>0</v>
      </c>
      <c r="H155" s="49">
        <v>0</v>
      </c>
      <c r="I155" s="49">
        <v>4000.01</v>
      </c>
      <c r="J155" s="49">
        <v>20365</v>
      </c>
      <c r="K155" s="49">
        <v>38459.57</v>
      </c>
      <c r="L155" s="49">
        <v>33242.71</v>
      </c>
      <c r="M155" s="49">
        <v>16456.38</v>
      </c>
      <c r="N155" s="49">
        <v>16927.990000000002</v>
      </c>
      <c r="O155" s="49">
        <f t="shared" si="67"/>
        <v>370548.33999999997</v>
      </c>
    </row>
    <row r="156" spans="1:15" s="4" customFormat="1" x14ac:dyDescent="0.2">
      <c r="A156" s="1" t="s">
        <v>241</v>
      </c>
      <c r="B156" s="3" t="s">
        <v>242</v>
      </c>
      <c r="C156" s="31">
        <v>1000000</v>
      </c>
      <c r="D156" s="34">
        <v>500000</v>
      </c>
      <c r="E156" s="31">
        <v>1500000</v>
      </c>
      <c r="F156" s="49">
        <v>0</v>
      </c>
      <c r="G156" s="49">
        <v>0</v>
      </c>
      <c r="H156" s="49">
        <v>284262</v>
      </c>
      <c r="I156" s="49">
        <v>0</v>
      </c>
      <c r="J156" s="49">
        <v>0</v>
      </c>
      <c r="K156" s="49">
        <v>0</v>
      </c>
      <c r="L156" s="49">
        <v>0</v>
      </c>
      <c r="M156" s="49">
        <v>291522.46999999997</v>
      </c>
      <c r="N156" s="49">
        <v>0</v>
      </c>
      <c r="O156" s="49">
        <f t="shared" si="67"/>
        <v>924215.53</v>
      </c>
    </row>
    <row r="157" spans="1:15" x14ac:dyDescent="0.2">
      <c r="A157" s="1" t="s">
        <v>243</v>
      </c>
      <c r="B157" s="3" t="s">
        <v>244</v>
      </c>
      <c r="C157" s="31">
        <v>1500000</v>
      </c>
      <c r="D157" s="34">
        <v>0</v>
      </c>
      <c r="E157" s="31">
        <v>1500000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56131.13</v>
      </c>
      <c r="N157" s="49">
        <v>0</v>
      </c>
      <c r="O157" s="49">
        <f t="shared" si="67"/>
        <v>1443868.87</v>
      </c>
    </row>
    <row r="158" spans="1:15" x14ac:dyDescent="0.2">
      <c r="A158" s="4" t="s">
        <v>245</v>
      </c>
      <c r="B158" s="9" t="s">
        <v>246</v>
      </c>
      <c r="C158" s="51">
        <v>5800000</v>
      </c>
      <c r="D158" s="53">
        <f t="shared" ref="D158:E158" si="72">+D159+D160+D161+D162</f>
        <v>2700000</v>
      </c>
      <c r="E158" s="51">
        <f t="shared" si="72"/>
        <v>8500000</v>
      </c>
      <c r="F158" s="50">
        <f t="shared" ref="F158:K158" si="73">+F159+F160+F161+F162</f>
        <v>0</v>
      </c>
      <c r="G158" s="50">
        <f t="shared" si="73"/>
        <v>0</v>
      </c>
      <c r="H158" s="50">
        <f t="shared" si="73"/>
        <v>0</v>
      </c>
      <c r="I158" s="50">
        <f t="shared" si="73"/>
        <v>414250.8</v>
      </c>
      <c r="J158" s="50">
        <f t="shared" si="73"/>
        <v>0</v>
      </c>
      <c r="K158" s="50">
        <f t="shared" si="73"/>
        <v>0</v>
      </c>
      <c r="L158" s="50">
        <f>+L159+L160+L161+L162</f>
        <v>750.01</v>
      </c>
      <c r="M158" s="50">
        <f>+M159+M160+M161+M162</f>
        <v>57416.68</v>
      </c>
      <c r="N158" s="50">
        <f>+N159+N160+N161+N162</f>
        <v>0</v>
      </c>
      <c r="O158" s="50">
        <f t="shared" si="67"/>
        <v>8027582.5100000007</v>
      </c>
    </row>
    <row r="159" spans="1:15" x14ac:dyDescent="0.2">
      <c r="A159" s="1" t="s">
        <v>247</v>
      </c>
      <c r="B159" s="3" t="s">
        <v>248</v>
      </c>
      <c r="C159" s="31">
        <v>50000</v>
      </c>
      <c r="D159" s="34">
        <v>3075280.23</v>
      </c>
      <c r="E159" s="31">
        <v>3125280.23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  <c r="N159" s="49">
        <v>0</v>
      </c>
      <c r="O159" s="49">
        <f t="shared" si="67"/>
        <v>3125280.23</v>
      </c>
    </row>
    <row r="160" spans="1:15" s="4" customFormat="1" x14ac:dyDescent="0.2">
      <c r="A160" s="1" t="s">
        <v>249</v>
      </c>
      <c r="B160" s="3" t="s">
        <v>250</v>
      </c>
      <c r="C160" s="31">
        <v>50000</v>
      </c>
      <c r="D160" s="34">
        <v>-50000</v>
      </c>
      <c r="E160" s="31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49">
        <v>0</v>
      </c>
      <c r="M160" s="49">
        <v>0</v>
      </c>
      <c r="N160" s="49">
        <v>0</v>
      </c>
      <c r="O160" s="49">
        <f t="shared" si="67"/>
        <v>0</v>
      </c>
    </row>
    <row r="161" spans="1:15" x14ac:dyDescent="0.2">
      <c r="A161" s="1" t="s">
        <v>251</v>
      </c>
      <c r="B161" s="3" t="s">
        <v>252</v>
      </c>
      <c r="C161" s="31">
        <v>5200000</v>
      </c>
      <c r="D161" s="34">
        <v>-500000</v>
      </c>
      <c r="E161" s="31">
        <v>4700000</v>
      </c>
      <c r="F161" s="49">
        <v>0</v>
      </c>
      <c r="G161" s="49">
        <v>0</v>
      </c>
      <c r="H161" s="49">
        <v>0</v>
      </c>
      <c r="I161" s="49">
        <v>414250.8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f t="shared" si="67"/>
        <v>4285749.2</v>
      </c>
    </row>
    <row r="162" spans="1:15" x14ac:dyDescent="0.2">
      <c r="A162" s="1" t="s">
        <v>253</v>
      </c>
      <c r="B162" s="3" t="s">
        <v>254</v>
      </c>
      <c r="C162" s="31">
        <v>500000</v>
      </c>
      <c r="D162" s="34">
        <v>174719.77</v>
      </c>
      <c r="E162" s="31">
        <v>674719.77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49">
        <v>750.01</v>
      </c>
      <c r="M162" s="49">
        <v>57416.68</v>
      </c>
      <c r="N162" s="49">
        <v>0</v>
      </c>
      <c r="O162" s="49">
        <f t="shared" si="67"/>
        <v>616553.07999999996</v>
      </c>
    </row>
    <row r="163" spans="1:15" s="4" customFormat="1" x14ac:dyDescent="0.2">
      <c r="A163" s="4" t="s">
        <v>255</v>
      </c>
      <c r="B163" s="9" t="s">
        <v>256</v>
      </c>
      <c r="C163" s="51">
        <f>+C164+C165</f>
        <v>1500000</v>
      </c>
      <c r="D163" s="53">
        <f>+D164+D165</f>
        <v>74203.169999999984</v>
      </c>
      <c r="E163" s="51">
        <f>+E164+E165</f>
        <v>1574203.17</v>
      </c>
      <c r="F163" s="50">
        <f>+F164</f>
        <v>0</v>
      </c>
      <c r="G163" s="50">
        <f>+G164</f>
        <v>0</v>
      </c>
      <c r="H163" s="50">
        <f t="shared" ref="H163:L163" si="74">+H164+H165</f>
        <v>65525.4</v>
      </c>
      <c r="I163" s="50">
        <f t="shared" si="74"/>
        <v>94506.2</v>
      </c>
      <c r="J163" s="50">
        <f t="shared" si="74"/>
        <v>0</v>
      </c>
      <c r="K163" s="50">
        <f t="shared" si="74"/>
        <v>87504.01</v>
      </c>
      <c r="L163" s="50">
        <f t="shared" si="74"/>
        <v>140741.96</v>
      </c>
      <c r="M163" s="50">
        <f>+M164+M165</f>
        <v>138237</v>
      </c>
      <c r="N163" s="50">
        <f>+N164+N165</f>
        <v>337929.88</v>
      </c>
      <c r="O163" s="50">
        <f t="shared" si="67"/>
        <v>709758.72000000009</v>
      </c>
    </row>
    <row r="164" spans="1:15" x14ac:dyDescent="0.2">
      <c r="A164" s="1" t="s">
        <v>257</v>
      </c>
      <c r="B164" s="3" t="s">
        <v>256</v>
      </c>
      <c r="C164" s="31">
        <v>1500000</v>
      </c>
      <c r="D164" s="34">
        <v>-325796.83</v>
      </c>
      <c r="E164" s="31">
        <v>1174203.17</v>
      </c>
      <c r="F164" s="49">
        <v>0</v>
      </c>
      <c r="G164" s="49">
        <v>0</v>
      </c>
      <c r="H164" s="49">
        <v>65525.4</v>
      </c>
      <c r="I164" s="49">
        <v>94506.2</v>
      </c>
      <c r="J164" s="49">
        <v>0</v>
      </c>
      <c r="K164" s="49">
        <v>87504.01</v>
      </c>
      <c r="L164" s="49">
        <v>140741.96</v>
      </c>
      <c r="M164" s="49">
        <v>138237</v>
      </c>
      <c r="N164" s="49">
        <v>337929.88</v>
      </c>
      <c r="O164" s="49">
        <f t="shared" si="67"/>
        <v>309758.72000000009</v>
      </c>
    </row>
    <row r="165" spans="1:15" x14ac:dyDescent="0.2">
      <c r="A165" s="1" t="s">
        <v>431</v>
      </c>
      <c r="B165" s="1" t="s">
        <v>434</v>
      </c>
      <c r="C165" s="31">
        <v>0</v>
      </c>
      <c r="D165" s="34">
        <v>400000</v>
      </c>
      <c r="E165" s="31">
        <v>400000</v>
      </c>
      <c r="F165" s="49">
        <f>+F166+F167</f>
        <v>0</v>
      </c>
      <c r="G165" s="49">
        <f>+G166+G167</f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v>0</v>
      </c>
      <c r="M165" s="49">
        <v>0</v>
      </c>
      <c r="N165" s="49">
        <v>0</v>
      </c>
      <c r="O165" s="49">
        <f t="shared" si="67"/>
        <v>400000</v>
      </c>
    </row>
    <row r="166" spans="1:15" s="4" customFormat="1" x14ac:dyDescent="0.2">
      <c r="A166" s="4" t="s">
        <v>258</v>
      </c>
      <c r="B166" s="9" t="s">
        <v>259</v>
      </c>
      <c r="C166" s="51">
        <v>3300000</v>
      </c>
      <c r="D166" s="53">
        <f>+D167+D168</f>
        <v>2075796.83</v>
      </c>
      <c r="E166" s="51">
        <f>+E167+E168</f>
        <v>5375796.8300000001</v>
      </c>
      <c r="F166" s="50">
        <v>0</v>
      </c>
      <c r="G166" s="50">
        <v>0</v>
      </c>
      <c r="H166" s="50">
        <f t="shared" ref="H166:M166" si="75">+H167+H168</f>
        <v>0</v>
      </c>
      <c r="I166" s="50">
        <f t="shared" si="75"/>
        <v>93499.28</v>
      </c>
      <c r="J166" s="50">
        <f t="shared" si="75"/>
        <v>49560</v>
      </c>
      <c r="K166" s="50">
        <f t="shared" si="75"/>
        <v>589930.4</v>
      </c>
      <c r="L166" s="50">
        <f t="shared" si="75"/>
        <v>371086.4</v>
      </c>
      <c r="M166" s="50">
        <f t="shared" si="75"/>
        <v>271735.96000000002</v>
      </c>
      <c r="N166" s="50">
        <f>+N167+N168</f>
        <v>134864.67000000001</v>
      </c>
      <c r="O166" s="50">
        <f t="shared" si="67"/>
        <v>3865120.1199999992</v>
      </c>
    </row>
    <row r="167" spans="1:15" x14ac:dyDescent="0.2">
      <c r="A167" s="1" t="s">
        <v>260</v>
      </c>
      <c r="B167" s="3" t="s">
        <v>261</v>
      </c>
      <c r="C167" s="31">
        <v>3000000</v>
      </c>
      <c r="D167" s="34">
        <v>2025796.83</v>
      </c>
      <c r="E167" s="31">
        <v>5025796.83</v>
      </c>
      <c r="F167" s="49">
        <v>0</v>
      </c>
      <c r="G167" s="49">
        <v>0</v>
      </c>
      <c r="H167" s="49">
        <v>0</v>
      </c>
      <c r="I167" s="49">
        <v>93499.28</v>
      </c>
      <c r="J167" s="49">
        <v>0</v>
      </c>
      <c r="K167" s="49">
        <v>589930.4</v>
      </c>
      <c r="L167" s="49">
        <v>371086.4</v>
      </c>
      <c r="M167" s="49">
        <v>271735.96000000002</v>
      </c>
      <c r="N167" s="49">
        <v>134864.67000000001</v>
      </c>
      <c r="O167" s="49">
        <f t="shared" si="67"/>
        <v>3564680.1199999996</v>
      </c>
    </row>
    <row r="168" spans="1:15" x14ac:dyDescent="0.2">
      <c r="A168" s="1" t="s">
        <v>262</v>
      </c>
      <c r="B168" s="3" t="s">
        <v>263</v>
      </c>
      <c r="C168" s="31">
        <v>300000</v>
      </c>
      <c r="D168" s="34">
        <v>50000</v>
      </c>
      <c r="E168" s="31">
        <v>350000</v>
      </c>
      <c r="F168" s="49">
        <f>+F169</f>
        <v>0</v>
      </c>
      <c r="G168" s="49">
        <f>+G169</f>
        <v>0</v>
      </c>
      <c r="H168" s="49">
        <v>0</v>
      </c>
      <c r="I168" s="49">
        <v>0</v>
      </c>
      <c r="J168" s="49">
        <v>49560</v>
      </c>
      <c r="K168" s="49">
        <v>0</v>
      </c>
      <c r="L168" s="49">
        <v>0</v>
      </c>
      <c r="M168" s="49">
        <v>0</v>
      </c>
      <c r="N168" s="49">
        <v>0</v>
      </c>
      <c r="O168" s="49">
        <f t="shared" si="67"/>
        <v>300440</v>
      </c>
    </row>
    <row r="169" spans="1:15" x14ac:dyDescent="0.2">
      <c r="A169" s="4" t="s">
        <v>264</v>
      </c>
      <c r="B169" s="9" t="s">
        <v>265</v>
      </c>
      <c r="C169" s="51">
        <v>500000</v>
      </c>
      <c r="D169" s="53">
        <f>+D170</f>
        <v>-240000</v>
      </c>
      <c r="E169" s="51">
        <f>+E170</f>
        <v>260000</v>
      </c>
      <c r="F169" s="50">
        <v>0</v>
      </c>
      <c r="G169" s="50">
        <v>0</v>
      </c>
      <c r="H169" s="50">
        <f t="shared" ref="H169:M169" si="76">+H170</f>
        <v>0</v>
      </c>
      <c r="I169" s="50">
        <f t="shared" si="76"/>
        <v>0</v>
      </c>
      <c r="J169" s="50">
        <f t="shared" si="76"/>
        <v>0</v>
      </c>
      <c r="K169" s="50">
        <f t="shared" si="76"/>
        <v>0</v>
      </c>
      <c r="L169" s="50">
        <f t="shared" si="76"/>
        <v>0</v>
      </c>
      <c r="M169" s="50">
        <f t="shared" si="76"/>
        <v>48805.2</v>
      </c>
      <c r="N169" s="50">
        <f>+N170</f>
        <v>0</v>
      </c>
      <c r="O169" s="50">
        <f t="shared" si="67"/>
        <v>211194.8</v>
      </c>
    </row>
    <row r="170" spans="1:15" x14ac:dyDescent="0.2">
      <c r="A170" s="1" t="s">
        <v>266</v>
      </c>
      <c r="B170" s="3" t="s">
        <v>265</v>
      </c>
      <c r="C170" s="31">
        <v>500000</v>
      </c>
      <c r="D170" s="34">
        <v>-240000</v>
      </c>
      <c r="E170" s="31">
        <v>260000</v>
      </c>
      <c r="F170" s="49">
        <f>+F171</f>
        <v>0</v>
      </c>
      <c r="G170" s="49">
        <f>+G171</f>
        <v>0</v>
      </c>
      <c r="H170" s="49">
        <v>0</v>
      </c>
      <c r="I170" s="49">
        <v>0</v>
      </c>
      <c r="J170" s="49">
        <v>0</v>
      </c>
      <c r="K170" s="49">
        <v>0</v>
      </c>
      <c r="L170" s="49">
        <v>0</v>
      </c>
      <c r="M170" s="49">
        <v>48805.2</v>
      </c>
      <c r="N170" s="49">
        <v>0</v>
      </c>
      <c r="O170" s="49">
        <f t="shared" si="67"/>
        <v>211194.8</v>
      </c>
    </row>
    <row r="171" spans="1:15" x14ac:dyDescent="0.2">
      <c r="A171" s="4" t="s">
        <v>267</v>
      </c>
      <c r="B171" s="9" t="s">
        <v>268</v>
      </c>
      <c r="C171" s="51">
        <v>500000</v>
      </c>
      <c r="D171" s="53">
        <f>+D172</f>
        <v>-50000</v>
      </c>
      <c r="E171" s="51">
        <f>+E172</f>
        <v>450000</v>
      </c>
      <c r="F171" s="50">
        <v>0</v>
      </c>
      <c r="G171" s="50">
        <v>0</v>
      </c>
      <c r="H171" s="50">
        <f t="shared" ref="H171:M171" si="77">+H172</f>
        <v>0</v>
      </c>
      <c r="I171" s="50">
        <f t="shared" si="77"/>
        <v>155245</v>
      </c>
      <c r="J171" s="50">
        <f t="shared" si="77"/>
        <v>0</v>
      </c>
      <c r="K171" s="50">
        <f t="shared" si="77"/>
        <v>0</v>
      </c>
      <c r="L171" s="50">
        <f t="shared" si="77"/>
        <v>0</v>
      </c>
      <c r="M171" s="50">
        <f t="shared" si="77"/>
        <v>0</v>
      </c>
      <c r="N171" s="50">
        <f>+N172</f>
        <v>0</v>
      </c>
      <c r="O171" s="50">
        <f t="shared" si="67"/>
        <v>294755</v>
      </c>
    </row>
    <row r="172" spans="1:15" s="4" customFormat="1" x14ac:dyDescent="0.2">
      <c r="A172" s="1" t="s">
        <v>269</v>
      </c>
      <c r="B172" s="3" t="s">
        <v>268</v>
      </c>
      <c r="C172" s="31">
        <v>500000</v>
      </c>
      <c r="D172" s="34">
        <v>-50000</v>
      </c>
      <c r="E172" s="31">
        <v>450000</v>
      </c>
      <c r="F172" s="49">
        <f>+F173</f>
        <v>0</v>
      </c>
      <c r="G172" s="49">
        <f>+G173</f>
        <v>0</v>
      </c>
      <c r="H172" s="49">
        <v>0</v>
      </c>
      <c r="I172" s="49">
        <v>155245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f t="shared" si="67"/>
        <v>294755</v>
      </c>
    </row>
    <row r="173" spans="1:15" x14ac:dyDescent="0.2">
      <c r="A173" s="4" t="s">
        <v>270</v>
      </c>
      <c r="B173" s="9" t="s">
        <v>271</v>
      </c>
      <c r="C173" s="51">
        <v>4500000</v>
      </c>
      <c r="D173" s="53">
        <f>+D174</f>
        <v>1038311.96</v>
      </c>
      <c r="E173" s="51">
        <f>+E174</f>
        <v>5538311.96</v>
      </c>
      <c r="F173" s="50">
        <v>0</v>
      </c>
      <c r="G173" s="50">
        <v>0</v>
      </c>
      <c r="H173" s="50">
        <f t="shared" ref="H173:M173" si="78">+H174</f>
        <v>0</v>
      </c>
      <c r="I173" s="50">
        <f t="shared" si="78"/>
        <v>20060</v>
      </c>
      <c r="J173" s="50">
        <f t="shared" si="78"/>
        <v>0</v>
      </c>
      <c r="K173" s="50">
        <f t="shared" si="78"/>
        <v>0</v>
      </c>
      <c r="L173" s="50">
        <f t="shared" si="78"/>
        <v>0</v>
      </c>
      <c r="M173" s="50">
        <f t="shared" si="78"/>
        <v>1028687.45</v>
      </c>
      <c r="N173" s="50">
        <f>+N174</f>
        <v>133588.20000000001</v>
      </c>
      <c r="O173" s="50">
        <f t="shared" si="67"/>
        <v>4355976.3099999996</v>
      </c>
    </row>
    <row r="174" spans="1:15" x14ac:dyDescent="0.2">
      <c r="A174" s="1" t="s">
        <v>272</v>
      </c>
      <c r="B174" s="3" t="s">
        <v>271</v>
      </c>
      <c r="C174" s="31">
        <v>4500000</v>
      </c>
      <c r="D174" s="34">
        <v>1038311.96</v>
      </c>
      <c r="E174" s="31">
        <v>5538311.96</v>
      </c>
      <c r="F174" s="49">
        <f>+F175</f>
        <v>0</v>
      </c>
      <c r="G174" s="49">
        <f>+G175</f>
        <v>0</v>
      </c>
      <c r="H174" s="49">
        <v>0</v>
      </c>
      <c r="I174" s="49">
        <v>20060</v>
      </c>
      <c r="J174" s="49">
        <v>0</v>
      </c>
      <c r="K174" s="49">
        <v>0</v>
      </c>
      <c r="L174" s="49">
        <v>0</v>
      </c>
      <c r="M174" s="49">
        <v>1028687.45</v>
      </c>
      <c r="N174" s="49">
        <v>133588.20000000001</v>
      </c>
      <c r="O174" s="49">
        <f t="shared" si="67"/>
        <v>4355976.3099999996</v>
      </c>
    </row>
    <row r="175" spans="1:15" x14ac:dyDescent="0.2">
      <c r="A175" s="4" t="s">
        <v>273</v>
      </c>
      <c r="B175" s="9" t="s">
        <v>274</v>
      </c>
      <c r="C175" s="51">
        <v>11350000</v>
      </c>
      <c r="D175" s="53">
        <f>+D176</f>
        <v>-1430838.35</v>
      </c>
      <c r="E175" s="51">
        <f>+E176</f>
        <v>9919161.6500000004</v>
      </c>
      <c r="F175" s="50">
        <v>0</v>
      </c>
      <c r="G175" s="50">
        <v>0</v>
      </c>
      <c r="H175" s="50">
        <f t="shared" ref="H175:M175" si="79">+H176</f>
        <v>578790</v>
      </c>
      <c r="I175" s="50">
        <f t="shared" si="79"/>
        <v>0</v>
      </c>
      <c r="J175" s="50">
        <f t="shared" si="79"/>
        <v>29888.39</v>
      </c>
      <c r="K175" s="50">
        <f t="shared" si="79"/>
        <v>145863.82999999999</v>
      </c>
      <c r="L175" s="50">
        <f t="shared" si="79"/>
        <v>146063.94</v>
      </c>
      <c r="M175" s="50">
        <f t="shared" si="79"/>
        <v>345816.7</v>
      </c>
      <c r="N175" s="50">
        <f>+N176</f>
        <v>912018.46</v>
      </c>
      <c r="O175" s="50">
        <f t="shared" si="67"/>
        <v>7760720.330000001</v>
      </c>
    </row>
    <row r="176" spans="1:15" x14ac:dyDescent="0.2">
      <c r="A176" s="1" t="s">
        <v>275</v>
      </c>
      <c r="B176" s="3" t="s">
        <v>274</v>
      </c>
      <c r="C176" s="31">
        <v>11350000</v>
      </c>
      <c r="D176" s="34">
        <v>-1430838.35</v>
      </c>
      <c r="E176" s="31">
        <v>9919161.6500000004</v>
      </c>
      <c r="F176" s="49">
        <f>+F177+F178</f>
        <v>0</v>
      </c>
      <c r="G176" s="49">
        <f>+G177+G178</f>
        <v>0</v>
      </c>
      <c r="H176" s="49">
        <v>578790</v>
      </c>
      <c r="I176" s="49">
        <v>0</v>
      </c>
      <c r="J176" s="49">
        <v>29888.39</v>
      </c>
      <c r="K176" s="49">
        <v>145863.82999999999</v>
      </c>
      <c r="L176" s="49">
        <v>146063.94</v>
      </c>
      <c r="M176" s="49">
        <v>345816.7</v>
      </c>
      <c r="N176" s="49">
        <v>912018.46</v>
      </c>
      <c r="O176" s="49">
        <f t="shared" si="67"/>
        <v>7760720.330000001</v>
      </c>
    </row>
    <row r="177" spans="1:16" x14ac:dyDescent="0.2">
      <c r="A177" s="4" t="s">
        <v>276</v>
      </c>
      <c r="B177" s="9" t="s">
        <v>277</v>
      </c>
      <c r="C177" s="51">
        <v>13400000</v>
      </c>
      <c r="D177" s="53">
        <f>+D178+D179</f>
        <v>-8503267.2300000004</v>
      </c>
      <c r="E177" s="51">
        <f>+E178+E179</f>
        <v>4896732.7699999996</v>
      </c>
      <c r="F177" s="50">
        <v>0</v>
      </c>
      <c r="G177" s="50">
        <f t="shared" ref="G177:K177" si="80">+G178+G179</f>
        <v>0</v>
      </c>
      <c r="H177" s="50">
        <f t="shared" si="80"/>
        <v>86194.28</v>
      </c>
      <c r="I177" s="50">
        <f t="shared" si="80"/>
        <v>35124.18</v>
      </c>
      <c r="J177" s="50">
        <f t="shared" si="80"/>
        <v>59430</v>
      </c>
      <c r="K177" s="50">
        <f t="shared" si="80"/>
        <v>45368.45</v>
      </c>
      <c r="L177" s="50">
        <f>+L178+L179</f>
        <v>2856</v>
      </c>
      <c r="M177" s="50">
        <f>+M178+M179</f>
        <v>21393</v>
      </c>
      <c r="N177" s="50">
        <f>+N178+N179</f>
        <v>0</v>
      </c>
      <c r="O177" s="50">
        <f t="shared" si="67"/>
        <v>4646366.8599999994</v>
      </c>
    </row>
    <row r="178" spans="1:16" s="4" customFormat="1" x14ac:dyDescent="0.2">
      <c r="A178" s="1" t="s">
        <v>278</v>
      </c>
      <c r="B178" s="3" t="s">
        <v>279</v>
      </c>
      <c r="C178" s="31">
        <v>10400000</v>
      </c>
      <c r="D178" s="34">
        <v>-8235784.3099999996</v>
      </c>
      <c r="E178" s="31">
        <v>2164215.69</v>
      </c>
      <c r="F178" s="49">
        <v>0</v>
      </c>
      <c r="G178" s="49">
        <v>0</v>
      </c>
      <c r="H178" s="49">
        <v>0</v>
      </c>
      <c r="I178" s="49">
        <v>0</v>
      </c>
      <c r="J178" s="49">
        <v>52780</v>
      </c>
      <c r="K178" s="49">
        <v>26612.31</v>
      </c>
      <c r="L178" s="49">
        <v>0</v>
      </c>
      <c r="M178" s="49">
        <v>0</v>
      </c>
      <c r="N178" s="49">
        <v>0</v>
      </c>
      <c r="O178" s="49">
        <f t="shared" si="67"/>
        <v>2084823.38</v>
      </c>
    </row>
    <row r="179" spans="1:16" x14ac:dyDescent="0.2">
      <c r="A179" s="1" t="s">
        <v>280</v>
      </c>
      <c r="B179" s="3" t="s">
        <v>281</v>
      </c>
      <c r="C179" s="31">
        <v>3000000</v>
      </c>
      <c r="D179" s="34">
        <v>-267482.92</v>
      </c>
      <c r="E179" s="31">
        <v>2732517.08</v>
      </c>
      <c r="F179" s="49">
        <f>+F180+F181+F182+F183</f>
        <v>0</v>
      </c>
      <c r="G179" s="49">
        <v>0</v>
      </c>
      <c r="H179" s="49">
        <v>86194.28</v>
      </c>
      <c r="I179" s="49">
        <v>35124.18</v>
      </c>
      <c r="J179" s="49">
        <v>6650</v>
      </c>
      <c r="K179" s="49">
        <v>18756.14</v>
      </c>
      <c r="L179" s="49">
        <v>2856</v>
      </c>
      <c r="M179" s="49">
        <v>21393</v>
      </c>
      <c r="N179" s="49">
        <v>0</v>
      </c>
      <c r="O179" s="49">
        <f t="shared" si="67"/>
        <v>2561543.48</v>
      </c>
    </row>
    <row r="180" spans="1:16" x14ac:dyDescent="0.2">
      <c r="A180" s="4" t="s">
        <v>282</v>
      </c>
      <c r="B180" s="9" t="s">
        <v>283</v>
      </c>
      <c r="C180" s="51">
        <v>55540818</v>
      </c>
      <c r="D180" s="53">
        <f>+D181+D182+D183+D184</f>
        <v>-44176465.030000001</v>
      </c>
      <c r="E180" s="51">
        <f>+E181+E182+E183+E184</f>
        <v>11364352.970000001</v>
      </c>
      <c r="F180" s="50">
        <f>+F181+F182+F183+F184</f>
        <v>0</v>
      </c>
      <c r="G180" s="50">
        <f t="shared" ref="G180:K180" si="81">+G181+G182+G183+G184</f>
        <v>1700000</v>
      </c>
      <c r="H180" s="50">
        <f t="shared" si="81"/>
        <v>430013</v>
      </c>
      <c r="I180" s="50">
        <f t="shared" si="81"/>
        <v>1553318.46</v>
      </c>
      <c r="J180" s="50">
        <f t="shared" si="81"/>
        <v>94742.2</v>
      </c>
      <c r="K180" s="50">
        <f t="shared" si="81"/>
        <v>1032570.8</v>
      </c>
      <c r="L180" s="50">
        <f>+L181+L182+L183+L184</f>
        <v>130168.99</v>
      </c>
      <c r="M180" s="50">
        <f>+M181+M182+M183+M184</f>
        <v>258485.87</v>
      </c>
      <c r="N180" s="50">
        <f>+N181+N182+N183+N184</f>
        <v>1709499.59</v>
      </c>
      <c r="O180" s="50">
        <f t="shared" si="67"/>
        <v>4455554.0600000005</v>
      </c>
    </row>
    <row r="181" spans="1:16" s="4" customFormat="1" x14ac:dyDescent="0.2">
      <c r="A181" s="1" t="s">
        <v>284</v>
      </c>
      <c r="B181" s="3" t="s">
        <v>285</v>
      </c>
      <c r="C181" s="31">
        <v>43690818</v>
      </c>
      <c r="D181" s="34">
        <v>-42689833.460000001</v>
      </c>
      <c r="E181" s="31">
        <v>1000984.54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0</v>
      </c>
      <c r="N181" s="49">
        <v>0</v>
      </c>
      <c r="O181" s="49">
        <f t="shared" si="67"/>
        <v>1000984.54</v>
      </c>
    </row>
    <row r="182" spans="1:16" x14ac:dyDescent="0.2">
      <c r="A182" s="1" t="s">
        <v>286</v>
      </c>
      <c r="B182" s="1" t="s">
        <v>407</v>
      </c>
      <c r="C182" s="31">
        <v>0</v>
      </c>
      <c r="D182" s="34">
        <v>6800000</v>
      </c>
      <c r="E182" s="31">
        <v>6800000</v>
      </c>
      <c r="F182" s="49">
        <v>0</v>
      </c>
      <c r="G182" s="49">
        <v>1700000</v>
      </c>
      <c r="H182" s="49">
        <v>0</v>
      </c>
      <c r="I182" s="49">
        <v>1500000</v>
      </c>
      <c r="J182" s="49">
        <v>0</v>
      </c>
      <c r="K182" s="49">
        <v>0</v>
      </c>
      <c r="L182" s="49">
        <v>0</v>
      </c>
      <c r="M182" s="49">
        <v>0</v>
      </c>
      <c r="N182" s="49">
        <v>1700000</v>
      </c>
      <c r="O182" s="49">
        <f t="shared" si="67"/>
        <v>1900000</v>
      </c>
    </row>
    <row r="183" spans="1:16" x14ac:dyDescent="0.2">
      <c r="A183" s="1" t="s">
        <v>287</v>
      </c>
      <c r="B183" s="3" t="s">
        <v>288</v>
      </c>
      <c r="C183" s="31">
        <v>500000</v>
      </c>
      <c r="D183" s="34">
        <v>265271.11</v>
      </c>
      <c r="E183" s="31">
        <v>765271.11</v>
      </c>
      <c r="F183" s="49">
        <v>0</v>
      </c>
      <c r="G183" s="49">
        <v>0</v>
      </c>
      <c r="H183" s="49">
        <v>350540</v>
      </c>
      <c r="I183" s="49">
        <v>6914.96</v>
      </c>
      <c r="J183" s="49">
        <v>0</v>
      </c>
      <c r="K183" s="49">
        <v>0</v>
      </c>
      <c r="L183" s="49">
        <v>0</v>
      </c>
      <c r="M183" s="49">
        <v>0</v>
      </c>
      <c r="N183" s="49">
        <v>9499.59</v>
      </c>
      <c r="O183" s="49">
        <f t="shared" si="67"/>
        <v>398316.55999999994</v>
      </c>
    </row>
    <row r="184" spans="1:16" s="4" customFormat="1" x14ac:dyDescent="0.2">
      <c r="A184" s="1" t="s">
        <v>289</v>
      </c>
      <c r="B184" s="3" t="s">
        <v>290</v>
      </c>
      <c r="C184" s="31">
        <v>11350000</v>
      </c>
      <c r="D184" s="34">
        <v>-8551902.6799999997</v>
      </c>
      <c r="E184" s="31">
        <v>2798097.32</v>
      </c>
      <c r="F184" s="49">
        <v>0</v>
      </c>
      <c r="G184" s="49">
        <v>0</v>
      </c>
      <c r="H184" s="49">
        <v>79473</v>
      </c>
      <c r="I184" s="49">
        <v>46403.5</v>
      </c>
      <c r="J184" s="49">
        <v>94742.2</v>
      </c>
      <c r="K184" s="49">
        <v>1032570.8</v>
      </c>
      <c r="L184" s="49">
        <v>130168.99</v>
      </c>
      <c r="M184" s="49">
        <v>258485.87</v>
      </c>
      <c r="N184" s="49">
        <v>0</v>
      </c>
      <c r="O184" s="49">
        <f t="shared" si="67"/>
        <v>1156252.9599999995</v>
      </c>
    </row>
    <row r="185" spans="1:16" x14ac:dyDescent="0.2">
      <c r="A185" s="4" t="s">
        <v>291</v>
      </c>
      <c r="B185" s="9" t="s">
        <v>292</v>
      </c>
      <c r="C185" s="51">
        <v>30000000</v>
      </c>
      <c r="D185" s="53">
        <f t="shared" ref="D185:I185" si="82">+D186</f>
        <v>-13700000</v>
      </c>
      <c r="E185" s="51">
        <f t="shared" si="82"/>
        <v>16300000</v>
      </c>
      <c r="F185" s="56">
        <f t="shared" si="82"/>
        <v>367488</v>
      </c>
      <c r="G185" s="56">
        <f t="shared" si="82"/>
        <v>894910.01</v>
      </c>
      <c r="H185" s="50">
        <f t="shared" si="82"/>
        <v>1175043.31</v>
      </c>
      <c r="I185" s="50">
        <f t="shared" si="82"/>
        <v>807794.4</v>
      </c>
      <c r="J185" s="50">
        <f>+J186</f>
        <v>903552.81</v>
      </c>
      <c r="K185" s="50">
        <f>+K186</f>
        <v>2711362.77</v>
      </c>
      <c r="L185" s="50">
        <f>+L186</f>
        <v>1569554.07</v>
      </c>
      <c r="M185" s="50">
        <f>+M186</f>
        <v>1267504.46</v>
      </c>
      <c r="N185" s="50">
        <f>+N186</f>
        <v>1269696.8</v>
      </c>
      <c r="O185" s="50">
        <f t="shared" si="67"/>
        <v>5333093.3699999992</v>
      </c>
      <c r="P185"/>
    </row>
    <row r="186" spans="1:16" s="4" customFormat="1" x14ac:dyDescent="0.2">
      <c r="A186" s="1" t="s">
        <v>293</v>
      </c>
      <c r="B186" s="3" t="s">
        <v>294</v>
      </c>
      <c r="C186" s="31">
        <v>30000000</v>
      </c>
      <c r="D186" s="59">
        <v>-13700000</v>
      </c>
      <c r="E186" s="31">
        <v>16300000</v>
      </c>
      <c r="F186" s="49">
        <v>367488</v>
      </c>
      <c r="G186" s="49">
        <v>894910.01</v>
      </c>
      <c r="H186" s="49">
        <v>1175043.31</v>
      </c>
      <c r="I186" s="49">
        <v>807794.4</v>
      </c>
      <c r="J186" s="49">
        <v>903552.81</v>
      </c>
      <c r="K186" s="49">
        <v>2711362.77</v>
      </c>
      <c r="L186" s="49">
        <v>1569554.07</v>
      </c>
      <c r="M186" s="49">
        <v>1267504.46</v>
      </c>
      <c r="N186" s="49">
        <v>1269696.8</v>
      </c>
      <c r="O186" s="49">
        <f t="shared" si="67"/>
        <v>5333093.3699999992</v>
      </c>
    </row>
    <row r="187" spans="1:16" x14ac:dyDescent="0.2">
      <c r="A187" s="4" t="s">
        <v>295</v>
      </c>
      <c r="B187" s="9" t="s">
        <v>296</v>
      </c>
      <c r="C187" s="51">
        <v>6000000</v>
      </c>
      <c r="D187" s="53">
        <f t="shared" ref="D187:M187" si="83">+D188+D189</f>
        <v>-89761.87</v>
      </c>
      <c r="E187" s="51">
        <f t="shared" si="83"/>
        <v>5910238.1299999999</v>
      </c>
      <c r="F187" s="60">
        <f t="shared" si="83"/>
        <v>0</v>
      </c>
      <c r="G187" s="56">
        <f t="shared" si="83"/>
        <v>702926.5</v>
      </c>
      <c r="H187" s="50">
        <f t="shared" si="83"/>
        <v>77532</v>
      </c>
      <c r="I187" s="50">
        <f t="shared" si="83"/>
        <v>682120</v>
      </c>
      <c r="J187" s="50">
        <f t="shared" si="83"/>
        <v>81650</v>
      </c>
      <c r="K187" s="50">
        <f t="shared" si="83"/>
        <v>223860</v>
      </c>
      <c r="L187" s="50">
        <f t="shared" si="83"/>
        <v>0</v>
      </c>
      <c r="M187" s="50">
        <f t="shared" si="83"/>
        <v>412300.43</v>
      </c>
      <c r="N187" s="50">
        <f>+N188+N189</f>
        <v>1351323</v>
      </c>
      <c r="O187" s="50">
        <f t="shared" si="67"/>
        <v>2378526.1999999997</v>
      </c>
    </row>
    <row r="188" spans="1:16" s="4" customFormat="1" x14ac:dyDescent="0.2">
      <c r="A188" s="1" t="s">
        <v>297</v>
      </c>
      <c r="B188" s="3" t="s">
        <v>298</v>
      </c>
      <c r="C188" s="31">
        <v>6000000</v>
      </c>
      <c r="D188" s="34">
        <v>-502062.3</v>
      </c>
      <c r="E188" s="31">
        <v>5497937.7000000002</v>
      </c>
      <c r="F188" s="49">
        <f>+F194</f>
        <v>0</v>
      </c>
      <c r="G188" s="49">
        <v>702926.5</v>
      </c>
      <c r="H188" s="49">
        <v>77532</v>
      </c>
      <c r="I188" s="49">
        <v>682120</v>
      </c>
      <c r="J188" s="49">
        <v>81650</v>
      </c>
      <c r="K188" s="49">
        <v>223860</v>
      </c>
      <c r="L188" s="49">
        <v>0</v>
      </c>
      <c r="M188" s="49">
        <v>0</v>
      </c>
      <c r="N188" s="49">
        <v>1351323</v>
      </c>
      <c r="O188" s="49">
        <f t="shared" si="67"/>
        <v>2378526.2000000002</v>
      </c>
    </row>
    <row r="189" spans="1:16" s="4" customFormat="1" x14ac:dyDescent="0.2">
      <c r="A189" s="1" t="s">
        <v>452</v>
      </c>
      <c r="B189" s="3" t="s">
        <v>451</v>
      </c>
      <c r="C189" s="31">
        <v>0</v>
      </c>
      <c r="D189" s="34">
        <v>412300.43</v>
      </c>
      <c r="E189" s="31">
        <v>412300.43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49">
        <v>412300.43</v>
      </c>
      <c r="N189" s="49">
        <v>0</v>
      </c>
      <c r="O189" s="49">
        <f t="shared" si="67"/>
        <v>0</v>
      </c>
    </row>
    <row r="190" spans="1:16" s="4" customFormat="1" x14ac:dyDescent="0.2">
      <c r="A190" s="4" t="s">
        <v>458</v>
      </c>
      <c r="B190" s="9" t="s">
        <v>460</v>
      </c>
      <c r="C190" s="51">
        <f t="shared" ref="C190:N190" si="84">+C191</f>
        <v>0</v>
      </c>
      <c r="D190" s="53">
        <f t="shared" si="84"/>
        <v>1800000</v>
      </c>
      <c r="E190" s="51">
        <f t="shared" si="84"/>
        <v>1800000</v>
      </c>
      <c r="F190" s="50">
        <f t="shared" si="84"/>
        <v>0</v>
      </c>
      <c r="G190" s="50">
        <f t="shared" si="84"/>
        <v>0</v>
      </c>
      <c r="H190" s="50">
        <f t="shared" si="84"/>
        <v>0</v>
      </c>
      <c r="I190" s="50">
        <f t="shared" si="84"/>
        <v>0</v>
      </c>
      <c r="J190" s="50">
        <f t="shared" si="84"/>
        <v>0</v>
      </c>
      <c r="K190" s="50">
        <f t="shared" si="84"/>
        <v>0</v>
      </c>
      <c r="L190" s="50">
        <f t="shared" si="84"/>
        <v>0</v>
      </c>
      <c r="M190" s="50">
        <f t="shared" si="84"/>
        <v>0</v>
      </c>
      <c r="N190" s="50">
        <f t="shared" si="84"/>
        <v>0</v>
      </c>
      <c r="O190" s="50">
        <f t="shared" si="67"/>
        <v>1800000</v>
      </c>
    </row>
    <row r="191" spans="1:16" s="4" customFormat="1" x14ac:dyDescent="0.2">
      <c r="A191" s="1" t="s">
        <v>459</v>
      </c>
      <c r="B191" s="3" t="s">
        <v>461</v>
      </c>
      <c r="C191" s="31">
        <v>0</v>
      </c>
      <c r="D191" s="34">
        <v>1800000</v>
      </c>
      <c r="E191" s="31">
        <v>1800000</v>
      </c>
      <c r="F191" s="49">
        <v>0</v>
      </c>
      <c r="G191" s="49">
        <v>0</v>
      </c>
      <c r="H191" s="49">
        <v>0</v>
      </c>
      <c r="I191" s="49">
        <v>0</v>
      </c>
      <c r="J191" s="49">
        <v>0</v>
      </c>
      <c r="K191" s="49">
        <v>0</v>
      </c>
      <c r="L191" s="49">
        <v>0</v>
      </c>
      <c r="M191" s="49">
        <v>0</v>
      </c>
      <c r="N191" s="49">
        <v>0</v>
      </c>
      <c r="O191" s="49">
        <f t="shared" si="67"/>
        <v>1800000</v>
      </c>
    </row>
    <row r="192" spans="1:16" s="4" customFormat="1" x14ac:dyDescent="0.2">
      <c r="A192" s="4" t="s">
        <v>437</v>
      </c>
      <c r="B192" s="9" t="s">
        <v>439</v>
      </c>
      <c r="C192" s="51">
        <f t="shared" ref="C192:I192" si="85">+C193</f>
        <v>0</v>
      </c>
      <c r="D192" s="53">
        <f t="shared" si="85"/>
        <v>89761.87</v>
      </c>
      <c r="E192" s="51">
        <f t="shared" si="85"/>
        <v>89761.87</v>
      </c>
      <c r="F192" s="50">
        <f t="shared" si="85"/>
        <v>0</v>
      </c>
      <c r="G192" s="50">
        <f t="shared" si="85"/>
        <v>0</v>
      </c>
      <c r="H192" s="50">
        <f t="shared" si="85"/>
        <v>0</v>
      </c>
      <c r="I192" s="50">
        <f t="shared" si="85"/>
        <v>89761.87</v>
      </c>
      <c r="J192" s="50">
        <f>+J193</f>
        <v>0</v>
      </c>
      <c r="K192" s="50">
        <f>+K193</f>
        <v>0</v>
      </c>
      <c r="L192" s="50">
        <f>+L193</f>
        <v>0</v>
      </c>
      <c r="M192" s="50">
        <f>+M193</f>
        <v>0</v>
      </c>
      <c r="N192" s="50">
        <f>+N193</f>
        <v>0</v>
      </c>
      <c r="O192" s="50">
        <f t="shared" si="67"/>
        <v>0</v>
      </c>
    </row>
    <row r="193" spans="1:15" s="4" customFormat="1" x14ac:dyDescent="0.2">
      <c r="A193" s="1" t="s">
        <v>438</v>
      </c>
      <c r="B193" s="3" t="s">
        <v>440</v>
      </c>
      <c r="C193" s="31">
        <v>0</v>
      </c>
      <c r="D193" s="34">
        <v>89761.87</v>
      </c>
      <c r="E193" s="31">
        <v>89761.87</v>
      </c>
      <c r="F193" s="49">
        <v>0</v>
      </c>
      <c r="G193" s="49">
        <v>0</v>
      </c>
      <c r="H193" s="49">
        <v>0</v>
      </c>
      <c r="I193" s="49">
        <v>89761.87</v>
      </c>
      <c r="J193" s="49">
        <v>0</v>
      </c>
      <c r="K193" s="49">
        <v>0</v>
      </c>
      <c r="L193" s="49">
        <v>0</v>
      </c>
      <c r="M193" s="49">
        <v>0</v>
      </c>
      <c r="N193" s="49">
        <v>0</v>
      </c>
      <c r="O193" s="49">
        <f t="shared" si="67"/>
        <v>0</v>
      </c>
    </row>
    <row r="194" spans="1:15" x14ac:dyDescent="0.2">
      <c r="A194" s="4" t="s">
        <v>299</v>
      </c>
      <c r="B194" s="9" t="s">
        <v>300</v>
      </c>
      <c r="C194" s="51">
        <v>10400000</v>
      </c>
      <c r="D194" s="53">
        <f>+D195</f>
        <v>-197888.51</v>
      </c>
      <c r="E194" s="51">
        <f>+E195</f>
        <v>10202111.49</v>
      </c>
      <c r="F194" s="50">
        <v>0</v>
      </c>
      <c r="G194" s="56">
        <f t="shared" ref="G194:L194" si="86">+G195</f>
        <v>86219.99</v>
      </c>
      <c r="H194" s="49">
        <f t="shared" si="86"/>
        <v>0</v>
      </c>
      <c r="I194" s="50">
        <f t="shared" si="86"/>
        <v>298876.3</v>
      </c>
      <c r="J194" s="50">
        <f t="shared" si="86"/>
        <v>0</v>
      </c>
      <c r="K194" s="50">
        <f t="shared" si="86"/>
        <v>0</v>
      </c>
      <c r="L194" s="50">
        <f t="shared" si="86"/>
        <v>0</v>
      </c>
      <c r="M194" s="50">
        <f>+M195</f>
        <v>322588.79999999999</v>
      </c>
      <c r="N194" s="50">
        <f>+N195</f>
        <v>49500</v>
      </c>
      <c r="O194" s="50">
        <f t="shared" si="67"/>
        <v>9444926.3999999985</v>
      </c>
    </row>
    <row r="195" spans="1:15" s="4" customFormat="1" x14ac:dyDescent="0.2">
      <c r="A195" s="1" t="s">
        <v>301</v>
      </c>
      <c r="B195" s="3" t="s">
        <v>300</v>
      </c>
      <c r="C195" s="31">
        <v>10400000</v>
      </c>
      <c r="D195" s="34">
        <v>-197888.51</v>
      </c>
      <c r="E195" s="31">
        <v>10202111.49</v>
      </c>
      <c r="F195" s="49">
        <f>+F196</f>
        <v>0</v>
      </c>
      <c r="G195" s="49">
        <v>86219.99</v>
      </c>
      <c r="H195" s="49">
        <v>0</v>
      </c>
      <c r="I195" s="49">
        <v>298876.3</v>
      </c>
      <c r="J195" s="49">
        <v>0</v>
      </c>
      <c r="K195" s="49">
        <v>0</v>
      </c>
      <c r="L195" s="49">
        <v>0</v>
      </c>
      <c r="M195" s="49">
        <v>322588.79999999999</v>
      </c>
      <c r="N195" s="49">
        <v>49500</v>
      </c>
      <c r="O195" s="49">
        <f t="shared" si="67"/>
        <v>9444926.3999999985</v>
      </c>
    </row>
    <row r="196" spans="1:15" x14ac:dyDescent="0.2">
      <c r="A196" s="4" t="s">
        <v>302</v>
      </c>
      <c r="B196" s="9" t="s">
        <v>303</v>
      </c>
      <c r="C196" s="51">
        <v>2000000</v>
      </c>
      <c r="D196" s="53">
        <f>+D197</f>
        <v>-1000000</v>
      </c>
      <c r="E196" s="51">
        <f>+E197</f>
        <v>1000000</v>
      </c>
      <c r="F196" s="50">
        <v>0</v>
      </c>
      <c r="G196" s="50">
        <v>0</v>
      </c>
      <c r="H196" s="50">
        <f t="shared" ref="H196:M196" si="87">+H197</f>
        <v>0</v>
      </c>
      <c r="I196" s="50">
        <f t="shared" si="87"/>
        <v>0</v>
      </c>
      <c r="J196" s="50">
        <f t="shared" si="87"/>
        <v>0</v>
      </c>
      <c r="K196" s="50">
        <f t="shared" si="87"/>
        <v>0</v>
      </c>
      <c r="L196" s="50">
        <f t="shared" si="87"/>
        <v>0</v>
      </c>
      <c r="M196" s="50">
        <f t="shared" si="87"/>
        <v>0</v>
      </c>
      <c r="N196" s="50">
        <f>+N197</f>
        <v>0</v>
      </c>
      <c r="O196" s="50">
        <f t="shared" si="67"/>
        <v>1000000</v>
      </c>
    </row>
    <row r="197" spans="1:15" s="4" customFormat="1" x14ac:dyDescent="0.2">
      <c r="A197" s="1" t="s">
        <v>304</v>
      </c>
      <c r="B197" s="3" t="s">
        <v>303</v>
      </c>
      <c r="C197" s="31">
        <v>2000000</v>
      </c>
      <c r="D197" s="34">
        <v>-1000000</v>
      </c>
      <c r="E197" s="31">
        <v>1000000</v>
      </c>
      <c r="F197" s="49">
        <f>+F198</f>
        <v>0</v>
      </c>
      <c r="G197" s="49">
        <f>+G198</f>
        <v>0</v>
      </c>
      <c r="H197" s="49">
        <v>0</v>
      </c>
      <c r="I197" s="49">
        <v>0</v>
      </c>
      <c r="J197" s="49">
        <v>0</v>
      </c>
      <c r="K197" s="49">
        <v>0</v>
      </c>
      <c r="L197" s="49">
        <v>0</v>
      </c>
      <c r="M197" s="49">
        <v>0</v>
      </c>
      <c r="N197" s="49">
        <v>0</v>
      </c>
      <c r="O197" s="49">
        <f t="shared" si="67"/>
        <v>1000000</v>
      </c>
    </row>
    <row r="198" spans="1:15" x14ac:dyDescent="0.2">
      <c r="A198" s="4" t="s">
        <v>305</v>
      </c>
      <c r="B198" s="9" t="s">
        <v>306</v>
      </c>
      <c r="C198" s="51">
        <v>10400000</v>
      </c>
      <c r="D198" s="53">
        <f>+D199</f>
        <v>1699000</v>
      </c>
      <c r="E198" s="51">
        <f>+E199</f>
        <v>12099000</v>
      </c>
      <c r="F198" s="50">
        <v>0</v>
      </c>
      <c r="G198" s="50">
        <v>0</v>
      </c>
      <c r="H198" s="50">
        <f t="shared" ref="H198:M198" si="88">+H199</f>
        <v>85000</v>
      </c>
      <c r="I198" s="50">
        <f t="shared" si="88"/>
        <v>0</v>
      </c>
      <c r="J198" s="50">
        <f t="shared" si="88"/>
        <v>0</v>
      </c>
      <c r="K198" s="50">
        <f t="shared" si="88"/>
        <v>0</v>
      </c>
      <c r="L198" s="50">
        <f t="shared" si="88"/>
        <v>51660.4</v>
      </c>
      <c r="M198" s="50">
        <f t="shared" si="88"/>
        <v>0</v>
      </c>
      <c r="N198" s="50">
        <f>+N199</f>
        <v>0</v>
      </c>
      <c r="O198" s="50">
        <f t="shared" si="67"/>
        <v>11962339.6</v>
      </c>
    </row>
    <row r="199" spans="1:15" x14ac:dyDescent="0.2">
      <c r="A199" s="1" t="s">
        <v>307</v>
      </c>
      <c r="B199" s="3" t="s">
        <v>306</v>
      </c>
      <c r="C199" s="31">
        <v>10400000</v>
      </c>
      <c r="D199" s="34">
        <v>1699000</v>
      </c>
      <c r="E199" s="31">
        <v>12099000</v>
      </c>
      <c r="F199" s="49">
        <f t="shared" ref="F199:F228" si="89">+F200</f>
        <v>0</v>
      </c>
      <c r="G199" s="49">
        <f t="shared" ref="G199:G228" si="90">+G200</f>
        <v>0</v>
      </c>
      <c r="H199" s="49">
        <v>85000</v>
      </c>
      <c r="I199" s="49">
        <v>0</v>
      </c>
      <c r="J199" s="49">
        <v>0</v>
      </c>
      <c r="K199" s="49">
        <v>0</v>
      </c>
      <c r="L199" s="49">
        <v>51660.4</v>
      </c>
      <c r="M199" s="49">
        <v>0</v>
      </c>
      <c r="N199" s="49">
        <v>0</v>
      </c>
      <c r="O199" s="49">
        <f t="shared" si="67"/>
        <v>11962339.6</v>
      </c>
    </row>
    <row r="200" spans="1:15" s="4" customFormat="1" x14ac:dyDescent="0.2">
      <c r="A200" s="4" t="s">
        <v>308</v>
      </c>
      <c r="B200" s="9" t="s">
        <v>309</v>
      </c>
      <c r="C200" s="51">
        <v>10400000</v>
      </c>
      <c r="D200" s="53">
        <f>+D201</f>
        <v>-2820619.78</v>
      </c>
      <c r="E200" s="51">
        <f>+E201</f>
        <v>7579380.2199999997</v>
      </c>
      <c r="F200" s="50">
        <f t="shared" si="89"/>
        <v>0</v>
      </c>
      <c r="G200" s="50">
        <f t="shared" si="90"/>
        <v>0</v>
      </c>
      <c r="H200" s="50">
        <f t="shared" ref="H200:M200" si="91">+H201</f>
        <v>0</v>
      </c>
      <c r="I200" s="50">
        <f t="shared" si="91"/>
        <v>0</v>
      </c>
      <c r="J200" s="50">
        <f t="shared" si="91"/>
        <v>0</v>
      </c>
      <c r="K200" s="50">
        <f t="shared" si="91"/>
        <v>0</v>
      </c>
      <c r="L200" s="50">
        <f t="shared" si="91"/>
        <v>0</v>
      </c>
      <c r="M200" s="50">
        <f t="shared" si="91"/>
        <v>150308.89000000001</v>
      </c>
      <c r="N200" s="50">
        <f>+N201</f>
        <v>785024.44</v>
      </c>
      <c r="O200" s="50">
        <f t="shared" si="67"/>
        <v>6644046.8900000006</v>
      </c>
    </row>
    <row r="201" spans="1:15" x14ac:dyDescent="0.2">
      <c r="A201" s="1" t="s">
        <v>310</v>
      </c>
      <c r="B201" s="3" t="s">
        <v>309</v>
      </c>
      <c r="C201" s="31">
        <v>10400000</v>
      </c>
      <c r="D201" s="34">
        <v>-2820619.78</v>
      </c>
      <c r="E201" s="31">
        <v>7579380.2199999997</v>
      </c>
      <c r="F201" s="49">
        <f t="shared" si="89"/>
        <v>0</v>
      </c>
      <c r="G201" s="49">
        <f t="shared" si="90"/>
        <v>0</v>
      </c>
      <c r="H201" s="49">
        <v>0</v>
      </c>
      <c r="I201" s="49">
        <v>0</v>
      </c>
      <c r="J201" s="49">
        <v>0</v>
      </c>
      <c r="K201" s="49">
        <v>0</v>
      </c>
      <c r="L201" s="49">
        <v>0</v>
      </c>
      <c r="M201" s="49">
        <v>150308.89000000001</v>
      </c>
      <c r="N201" s="49">
        <v>785024.44</v>
      </c>
      <c r="O201" s="49">
        <f t="shared" si="67"/>
        <v>6644046.8900000006</v>
      </c>
    </row>
    <row r="202" spans="1:15" x14ac:dyDescent="0.2">
      <c r="A202" s="4" t="s">
        <v>311</v>
      </c>
      <c r="B202" s="9" t="s">
        <v>312</v>
      </c>
      <c r="C202" s="51">
        <v>500000</v>
      </c>
      <c r="D202" s="53">
        <f>+D203</f>
        <v>116000</v>
      </c>
      <c r="E202" s="51">
        <f>+E203</f>
        <v>616000</v>
      </c>
      <c r="F202" s="50">
        <f t="shared" si="89"/>
        <v>0</v>
      </c>
      <c r="G202" s="50">
        <f t="shared" si="90"/>
        <v>0</v>
      </c>
      <c r="H202" s="50">
        <f t="shared" ref="H202:M202" si="92">+H203</f>
        <v>0</v>
      </c>
      <c r="I202" s="50">
        <f t="shared" si="92"/>
        <v>0</v>
      </c>
      <c r="J202" s="50">
        <f t="shared" si="92"/>
        <v>0</v>
      </c>
      <c r="K202" s="50">
        <f t="shared" si="92"/>
        <v>0</v>
      </c>
      <c r="L202" s="50">
        <f t="shared" si="92"/>
        <v>0</v>
      </c>
      <c r="M202" s="50">
        <f t="shared" si="92"/>
        <v>0</v>
      </c>
      <c r="N202" s="50">
        <f>+N203</f>
        <v>0</v>
      </c>
      <c r="O202" s="50">
        <f t="shared" si="67"/>
        <v>616000</v>
      </c>
    </row>
    <row r="203" spans="1:15" x14ac:dyDescent="0.2">
      <c r="A203" s="1" t="s">
        <v>313</v>
      </c>
      <c r="B203" s="3" t="s">
        <v>314</v>
      </c>
      <c r="C203" s="31">
        <v>500000</v>
      </c>
      <c r="D203" s="34">
        <v>116000</v>
      </c>
      <c r="E203" s="31">
        <v>616000</v>
      </c>
      <c r="F203" s="49">
        <f t="shared" si="89"/>
        <v>0</v>
      </c>
      <c r="G203" s="49">
        <f t="shared" si="90"/>
        <v>0</v>
      </c>
      <c r="H203" s="49">
        <v>0</v>
      </c>
      <c r="I203" s="49">
        <v>0</v>
      </c>
      <c r="J203" s="49">
        <v>0</v>
      </c>
      <c r="K203" s="49">
        <v>0</v>
      </c>
      <c r="L203" s="49">
        <v>0</v>
      </c>
      <c r="M203" s="49">
        <v>0</v>
      </c>
      <c r="N203" s="49">
        <v>0</v>
      </c>
      <c r="O203" s="49">
        <f t="shared" si="67"/>
        <v>616000</v>
      </c>
    </row>
    <row r="204" spans="1:15" x14ac:dyDescent="0.2">
      <c r="A204" s="4" t="s">
        <v>315</v>
      </c>
      <c r="B204" s="9" t="s">
        <v>316</v>
      </c>
      <c r="C204" s="51">
        <v>1000000</v>
      </c>
      <c r="D204" s="53">
        <f>+D205</f>
        <v>1120466</v>
      </c>
      <c r="E204" s="51">
        <f>+E205</f>
        <v>2120466</v>
      </c>
      <c r="F204" s="50">
        <f t="shared" si="89"/>
        <v>0</v>
      </c>
      <c r="G204" s="50">
        <f t="shared" si="90"/>
        <v>0</v>
      </c>
      <c r="H204" s="50">
        <f t="shared" ref="H204:M204" si="93">+H205</f>
        <v>0</v>
      </c>
      <c r="I204" s="50">
        <f t="shared" si="93"/>
        <v>0</v>
      </c>
      <c r="J204" s="50">
        <f t="shared" si="93"/>
        <v>0</v>
      </c>
      <c r="K204" s="50">
        <f t="shared" si="93"/>
        <v>0</v>
      </c>
      <c r="L204" s="50">
        <f t="shared" si="93"/>
        <v>0</v>
      </c>
      <c r="M204" s="50">
        <f t="shared" si="93"/>
        <v>0</v>
      </c>
      <c r="N204" s="50">
        <f>+N205</f>
        <v>0</v>
      </c>
      <c r="O204" s="50">
        <f t="shared" ref="O204:O260" si="94">+E204-F204-G204-H204-I204-J204-K204-L204-M204-N204</f>
        <v>2120466</v>
      </c>
    </row>
    <row r="205" spans="1:15" s="4" customFormat="1" x14ac:dyDescent="0.2">
      <c r="A205" s="1" t="s">
        <v>317</v>
      </c>
      <c r="B205" s="3" t="s">
        <v>318</v>
      </c>
      <c r="C205" s="31">
        <v>1000000</v>
      </c>
      <c r="D205" s="34">
        <v>1120466</v>
      </c>
      <c r="E205" s="31">
        <v>2120466</v>
      </c>
      <c r="F205" s="49">
        <f t="shared" si="89"/>
        <v>0</v>
      </c>
      <c r="G205" s="49">
        <f t="shared" si="90"/>
        <v>0</v>
      </c>
      <c r="H205" s="49">
        <v>0</v>
      </c>
      <c r="I205" s="49">
        <v>0</v>
      </c>
      <c r="J205" s="49">
        <v>0</v>
      </c>
      <c r="K205" s="49">
        <v>0</v>
      </c>
      <c r="L205" s="49">
        <v>0</v>
      </c>
      <c r="M205" s="49">
        <v>0</v>
      </c>
      <c r="N205" s="49">
        <v>0</v>
      </c>
      <c r="O205" s="49">
        <f t="shared" si="94"/>
        <v>2120466</v>
      </c>
    </row>
    <row r="206" spans="1:15" s="4" customFormat="1" x14ac:dyDescent="0.2">
      <c r="A206" s="4" t="s">
        <v>319</v>
      </c>
      <c r="B206" s="9" t="s">
        <v>320</v>
      </c>
      <c r="C206" s="51">
        <v>200000</v>
      </c>
      <c r="D206" s="53">
        <f>+D207</f>
        <v>0</v>
      </c>
      <c r="E206" s="51">
        <f>+E207</f>
        <v>200000</v>
      </c>
      <c r="F206" s="50">
        <f t="shared" si="89"/>
        <v>0</v>
      </c>
      <c r="G206" s="50">
        <f t="shared" si="90"/>
        <v>0</v>
      </c>
      <c r="H206" s="50">
        <f t="shared" ref="H206:M206" si="95">+H207</f>
        <v>0</v>
      </c>
      <c r="I206" s="50">
        <f t="shared" si="95"/>
        <v>0</v>
      </c>
      <c r="J206" s="50">
        <f t="shared" si="95"/>
        <v>0</v>
      </c>
      <c r="K206" s="50">
        <f t="shared" si="95"/>
        <v>0</v>
      </c>
      <c r="L206" s="50">
        <f t="shared" si="95"/>
        <v>0</v>
      </c>
      <c r="M206" s="50">
        <f t="shared" si="95"/>
        <v>0</v>
      </c>
      <c r="N206" s="50">
        <f>+N207</f>
        <v>0</v>
      </c>
      <c r="O206" s="50">
        <f t="shared" si="94"/>
        <v>200000</v>
      </c>
    </row>
    <row r="207" spans="1:15" x14ac:dyDescent="0.2">
      <c r="A207" s="1" t="s">
        <v>321</v>
      </c>
      <c r="B207" s="3" t="s">
        <v>320</v>
      </c>
      <c r="C207" s="31">
        <v>200000</v>
      </c>
      <c r="D207" s="34">
        <v>0</v>
      </c>
      <c r="E207" s="31">
        <v>200000</v>
      </c>
      <c r="F207" s="49">
        <f t="shared" si="89"/>
        <v>0</v>
      </c>
      <c r="G207" s="49">
        <f t="shared" si="90"/>
        <v>0</v>
      </c>
      <c r="H207" s="49">
        <v>0</v>
      </c>
      <c r="I207" s="49">
        <v>0</v>
      </c>
      <c r="J207" s="49">
        <v>0</v>
      </c>
      <c r="K207" s="49">
        <v>0</v>
      </c>
      <c r="L207" s="49">
        <v>0</v>
      </c>
      <c r="M207" s="49">
        <v>0</v>
      </c>
      <c r="N207" s="49">
        <v>0</v>
      </c>
      <c r="O207" s="49">
        <f t="shared" si="94"/>
        <v>200000</v>
      </c>
    </row>
    <row r="208" spans="1:15" s="4" customFormat="1" x14ac:dyDescent="0.2">
      <c r="A208" s="4" t="s">
        <v>322</v>
      </c>
      <c r="B208" s="9" t="s">
        <v>323</v>
      </c>
      <c r="C208" s="51">
        <v>1000000</v>
      </c>
      <c r="D208" s="53">
        <f>+D209</f>
        <v>-563806</v>
      </c>
      <c r="E208" s="51">
        <f>+E209</f>
        <v>436194</v>
      </c>
      <c r="F208" s="50">
        <f t="shared" si="89"/>
        <v>0</v>
      </c>
      <c r="G208" s="50">
        <f t="shared" si="90"/>
        <v>0</v>
      </c>
      <c r="H208" s="50">
        <f t="shared" ref="H208:M208" si="96">+H209</f>
        <v>0</v>
      </c>
      <c r="I208" s="50">
        <f t="shared" si="96"/>
        <v>0</v>
      </c>
      <c r="J208" s="50">
        <f t="shared" si="96"/>
        <v>0</v>
      </c>
      <c r="K208" s="50">
        <f t="shared" si="96"/>
        <v>0</v>
      </c>
      <c r="L208" s="50">
        <f t="shared" si="96"/>
        <v>0</v>
      </c>
      <c r="M208" s="50">
        <f t="shared" si="96"/>
        <v>0</v>
      </c>
      <c r="N208" s="50">
        <f>+N209</f>
        <v>0</v>
      </c>
      <c r="O208" s="50">
        <f t="shared" si="94"/>
        <v>436194</v>
      </c>
    </row>
    <row r="209" spans="1:15" x14ac:dyDescent="0.2">
      <c r="A209" s="1" t="s">
        <v>324</v>
      </c>
      <c r="B209" s="3" t="s">
        <v>323</v>
      </c>
      <c r="C209" s="31">
        <v>1000000</v>
      </c>
      <c r="D209" s="34">
        <v>-563806</v>
      </c>
      <c r="E209" s="31">
        <v>436194</v>
      </c>
      <c r="F209" s="49">
        <f t="shared" si="89"/>
        <v>0</v>
      </c>
      <c r="G209" s="49">
        <f t="shared" si="90"/>
        <v>0</v>
      </c>
      <c r="H209" s="49">
        <v>0</v>
      </c>
      <c r="I209" s="49">
        <v>0</v>
      </c>
      <c r="J209" s="49">
        <v>0</v>
      </c>
      <c r="K209" s="49">
        <v>0</v>
      </c>
      <c r="L209" s="49">
        <v>0</v>
      </c>
      <c r="M209" s="49">
        <v>0</v>
      </c>
      <c r="N209" s="49">
        <v>0</v>
      </c>
      <c r="O209" s="49">
        <f t="shared" si="94"/>
        <v>436194</v>
      </c>
    </row>
    <row r="210" spans="1:15" s="4" customFormat="1" x14ac:dyDescent="0.2">
      <c r="A210" s="4" t="s">
        <v>325</v>
      </c>
      <c r="B210" s="9" t="s">
        <v>326</v>
      </c>
      <c r="C210" s="51">
        <v>500000</v>
      </c>
      <c r="D210" s="53">
        <f>+D211</f>
        <v>781708</v>
      </c>
      <c r="E210" s="51">
        <f>+E211</f>
        <v>1281708</v>
      </c>
      <c r="F210" s="50">
        <f t="shared" si="89"/>
        <v>0</v>
      </c>
      <c r="G210" s="50">
        <f t="shared" si="90"/>
        <v>0</v>
      </c>
      <c r="H210" s="50">
        <f t="shared" ref="H210:M210" si="97">+H211</f>
        <v>0</v>
      </c>
      <c r="I210" s="50">
        <f t="shared" si="97"/>
        <v>0</v>
      </c>
      <c r="J210" s="50">
        <f t="shared" si="97"/>
        <v>0</v>
      </c>
      <c r="K210" s="50">
        <f t="shared" si="97"/>
        <v>0</v>
      </c>
      <c r="L210" s="50">
        <f t="shared" si="97"/>
        <v>0</v>
      </c>
      <c r="M210" s="50">
        <f t="shared" si="97"/>
        <v>50268</v>
      </c>
      <c r="N210" s="50">
        <f>+N211</f>
        <v>0</v>
      </c>
      <c r="O210" s="50">
        <f t="shared" si="94"/>
        <v>1231440</v>
      </c>
    </row>
    <row r="211" spans="1:15" x14ac:dyDescent="0.2">
      <c r="A211" s="1" t="s">
        <v>327</v>
      </c>
      <c r="B211" s="3" t="s">
        <v>326</v>
      </c>
      <c r="C211" s="31">
        <v>500000</v>
      </c>
      <c r="D211" s="34">
        <v>781708</v>
      </c>
      <c r="E211" s="31">
        <v>1281708</v>
      </c>
      <c r="F211" s="49">
        <f t="shared" si="89"/>
        <v>0</v>
      </c>
      <c r="G211" s="49">
        <f t="shared" si="90"/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50268</v>
      </c>
      <c r="N211" s="49">
        <v>0</v>
      </c>
      <c r="O211" s="49">
        <f t="shared" si="94"/>
        <v>1231440</v>
      </c>
    </row>
    <row r="212" spans="1:15" s="4" customFormat="1" x14ac:dyDescent="0.2">
      <c r="A212" s="4" t="s">
        <v>432</v>
      </c>
      <c r="B212" s="9" t="s">
        <v>435</v>
      </c>
      <c r="C212" s="51">
        <f>+C213</f>
        <v>0</v>
      </c>
      <c r="D212" s="53">
        <f>+D213</f>
        <v>280000</v>
      </c>
      <c r="E212" s="51">
        <f>+E213</f>
        <v>280000</v>
      </c>
      <c r="F212" s="50">
        <f t="shared" si="89"/>
        <v>0</v>
      </c>
      <c r="G212" s="50">
        <f t="shared" si="90"/>
        <v>0</v>
      </c>
      <c r="H212" s="50">
        <f t="shared" ref="H212:M212" si="98">+H213</f>
        <v>0</v>
      </c>
      <c r="I212" s="50">
        <f t="shared" si="98"/>
        <v>0</v>
      </c>
      <c r="J212" s="50">
        <f t="shared" si="98"/>
        <v>0</v>
      </c>
      <c r="K212" s="50">
        <f t="shared" si="98"/>
        <v>0</v>
      </c>
      <c r="L212" s="50">
        <f t="shared" si="98"/>
        <v>0</v>
      </c>
      <c r="M212" s="50">
        <f t="shared" si="98"/>
        <v>0</v>
      </c>
      <c r="N212" s="50">
        <f>+N213</f>
        <v>0</v>
      </c>
      <c r="O212" s="50">
        <f t="shared" si="94"/>
        <v>280000</v>
      </c>
    </row>
    <row r="213" spans="1:15" s="4" customFormat="1" x14ac:dyDescent="0.2">
      <c r="A213" s="1" t="s">
        <v>433</v>
      </c>
      <c r="B213" s="3" t="s">
        <v>435</v>
      </c>
      <c r="C213" s="31">
        <v>0</v>
      </c>
      <c r="D213" s="34">
        <v>280000</v>
      </c>
      <c r="E213" s="31">
        <v>280000</v>
      </c>
      <c r="F213" s="49">
        <f t="shared" si="89"/>
        <v>0</v>
      </c>
      <c r="G213" s="49">
        <f t="shared" si="90"/>
        <v>0</v>
      </c>
      <c r="H213" s="49">
        <v>0</v>
      </c>
      <c r="I213" s="49">
        <v>0</v>
      </c>
      <c r="J213" s="49">
        <v>0</v>
      </c>
      <c r="K213" s="49">
        <v>0</v>
      </c>
      <c r="L213" s="49">
        <v>0</v>
      </c>
      <c r="M213" s="49">
        <v>0</v>
      </c>
      <c r="N213" s="49">
        <v>0</v>
      </c>
      <c r="O213" s="49">
        <f t="shared" si="94"/>
        <v>280000</v>
      </c>
    </row>
    <row r="214" spans="1:15" x14ac:dyDescent="0.2">
      <c r="A214" s="4" t="s">
        <v>328</v>
      </c>
      <c r="B214" s="9" t="s">
        <v>329</v>
      </c>
      <c r="C214" s="51">
        <v>500000</v>
      </c>
      <c r="D214" s="58">
        <f>+D215</f>
        <v>-380000</v>
      </c>
      <c r="E214" s="51">
        <f>+E215</f>
        <v>120000</v>
      </c>
      <c r="F214" s="50">
        <f t="shared" si="89"/>
        <v>0</v>
      </c>
      <c r="G214" s="50">
        <f t="shared" si="90"/>
        <v>0</v>
      </c>
      <c r="H214" s="50">
        <f t="shared" ref="H214:M214" si="99">+H215</f>
        <v>0</v>
      </c>
      <c r="I214" s="50">
        <f t="shared" si="99"/>
        <v>0</v>
      </c>
      <c r="J214" s="50">
        <f t="shared" si="99"/>
        <v>0</v>
      </c>
      <c r="K214" s="50">
        <f t="shared" si="99"/>
        <v>0</v>
      </c>
      <c r="L214" s="50">
        <f t="shared" si="99"/>
        <v>0</v>
      </c>
      <c r="M214" s="50">
        <f t="shared" si="99"/>
        <v>0</v>
      </c>
      <c r="N214" s="50">
        <f>+N215</f>
        <v>0</v>
      </c>
      <c r="O214" s="50">
        <f t="shared" si="94"/>
        <v>120000</v>
      </c>
    </row>
    <row r="215" spans="1:15" s="4" customFormat="1" x14ac:dyDescent="0.2">
      <c r="A215" s="1" t="s">
        <v>330</v>
      </c>
      <c r="B215" s="3" t="s">
        <v>329</v>
      </c>
      <c r="C215" s="31">
        <v>500000</v>
      </c>
      <c r="D215" s="34">
        <v>-380000</v>
      </c>
      <c r="E215" s="31">
        <v>120000</v>
      </c>
      <c r="F215" s="49">
        <f t="shared" si="89"/>
        <v>0</v>
      </c>
      <c r="G215" s="49">
        <f t="shared" si="90"/>
        <v>0</v>
      </c>
      <c r="H215" s="49">
        <v>0</v>
      </c>
      <c r="I215" s="49">
        <v>0</v>
      </c>
      <c r="J215" s="49">
        <v>0</v>
      </c>
      <c r="K215" s="49">
        <v>0</v>
      </c>
      <c r="L215" s="49">
        <v>0</v>
      </c>
      <c r="M215" s="49">
        <v>0</v>
      </c>
      <c r="N215" s="49">
        <v>0</v>
      </c>
      <c r="O215" s="49">
        <f t="shared" si="94"/>
        <v>120000</v>
      </c>
    </row>
    <row r="216" spans="1:15" x14ac:dyDescent="0.2">
      <c r="A216" s="4" t="s">
        <v>331</v>
      </c>
      <c r="B216" s="9" t="s">
        <v>332</v>
      </c>
      <c r="C216" s="51">
        <v>50000</v>
      </c>
      <c r="D216" s="53">
        <f>+D217</f>
        <v>0</v>
      </c>
      <c r="E216" s="51">
        <f>+E217</f>
        <v>50000</v>
      </c>
      <c r="F216" s="50">
        <f t="shared" si="89"/>
        <v>0</v>
      </c>
      <c r="G216" s="50">
        <f t="shared" si="90"/>
        <v>0</v>
      </c>
      <c r="H216" s="50">
        <f t="shared" ref="H216:M216" si="100">+H217</f>
        <v>0</v>
      </c>
      <c r="I216" s="50">
        <f t="shared" si="100"/>
        <v>0</v>
      </c>
      <c r="J216" s="50">
        <f t="shared" si="100"/>
        <v>0</v>
      </c>
      <c r="K216" s="50">
        <f t="shared" si="100"/>
        <v>0</v>
      </c>
      <c r="L216" s="50">
        <f t="shared" si="100"/>
        <v>0</v>
      </c>
      <c r="M216" s="50">
        <f t="shared" si="100"/>
        <v>0</v>
      </c>
      <c r="N216" s="50">
        <f>+N217</f>
        <v>0</v>
      </c>
      <c r="O216" s="50">
        <f t="shared" si="94"/>
        <v>50000</v>
      </c>
    </row>
    <row r="217" spans="1:15" s="4" customFormat="1" x14ac:dyDescent="0.2">
      <c r="A217" s="1" t="s">
        <v>333</v>
      </c>
      <c r="B217" s="3" t="s">
        <v>334</v>
      </c>
      <c r="C217" s="31">
        <v>50000</v>
      </c>
      <c r="D217" s="34">
        <v>0</v>
      </c>
      <c r="E217" s="31">
        <v>50000</v>
      </c>
      <c r="F217" s="49">
        <f t="shared" si="89"/>
        <v>0</v>
      </c>
      <c r="G217" s="49">
        <f t="shared" si="90"/>
        <v>0</v>
      </c>
      <c r="H217" s="49">
        <v>0</v>
      </c>
      <c r="I217" s="49">
        <v>0</v>
      </c>
      <c r="J217" s="49">
        <v>0</v>
      </c>
      <c r="K217" s="49">
        <v>0</v>
      </c>
      <c r="L217" s="49">
        <v>0</v>
      </c>
      <c r="M217" s="49">
        <v>0</v>
      </c>
      <c r="N217" s="49">
        <v>0</v>
      </c>
      <c r="O217" s="49">
        <f t="shared" si="94"/>
        <v>50000</v>
      </c>
    </row>
    <row r="218" spans="1:15" x14ac:dyDescent="0.2">
      <c r="A218" s="4" t="s">
        <v>335</v>
      </c>
      <c r="B218" s="9" t="s">
        <v>336</v>
      </c>
      <c r="C218" s="51">
        <v>12600000</v>
      </c>
      <c r="D218" s="53">
        <f>+D219</f>
        <v>-10000000</v>
      </c>
      <c r="E218" s="51">
        <f>+E219</f>
        <v>2600000</v>
      </c>
      <c r="F218" s="50">
        <f t="shared" si="89"/>
        <v>0</v>
      </c>
      <c r="G218" s="50">
        <f t="shared" si="90"/>
        <v>0</v>
      </c>
      <c r="H218" s="50">
        <f t="shared" ref="H218:M218" si="101">+H219</f>
        <v>0</v>
      </c>
      <c r="I218" s="50">
        <f t="shared" si="101"/>
        <v>0</v>
      </c>
      <c r="J218" s="50">
        <f t="shared" si="101"/>
        <v>0</v>
      </c>
      <c r="K218" s="50">
        <f t="shared" si="101"/>
        <v>0</v>
      </c>
      <c r="L218" s="50">
        <f t="shared" si="101"/>
        <v>0</v>
      </c>
      <c r="M218" s="50">
        <f t="shared" si="101"/>
        <v>0</v>
      </c>
      <c r="N218" s="50">
        <f>+N219</f>
        <v>0</v>
      </c>
      <c r="O218" s="50">
        <f t="shared" si="94"/>
        <v>2600000</v>
      </c>
    </row>
    <row r="219" spans="1:15" s="4" customFormat="1" x14ac:dyDescent="0.2">
      <c r="A219" s="1" t="s">
        <v>337</v>
      </c>
      <c r="B219" s="3" t="s">
        <v>336</v>
      </c>
      <c r="C219" s="31">
        <v>12600000</v>
      </c>
      <c r="D219" s="34">
        <v>-10000000</v>
      </c>
      <c r="E219" s="31">
        <v>2600000</v>
      </c>
      <c r="F219" s="49">
        <f t="shared" si="89"/>
        <v>0</v>
      </c>
      <c r="G219" s="49">
        <f t="shared" si="90"/>
        <v>0</v>
      </c>
      <c r="H219" s="49">
        <v>0</v>
      </c>
      <c r="I219" s="49">
        <v>0</v>
      </c>
      <c r="J219" s="49">
        <v>0</v>
      </c>
      <c r="K219" s="49">
        <v>0</v>
      </c>
      <c r="L219" s="49">
        <v>0</v>
      </c>
      <c r="M219" s="49">
        <v>0</v>
      </c>
      <c r="N219" s="49">
        <v>0</v>
      </c>
      <c r="O219" s="49">
        <f t="shared" si="94"/>
        <v>2600000</v>
      </c>
    </row>
    <row r="220" spans="1:15" x14ac:dyDescent="0.2">
      <c r="A220" s="4" t="s">
        <v>338</v>
      </c>
      <c r="B220" s="9" t="s">
        <v>339</v>
      </c>
      <c r="C220" s="51">
        <v>100000</v>
      </c>
      <c r="D220" s="53">
        <f>+D221</f>
        <v>0</v>
      </c>
      <c r="E220" s="51">
        <f>+E221</f>
        <v>100000</v>
      </c>
      <c r="F220" s="50">
        <f t="shared" si="89"/>
        <v>0</v>
      </c>
      <c r="G220" s="50">
        <f t="shared" si="90"/>
        <v>0</v>
      </c>
      <c r="H220" s="50">
        <f t="shared" ref="H220:M220" si="102">+H221</f>
        <v>0</v>
      </c>
      <c r="I220" s="50">
        <f t="shared" si="102"/>
        <v>0</v>
      </c>
      <c r="J220" s="50">
        <f t="shared" si="102"/>
        <v>0</v>
      </c>
      <c r="K220" s="50">
        <f t="shared" si="102"/>
        <v>0</v>
      </c>
      <c r="L220" s="50">
        <f t="shared" si="102"/>
        <v>0</v>
      </c>
      <c r="M220" s="50">
        <f t="shared" si="102"/>
        <v>0</v>
      </c>
      <c r="N220" s="50">
        <f>+N221</f>
        <v>0</v>
      </c>
      <c r="O220" s="50">
        <f t="shared" si="94"/>
        <v>100000</v>
      </c>
    </row>
    <row r="221" spans="1:15" s="4" customFormat="1" x14ac:dyDescent="0.2">
      <c r="A221" s="1" t="s">
        <v>340</v>
      </c>
      <c r="B221" s="3" t="s">
        <v>339</v>
      </c>
      <c r="C221" s="31">
        <v>100000</v>
      </c>
      <c r="D221" s="34">
        <v>0</v>
      </c>
      <c r="E221" s="31">
        <v>100000</v>
      </c>
      <c r="F221" s="49">
        <f t="shared" si="89"/>
        <v>0</v>
      </c>
      <c r="G221" s="49">
        <f t="shared" si="90"/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0</v>
      </c>
      <c r="O221" s="49">
        <f t="shared" si="94"/>
        <v>100000</v>
      </c>
    </row>
    <row r="222" spans="1:15" x14ac:dyDescent="0.2">
      <c r="A222" s="4" t="s">
        <v>341</v>
      </c>
      <c r="B222" s="9" t="s">
        <v>342</v>
      </c>
      <c r="C222" s="51">
        <v>1500000</v>
      </c>
      <c r="D222" s="53">
        <f>+D223</f>
        <v>-1200000</v>
      </c>
      <c r="E222" s="51">
        <f>+E223</f>
        <v>300000</v>
      </c>
      <c r="F222" s="50">
        <f t="shared" si="89"/>
        <v>0</v>
      </c>
      <c r="G222" s="50">
        <f t="shared" si="90"/>
        <v>0</v>
      </c>
      <c r="H222" s="50">
        <f t="shared" ref="H222:M222" si="103">+H223</f>
        <v>0</v>
      </c>
      <c r="I222" s="50">
        <f t="shared" si="103"/>
        <v>0</v>
      </c>
      <c r="J222" s="50">
        <f t="shared" si="103"/>
        <v>0</v>
      </c>
      <c r="K222" s="50">
        <f t="shared" si="103"/>
        <v>0</v>
      </c>
      <c r="L222" s="50">
        <f t="shared" si="103"/>
        <v>0</v>
      </c>
      <c r="M222" s="50">
        <f t="shared" si="103"/>
        <v>0</v>
      </c>
      <c r="N222" s="50">
        <f>+N223</f>
        <v>0</v>
      </c>
      <c r="O222" s="50">
        <f t="shared" si="94"/>
        <v>300000</v>
      </c>
    </row>
    <row r="223" spans="1:15" s="4" customFormat="1" x14ac:dyDescent="0.2">
      <c r="A223" s="1" t="s">
        <v>343</v>
      </c>
      <c r="B223" s="3" t="s">
        <v>342</v>
      </c>
      <c r="C223" s="31">
        <v>1500000</v>
      </c>
      <c r="D223" s="34">
        <v>-1200000</v>
      </c>
      <c r="E223" s="31">
        <v>300000</v>
      </c>
      <c r="F223" s="49">
        <f t="shared" si="89"/>
        <v>0</v>
      </c>
      <c r="G223" s="49">
        <f t="shared" si="90"/>
        <v>0</v>
      </c>
      <c r="H223" s="49">
        <v>0</v>
      </c>
      <c r="I223" s="49">
        <v>0</v>
      </c>
      <c r="J223" s="49">
        <v>0</v>
      </c>
      <c r="K223" s="49">
        <v>0</v>
      </c>
      <c r="L223" s="49">
        <v>0</v>
      </c>
      <c r="M223" s="49">
        <v>0</v>
      </c>
      <c r="N223" s="49">
        <v>0</v>
      </c>
      <c r="O223" s="49">
        <f t="shared" si="94"/>
        <v>300000</v>
      </c>
    </row>
    <row r="224" spans="1:15" x14ac:dyDescent="0.2">
      <c r="A224" s="4" t="s">
        <v>344</v>
      </c>
      <c r="B224" s="9" t="s">
        <v>345</v>
      </c>
      <c r="C224" s="51">
        <v>50000</v>
      </c>
      <c r="D224" s="53">
        <f>+D225</f>
        <v>78835.91</v>
      </c>
      <c r="E224" s="51">
        <f>+E225</f>
        <v>128835.91</v>
      </c>
      <c r="F224" s="50">
        <f t="shared" si="89"/>
        <v>0</v>
      </c>
      <c r="G224" s="50">
        <f t="shared" si="90"/>
        <v>0</v>
      </c>
      <c r="H224" s="50">
        <f t="shared" ref="H224:M224" si="104">+H225</f>
        <v>0</v>
      </c>
      <c r="I224" s="50">
        <f t="shared" si="104"/>
        <v>0</v>
      </c>
      <c r="J224" s="50">
        <f t="shared" si="104"/>
        <v>0</v>
      </c>
      <c r="K224" s="50">
        <f t="shared" si="104"/>
        <v>0</v>
      </c>
      <c r="L224" s="50">
        <f t="shared" si="104"/>
        <v>0</v>
      </c>
      <c r="M224" s="50">
        <f t="shared" si="104"/>
        <v>0</v>
      </c>
      <c r="N224" s="50">
        <f>+N225</f>
        <v>0</v>
      </c>
      <c r="O224" s="50">
        <f t="shared" si="94"/>
        <v>128835.91</v>
      </c>
    </row>
    <row r="225" spans="1:15" s="4" customFormat="1" x14ac:dyDescent="0.2">
      <c r="A225" s="1" t="s">
        <v>346</v>
      </c>
      <c r="B225" s="3" t="s">
        <v>345</v>
      </c>
      <c r="C225" s="31">
        <v>50000</v>
      </c>
      <c r="D225" s="34">
        <v>78835.91</v>
      </c>
      <c r="E225" s="31">
        <v>128835.91</v>
      </c>
      <c r="F225" s="49">
        <f t="shared" si="89"/>
        <v>0</v>
      </c>
      <c r="G225" s="49">
        <f t="shared" si="90"/>
        <v>0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0</v>
      </c>
      <c r="N225" s="49">
        <v>0</v>
      </c>
      <c r="O225" s="49">
        <f t="shared" si="94"/>
        <v>128835.91</v>
      </c>
    </row>
    <row r="226" spans="1:15" x14ac:dyDescent="0.2">
      <c r="A226" s="4" t="s">
        <v>347</v>
      </c>
      <c r="B226" s="9" t="s">
        <v>348</v>
      </c>
      <c r="C226" s="51">
        <v>100000</v>
      </c>
      <c r="D226" s="53">
        <f>+D227</f>
        <v>5404262.1600000001</v>
      </c>
      <c r="E226" s="51">
        <f>+E227</f>
        <v>5504262.1600000001</v>
      </c>
      <c r="F226" s="50">
        <f t="shared" si="89"/>
        <v>0</v>
      </c>
      <c r="G226" s="50">
        <f t="shared" si="90"/>
        <v>0</v>
      </c>
      <c r="H226" s="50">
        <f t="shared" ref="H226:L226" si="105">+H227</f>
        <v>0</v>
      </c>
      <c r="I226" s="50">
        <f t="shared" si="105"/>
        <v>0</v>
      </c>
      <c r="J226" s="50">
        <f t="shared" si="105"/>
        <v>41326.1</v>
      </c>
      <c r="K226" s="50">
        <f t="shared" si="105"/>
        <v>85000</v>
      </c>
      <c r="L226" s="50">
        <f t="shared" si="105"/>
        <v>27999.98</v>
      </c>
      <c r="M226" s="50">
        <f>+M227</f>
        <v>0</v>
      </c>
      <c r="N226" s="50">
        <f>+N227</f>
        <v>0</v>
      </c>
      <c r="O226" s="50">
        <f t="shared" si="94"/>
        <v>5349936.08</v>
      </c>
    </row>
    <row r="227" spans="1:15" s="4" customFormat="1" x14ac:dyDescent="0.2">
      <c r="A227" s="1" t="s">
        <v>349</v>
      </c>
      <c r="B227" s="3" t="s">
        <v>348</v>
      </c>
      <c r="C227" s="31">
        <v>100000</v>
      </c>
      <c r="D227" s="34">
        <v>5404262.1600000001</v>
      </c>
      <c r="E227" s="31">
        <v>5504262.1600000001</v>
      </c>
      <c r="F227" s="49">
        <f t="shared" si="89"/>
        <v>0</v>
      </c>
      <c r="G227" s="49">
        <f t="shared" si="90"/>
        <v>0</v>
      </c>
      <c r="H227" s="49">
        <v>0</v>
      </c>
      <c r="I227" s="49">
        <v>0</v>
      </c>
      <c r="J227" s="49">
        <v>41326.1</v>
      </c>
      <c r="K227" s="49">
        <v>85000</v>
      </c>
      <c r="L227" s="49">
        <v>27999.98</v>
      </c>
      <c r="M227" s="49">
        <v>0</v>
      </c>
      <c r="N227" s="49">
        <v>0</v>
      </c>
      <c r="O227" s="49">
        <f t="shared" si="94"/>
        <v>5349936.08</v>
      </c>
    </row>
    <row r="228" spans="1:15" x14ac:dyDescent="0.2">
      <c r="A228" s="4" t="s">
        <v>350</v>
      </c>
      <c r="B228" s="9" t="s">
        <v>351</v>
      </c>
      <c r="C228" s="51">
        <v>50000</v>
      </c>
      <c r="D228" s="53">
        <f>+D229</f>
        <v>0</v>
      </c>
      <c r="E228" s="51">
        <f>+E229</f>
        <v>50000</v>
      </c>
      <c r="F228" s="50">
        <f t="shared" si="89"/>
        <v>0</v>
      </c>
      <c r="G228" s="50">
        <f t="shared" si="90"/>
        <v>0</v>
      </c>
      <c r="H228" s="50">
        <f t="shared" ref="H228:M228" si="106">+H229</f>
        <v>0</v>
      </c>
      <c r="I228" s="50">
        <f t="shared" si="106"/>
        <v>0</v>
      </c>
      <c r="J228" s="50">
        <f t="shared" si="106"/>
        <v>0</v>
      </c>
      <c r="K228" s="50">
        <f t="shared" si="106"/>
        <v>0</v>
      </c>
      <c r="L228" s="50">
        <f t="shared" si="106"/>
        <v>0</v>
      </c>
      <c r="M228" s="50">
        <f t="shared" si="106"/>
        <v>0</v>
      </c>
      <c r="N228" s="50">
        <f>+N229</f>
        <v>0</v>
      </c>
      <c r="O228" s="50">
        <f t="shared" si="94"/>
        <v>50000</v>
      </c>
    </row>
    <row r="229" spans="1:15" s="4" customFormat="1" x14ac:dyDescent="0.2">
      <c r="A229" s="1" t="s">
        <v>352</v>
      </c>
      <c r="B229" s="3" t="s">
        <v>351</v>
      </c>
      <c r="C229" s="31">
        <v>50000</v>
      </c>
      <c r="D229" s="34">
        <v>0</v>
      </c>
      <c r="E229" s="31">
        <v>50000</v>
      </c>
      <c r="F229" s="49">
        <f>+F230+F231</f>
        <v>0</v>
      </c>
      <c r="G229" s="49">
        <f>+G230+G231</f>
        <v>0</v>
      </c>
      <c r="H229" s="49">
        <v>0</v>
      </c>
      <c r="I229" s="49">
        <v>0</v>
      </c>
      <c r="J229" s="49">
        <v>0</v>
      </c>
      <c r="K229" s="49">
        <v>0</v>
      </c>
      <c r="L229" s="49">
        <v>0</v>
      </c>
      <c r="M229" s="49">
        <v>0</v>
      </c>
      <c r="N229" s="49">
        <v>0</v>
      </c>
      <c r="O229" s="49">
        <f t="shared" si="94"/>
        <v>50000</v>
      </c>
    </row>
    <row r="230" spans="1:15" x14ac:dyDescent="0.2">
      <c r="A230" s="4" t="s">
        <v>353</v>
      </c>
      <c r="B230" s="9" t="s">
        <v>354</v>
      </c>
      <c r="C230" s="51">
        <v>5700000</v>
      </c>
      <c r="D230" s="53">
        <f>+D231+D232</f>
        <v>337204</v>
      </c>
      <c r="E230" s="51">
        <f>+E231+E232</f>
        <v>6037204</v>
      </c>
      <c r="F230" s="50">
        <f>+F231+F232</f>
        <v>0</v>
      </c>
      <c r="G230" s="50">
        <f>+G231+G232</f>
        <v>0</v>
      </c>
      <c r="H230" s="50">
        <f t="shared" ref="H230:M230" si="107">+H231+H232</f>
        <v>0</v>
      </c>
      <c r="I230" s="50">
        <f t="shared" si="107"/>
        <v>0</v>
      </c>
      <c r="J230" s="50">
        <f t="shared" si="107"/>
        <v>0</v>
      </c>
      <c r="K230" s="50">
        <f t="shared" si="107"/>
        <v>145791.35999999999</v>
      </c>
      <c r="L230" s="50">
        <f t="shared" si="107"/>
        <v>0</v>
      </c>
      <c r="M230" s="50">
        <f t="shared" si="107"/>
        <v>1096000.02</v>
      </c>
      <c r="N230" s="50">
        <f>+N231+N232</f>
        <v>255470</v>
      </c>
      <c r="O230" s="50">
        <f t="shared" si="94"/>
        <v>4539942.6199999992</v>
      </c>
    </row>
    <row r="231" spans="1:15" s="4" customFormat="1" x14ac:dyDescent="0.2">
      <c r="A231" s="1" t="s">
        <v>355</v>
      </c>
      <c r="B231" s="3" t="s">
        <v>354</v>
      </c>
      <c r="C231" s="31">
        <v>500000</v>
      </c>
      <c r="D231" s="34">
        <v>-300000</v>
      </c>
      <c r="E231" s="31">
        <v>200000</v>
      </c>
      <c r="F231" s="49">
        <v>0</v>
      </c>
      <c r="G231" s="49">
        <v>0</v>
      </c>
      <c r="H231" s="49">
        <v>0</v>
      </c>
      <c r="I231" s="49">
        <v>0</v>
      </c>
      <c r="J231" s="49">
        <v>0</v>
      </c>
      <c r="K231" s="49">
        <v>0</v>
      </c>
      <c r="L231" s="49">
        <v>0</v>
      </c>
      <c r="M231" s="49">
        <v>0</v>
      </c>
      <c r="N231" s="49">
        <v>0</v>
      </c>
      <c r="O231" s="49">
        <f t="shared" si="94"/>
        <v>200000</v>
      </c>
    </row>
    <row r="232" spans="1:15" x14ac:dyDescent="0.2">
      <c r="A232" s="1" t="s">
        <v>356</v>
      </c>
      <c r="B232" s="3" t="s">
        <v>357</v>
      </c>
      <c r="C232" s="31">
        <v>5200000</v>
      </c>
      <c r="D232" s="34">
        <v>637204</v>
      </c>
      <c r="E232" s="31">
        <v>5837204</v>
      </c>
      <c r="F232" s="49">
        <f t="shared" ref="F232:F245" si="108">+F233</f>
        <v>0</v>
      </c>
      <c r="G232" s="49">
        <f t="shared" ref="G232:G245" si="109">+G233</f>
        <v>0</v>
      </c>
      <c r="H232" s="49">
        <v>0</v>
      </c>
      <c r="I232" s="49">
        <v>0</v>
      </c>
      <c r="J232" s="49">
        <v>0</v>
      </c>
      <c r="K232" s="49">
        <v>145791.35999999999</v>
      </c>
      <c r="L232" s="49">
        <v>0</v>
      </c>
      <c r="M232" s="49">
        <v>1096000.02</v>
      </c>
      <c r="N232" s="49">
        <v>255470</v>
      </c>
      <c r="O232" s="49">
        <f t="shared" si="94"/>
        <v>4339942.6199999992</v>
      </c>
    </row>
    <row r="233" spans="1:15" s="4" customFormat="1" x14ac:dyDescent="0.2">
      <c r="A233" s="4" t="s">
        <v>358</v>
      </c>
      <c r="B233" s="9" t="s">
        <v>359</v>
      </c>
      <c r="C233" s="51">
        <v>50000</v>
      </c>
      <c r="D233" s="53">
        <f>+D234</f>
        <v>0</v>
      </c>
      <c r="E233" s="51">
        <f>+E234</f>
        <v>50000</v>
      </c>
      <c r="F233" s="50">
        <f t="shared" si="108"/>
        <v>0</v>
      </c>
      <c r="G233" s="50">
        <f t="shared" si="109"/>
        <v>0</v>
      </c>
      <c r="H233" s="50">
        <f t="shared" ref="H233:L233" si="110">+H234</f>
        <v>0</v>
      </c>
      <c r="I233" s="50">
        <f t="shared" si="110"/>
        <v>0</v>
      </c>
      <c r="J233" s="50">
        <f t="shared" si="110"/>
        <v>0</v>
      </c>
      <c r="K233" s="50">
        <f t="shared" si="110"/>
        <v>0</v>
      </c>
      <c r="L233" s="50">
        <f t="shared" si="110"/>
        <v>0</v>
      </c>
      <c r="M233" s="50">
        <f>+M234</f>
        <v>0</v>
      </c>
      <c r="N233" s="50">
        <f>+N234</f>
        <v>0</v>
      </c>
      <c r="O233" s="50">
        <f t="shared" si="94"/>
        <v>50000</v>
      </c>
    </row>
    <row r="234" spans="1:15" x14ac:dyDescent="0.2">
      <c r="A234" s="1" t="s">
        <v>360</v>
      </c>
      <c r="B234" s="3" t="s">
        <v>359</v>
      </c>
      <c r="C234" s="31">
        <v>50000</v>
      </c>
      <c r="D234" s="34">
        <v>0</v>
      </c>
      <c r="E234" s="31">
        <v>50000</v>
      </c>
      <c r="F234" s="49">
        <f t="shared" si="108"/>
        <v>0</v>
      </c>
      <c r="G234" s="49">
        <f t="shared" si="109"/>
        <v>0</v>
      </c>
      <c r="H234" s="49">
        <v>0</v>
      </c>
      <c r="I234" s="49">
        <v>0</v>
      </c>
      <c r="J234" s="49">
        <v>0</v>
      </c>
      <c r="K234" s="49">
        <v>0</v>
      </c>
      <c r="L234" s="49">
        <v>0</v>
      </c>
      <c r="M234" s="49">
        <v>0</v>
      </c>
      <c r="N234" s="49">
        <v>0</v>
      </c>
      <c r="O234" s="49">
        <f t="shared" si="94"/>
        <v>50000</v>
      </c>
    </row>
    <row r="235" spans="1:15" s="4" customFormat="1" x14ac:dyDescent="0.2">
      <c r="A235" s="4" t="s">
        <v>361</v>
      </c>
      <c r="B235" s="9" t="s">
        <v>362</v>
      </c>
      <c r="C235" s="51">
        <v>400000</v>
      </c>
      <c r="D235" s="53">
        <f>+D236</f>
        <v>1400000</v>
      </c>
      <c r="E235" s="51">
        <f>+E236</f>
        <v>1800000</v>
      </c>
      <c r="F235" s="50">
        <f t="shared" si="108"/>
        <v>0</v>
      </c>
      <c r="G235" s="50">
        <f t="shared" si="109"/>
        <v>0</v>
      </c>
      <c r="H235" s="50">
        <f t="shared" ref="H235:M235" si="111">+H236</f>
        <v>0</v>
      </c>
      <c r="I235" s="50">
        <f t="shared" si="111"/>
        <v>0</v>
      </c>
      <c r="J235" s="50">
        <f t="shared" si="111"/>
        <v>0</v>
      </c>
      <c r="K235" s="50">
        <f t="shared" si="111"/>
        <v>0</v>
      </c>
      <c r="L235" s="50">
        <f t="shared" si="111"/>
        <v>0</v>
      </c>
      <c r="M235" s="50">
        <f t="shared" si="111"/>
        <v>0</v>
      </c>
      <c r="N235" s="50">
        <f>+N236</f>
        <v>0</v>
      </c>
      <c r="O235" s="50">
        <f t="shared" si="94"/>
        <v>1800000</v>
      </c>
    </row>
    <row r="236" spans="1:15" x14ac:dyDescent="0.2">
      <c r="A236" s="1" t="s">
        <v>363</v>
      </c>
      <c r="B236" s="3" t="s">
        <v>362</v>
      </c>
      <c r="C236" s="31">
        <v>400000</v>
      </c>
      <c r="D236" s="34">
        <v>1400000</v>
      </c>
      <c r="E236" s="31">
        <v>1800000</v>
      </c>
      <c r="F236" s="49">
        <f t="shared" si="108"/>
        <v>0</v>
      </c>
      <c r="G236" s="49">
        <f t="shared" si="109"/>
        <v>0</v>
      </c>
      <c r="H236" s="49">
        <v>0</v>
      </c>
      <c r="I236" s="49">
        <v>0</v>
      </c>
      <c r="J236" s="49">
        <v>0</v>
      </c>
      <c r="K236" s="49">
        <v>0</v>
      </c>
      <c r="L236" s="49">
        <v>0</v>
      </c>
      <c r="M236" s="49">
        <v>0</v>
      </c>
      <c r="N236" s="49">
        <v>0</v>
      </c>
      <c r="O236" s="49">
        <f t="shared" si="94"/>
        <v>1800000</v>
      </c>
    </row>
    <row r="237" spans="1:15" s="4" customFormat="1" x14ac:dyDescent="0.2">
      <c r="A237" s="4" t="s">
        <v>364</v>
      </c>
      <c r="B237" s="9" t="s">
        <v>365</v>
      </c>
      <c r="C237" s="51">
        <v>500000</v>
      </c>
      <c r="D237" s="53">
        <f>+D238</f>
        <v>-80986.320000000007</v>
      </c>
      <c r="E237" s="51">
        <f>+E238</f>
        <v>419013.68</v>
      </c>
      <c r="F237" s="50">
        <f t="shared" si="108"/>
        <v>0</v>
      </c>
      <c r="G237" s="50">
        <f t="shared" si="109"/>
        <v>0</v>
      </c>
      <c r="H237" s="50">
        <f t="shared" ref="H237:M237" si="112">+H238</f>
        <v>0</v>
      </c>
      <c r="I237" s="50">
        <f t="shared" si="112"/>
        <v>0</v>
      </c>
      <c r="J237" s="50">
        <f t="shared" si="112"/>
        <v>306197.13</v>
      </c>
      <c r="K237" s="50">
        <f t="shared" si="112"/>
        <v>0</v>
      </c>
      <c r="L237" s="50">
        <f t="shared" si="112"/>
        <v>24917.19</v>
      </c>
      <c r="M237" s="50">
        <f t="shared" si="112"/>
        <v>0</v>
      </c>
      <c r="N237" s="50">
        <f>+N238</f>
        <v>0</v>
      </c>
      <c r="O237" s="50">
        <f t="shared" si="94"/>
        <v>87899.359999999986</v>
      </c>
    </row>
    <row r="238" spans="1:15" x14ac:dyDescent="0.2">
      <c r="A238" s="1" t="s">
        <v>366</v>
      </c>
      <c r="B238" s="3" t="s">
        <v>365</v>
      </c>
      <c r="C238" s="31">
        <v>500000</v>
      </c>
      <c r="D238" s="34">
        <v>-80986.320000000007</v>
      </c>
      <c r="E238" s="31">
        <v>419013.68</v>
      </c>
      <c r="F238" s="49">
        <f t="shared" si="108"/>
        <v>0</v>
      </c>
      <c r="G238" s="49">
        <f t="shared" si="109"/>
        <v>0</v>
      </c>
      <c r="H238" s="49">
        <v>0</v>
      </c>
      <c r="I238" s="49">
        <v>0</v>
      </c>
      <c r="J238" s="49">
        <v>306197.13</v>
      </c>
      <c r="K238" s="49">
        <v>0</v>
      </c>
      <c r="L238" s="49">
        <v>24917.19</v>
      </c>
      <c r="M238" s="49">
        <v>0</v>
      </c>
      <c r="N238" s="49">
        <v>0</v>
      </c>
      <c r="O238" s="49">
        <f t="shared" si="94"/>
        <v>87899.359999999986</v>
      </c>
    </row>
    <row r="239" spans="1:15" s="4" customFormat="1" x14ac:dyDescent="0.2">
      <c r="A239" s="4" t="s">
        <v>367</v>
      </c>
      <c r="B239" s="9" t="s">
        <v>368</v>
      </c>
      <c r="C239" s="51">
        <v>500000</v>
      </c>
      <c r="D239" s="53">
        <f>+D240</f>
        <v>-459859.97</v>
      </c>
      <c r="E239" s="51">
        <f>+E240</f>
        <v>40140.03</v>
      </c>
      <c r="F239" s="50">
        <f t="shared" si="108"/>
        <v>0</v>
      </c>
      <c r="G239" s="50">
        <f t="shared" si="109"/>
        <v>0</v>
      </c>
      <c r="H239" s="50">
        <f t="shared" ref="H239:M239" si="113">+H240</f>
        <v>0</v>
      </c>
      <c r="I239" s="50">
        <f t="shared" si="113"/>
        <v>0</v>
      </c>
      <c r="J239" s="50">
        <f t="shared" si="113"/>
        <v>0</v>
      </c>
      <c r="K239" s="50">
        <f t="shared" si="113"/>
        <v>0</v>
      </c>
      <c r="L239" s="50">
        <f t="shared" si="113"/>
        <v>0</v>
      </c>
      <c r="M239" s="50">
        <f t="shared" si="113"/>
        <v>0</v>
      </c>
      <c r="N239" s="50">
        <f>+N240</f>
        <v>10620</v>
      </c>
      <c r="O239" s="50">
        <f t="shared" si="94"/>
        <v>29520.03</v>
      </c>
    </row>
    <row r="240" spans="1:15" x14ac:dyDescent="0.2">
      <c r="A240" s="1" t="s">
        <v>369</v>
      </c>
      <c r="B240" s="3" t="s">
        <v>368</v>
      </c>
      <c r="C240" s="31">
        <v>500000</v>
      </c>
      <c r="D240" s="34">
        <v>-459859.97</v>
      </c>
      <c r="E240" s="31">
        <v>40140.03</v>
      </c>
      <c r="F240" s="49">
        <f t="shared" si="108"/>
        <v>0</v>
      </c>
      <c r="G240" s="49">
        <f t="shared" si="109"/>
        <v>0</v>
      </c>
      <c r="H240" s="49">
        <v>0</v>
      </c>
      <c r="I240" s="49">
        <v>0</v>
      </c>
      <c r="J240" s="49">
        <v>0</v>
      </c>
      <c r="K240" s="49">
        <v>0</v>
      </c>
      <c r="L240" s="49">
        <v>0</v>
      </c>
      <c r="M240" s="49">
        <v>0</v>
      </c>
      <c r="N240" s="49">
        <v>10620</v>
      </c>
      <c r="O240" s="49">
        <f t="shared" si="94"/>
        <v>29520.03</v>
      </c>
    </row>
    <row r="241" spans="1:16" s="4" customFormat="1" x14ac:dyDescent="0.2">
      <c r="A241" s="4" t="s">
        <v>370</v>
      </c>
      <c r="B241" s="9" t="s">
        <v>371</v>
      </c>
      <c r="C241" s="51">
        <v>300000</v>
      </c>
      <c r="D241" s="53">
        <f>+D242</f>
        <v>-100000</v>
      </c>
      <c r="E241" s="51">
        <f>+E242</f>
        <v>200000</v>
      </c>
      <c r="F241" s="50">
        <f t="shared" si="108"/>
        <v>0</v>
      </c>
      <c r="G241" s="50">
        <f t="shared" si="109"/>
        <v>0</v>
      </c>
      <c r="H241" s="50">
        <f t="shared" ref="H241:M241" si="114">+H242</f>
        <v>0</v>
      </c>
      <c r="I241" s="50">
        <f t="shared" si="114"/>
        <v>0</v>
      </c>
      <c r="J241" s="50">
        <f t="shared" si="114"/>
        <v>0</v>
      </c>
      <c r="K241" s="50">
        <f t="shared" si="114"/>
        <v>0</v>
      </c>
      <c r="L241" s="50">
        <f t="shared" si="114"/>
        <v>0</v>
      </c>
      <c r="M241" s="50">
        <f t="shared" si="114"/>
        <v>0</v>
      </c>
      <c r="N241" s="50">
        <f>+N242</f>
        <v>0</v>
      </c>
      <c r="O241" s="50">
        <f t="shared" si="94"/>
        <v>200000</v>
      </c>
    </row>
    <row r="242" spans="1:16" s="4" customFormat="1" x14ac:dyDescent="0.2">
      <c r="A242" s="1" t="s">
        <v>372</v>
      </c>
      <c r="B242" s="3" t="s">
        <v>371</v>
      </c>
      <c r="C242" s="31">
        <v>300000</v>
      </c>
      <c r="D242" s="34">
        <v>-100000</v>
      </c>
      <c r="E242" s="31">
        <v>200000</v>
      </c>
      <c r="F242" s="49">
        <f t="shared" si="108"/>
        <v>0</v>
      </c>
      <c r="G242" s="49">
        <f t="shared" si="109"/>
        <v>0</v>
      </c>
      <c r="H242" s="49">
        <v>0</v>
      </c>
      <c r="I242" s="49">
        <v>0</v>
      </c>
      <c r="J242" s="49">
        <v>0</v>
      </c>
      <c r="K242" s="49">
        <v>0</v>
      </c>
      <c r="L242" s="49">
        <v>0</v>
      </c>
      <c r="M242" s="49">
        <v>0</v>
      </c>
      <c r="N242" s="49">
        <v>0</v>
      </c>
      <c r="O242" s="49">
        <f t="shared" si="94"/>
        <v>200000</v>
      </c>
    </row>
    <row r="243" spans="1:16" s="4" customFormat="1" x14ac:dyDescent="0.2">
      <c r="A243" s="4" t="s">
        <v>373</v>
      </c>
      <c r="B243" s="9" t="s">
        <v>374</v>
      </c>
      <c r="C243" s="51">
        <v>400000</v>
      </c>
      <c r="D243" s="53">
        <f>+D244</f>
        <v>-250000</v>
      </c>
      <c r="E243" s="51">
        <f>+E244</f>
        <v>150000</v>
      </c>
      <c r="F243" s="50">
        <f t="shared" si="108"/>
        <v>0</v>
      </c>
      <c r="G243" s="50">
        <f t="shared" si="109"/>
        <v>0</v>
      </c>
      <c r="H243" s="50">
        <f t="shared" ref="H243:M243" si="115">+H244</f>
        <v>0</v>
      </c>
      <c r="I243" s="50">
        <f t="shared" si="115"/>
        <v>0</v>
      </c>
      <c r="J243" s="50">
        <f t="shared" si="115"/>
        <v>0</v>
      </c>
      <c r="K243" s="50">
        <f t="shared" si="115"/>
        <v>0</v>
      </c>
      <c r="L243" s="50">
        <f t="shared" si="115"/>
        <v>0</v>
      </c>
      <c r="M243" s="50">
        <f t="shared" si="115"/>
        <v>0</v>
      </c>
      <c r="N243" s="50">
        <f>+N244</f>
        <v>0</v>
      </c>
      <c r="O243" s="50">
        <f t="shared" si="94"/>
        <v>150000</v>
      </c>
    </row>
    <row r="244" spans="1:16" x14ac:dyDescent="0.2">
      <c r="A244" s="1" t="s">
        <v>375</v>
      </c>
      <c r="B244" s="3" t="s">
        <v>374</v>
      </c>
      <c r="C244" s="31">
        <v>400000</v>
      </c>
      <c r="D244" s="34">
        <v>-250000</v>
      </c>
      <c r="E244" s="31">
        <v>150000</v>
      </c>
      <c r="F244" s="49">
        <f t="shared" si="108"/>
        <v>0</v>
      </c>
      <c r="G244" s="49">
        <f t="shared" si="109"/>
        <v>0</v>
      </c>
      <c r="H244" s="49">
        <v>0</v>
      </c>
      <c r="I244" s="49">
        <v>0</v>
      </c>
      <c r="J244" s="49">
        <v>0</v>
      </c>
      <c r="K244" s="49">
        <v>0</v>
      </c>
      <c r="L244" s="49">
        <v>0</v>
      </c>
      <c r="M244" s="49">
        <v>0</v>
      </c>
      <c r="N244" s="49">
        <v>0</v>
      </c>
      <c r="O244" s="49">
        <f t="shared" si="94"/>
        <v>150000</v>
      </c>
    </row>
    <row r="245" spans="1:16" s="4" customFormat="1" x14ac:dyDescent="0.2">
      <c r="A245" s="4" t="s">
        <v>376</v>
      </c>
      <c r="B245" s="9" t="s">
        <v>408</v>
      </c>
      <c r="C245" s="51">
        <v>200000</v>
      </c>
      <c r="D245" s="53">
        <f>+D246</f>
        <v>0</v>
      </c>
      <c r="E245" s="51">
        <f>+E246</f>
        <v>200000</v>
      </c>
      <c r="F245" s="50">
        <f t="shared" si="108"/>
        <v>0</v>
      </c>
      <c r="G245" s="50">
        <f t="shared" si="109"/>
        <v>0</v>
      </c>
      <c r="H245" s="50">
        <f t="shared" ref="H245:M245" si="116">+H246</f>
        <v>0</v>
      </c>
      <c r="I245" s="50">
        <f t="shared" si="116"/>
        <v>0</v>
      </c>
      <c r="J245" s="50">
        <f t="shared" si="116"/>
        <v>0</v>
      </c>
      <c r="K245" s="50">
        <f t="shared" si="116"/>
        <v>0</v>
      </c>
      <c r="L245" s="50">
        <f t="shared" si="116"/>
        <v>0</v>
      </c>
      <c r="M245" s="50">
        <f t="shared" si="116"/>
        <v>0</v>
      </c>
      <c r="N245" s="50">
        <f>+N246</f>
        <v>0</v>
      </c>
      <c r="O245" s="50">
        <f t="shared" si="94"/>
        <v>200000</v>
      </c>
    </row>
    <row r="246" spans="1:16" x14ac:dyDescent="0.2">
      <c r="A246" s="1" t="s">
        <v>377</v>
      </c>
      <c r="B246" s="3" t="s">
        <v>408</v>
      </c>
      <c r="C246" s="31">
        <v>200000</v>
      </c>
      <c r="D246" s="34">
        <v>0</v>
      </c>
      <c r="E246" s="31">
        <v>200000</v>
      </c>
      <c r="F246" s="49">
        <f t="shared" ref="F246:F259" si="117">+F247</f>
        <v>0</v>
      </c>
      <c r="G246" s="49">
        <v>0</v>
      </c>
      <c r="H246" s="49">
        <v>0</v>
      </c>
      <c r="I246" s="49">
        <v>0</v>
      </c>
      <c r="J246" s="49">
        <v>0</v>
      </c>
      <c r="K246" s="49">
        <v>0</v>
      </c>
      <c r="L246" s="49">
        <v>0</v>
      </c>
      <c r="M246" s="49">
        <v>0</v>
      </c>
      <c r="N246" s="49">
        <v>0</v>
      </c>
      <c r="O246" s="49">
        <f t="shared" si="94"/>
        <v>200000</v>
      </c>
    </row>
    <row r="247" spans="1:16" s="4" customFormat="1" x14ac:dyDescent="0.2">
      <c r="A247" s="4" t="s">
        <v>378</v>
      </c>
      <c r="B247" s="9" t="s">
        <v>379</v>
      </c>
      <c r="C247" s="51">
        <v>100000</v>
      </c>
      <c r="D247" s="53">
        <f>+D248</f>
        <v>1600000</v>
      </c>
      <c r="E247" s="51">
        <f>+E248</f>
        <v>1700000</v>
      </c>
      <c r="F247" s="50">
        <f t="shared" si="117"/>
        <v>0</v>
      </c>
      <c r="G247" s="50">
        <f t="shared" ref="G247:K247" si="118">+G248</f>
        <v>0</v>
      </c>
      <c r="H247" s="50">
        <f t="shared" si="118"/>
        <v>0</v>
      </c>
      <c r="I247" s="50">
        <f t="shared" si="118"/>
        <v>0</v>
      </c>
      <c r="J247" s="50">
        <f t="shared" si="118"/>
        <v>0</v>
      </c>
      <c r="K247" s="50">
        <f t="shared" si="118"/>
        <v>0</v>
      </c>
      <c r="L247" s="50">
        <f>+L248</f>
        <v>0</v>
      </c>
      <c r="M247" s="50">
        <f>+M248</f>
        <v>0</v>
      </c>
      <c r="N247" s="50">
        <f>+N248</f>
        <v>0</v>
      </c>
      <c r="O247" s="50">
        <f t="shared" si="94"/>
        <v>1700000</v>
      </c>
    </row>
    <row r="248" spans="1:16" x14ac:dyDescent="0.2">
      <c r="A248" s="1" t="s">
        <v>380</v>
      </c>
      <c r="B248" s="3" t="s">
        <v>381</v>
      </c>
      <c r="C248" s="31">
        <v>100000</v>
      </c>
      <c r="D248" s="34">
        <v>1600000</v>
      </c>
      <c r="E248" s="31">
        <v>1700000</v>
      </c>
      <c r="F248" s="49">
        <f t="shared" si="117"/>
        <v>0</v>
      </c>
      <c r="G248" s="49">
        <f t="shared" ref="G248:G259" si="119">+G249</f>
        <v>0</v>
      </c>
      <c r="H248" s="49">
        <v>0</v>
      </c>
      <c r="I248" s="49">
        <v>0</v>
      </c>
      <c r="J248" s="49">
        <v>0</v>
      </c>
      <c r="K248" s="49">
        <v>0</v>
      </c>
      <c r="L248" s="49">
        <v>0</v>
      </c>
      <c r="M248" s="49">
        <v>0</v>
      </c>
      <c r="N248" s="49">
        <v>0</v>
      </c>
      <c r="O248" s="49">
        <f t="shared" si="94"/>
        <v>1700000</v>
      </c>
    </row>
    <row r="249" spans="1:16" s="4" customFormat="1" x14ac:dyDescent="0.2">
      <c r="A249" s="4" t="s">
        <v>382</v>
      </c>
      <c r="B249" s="9" t="s">
        <v>383</v>
      </c>
      <c r="C249" s="51">
        <v>50000</v>
      </c>
      <c r="D249" s="53">
        <f>+D250</f>
        <v>0</v>
      </c>
      <c r="E249" s="51">
        <f>+E250</f>
        <v>50000</v>
      </c>
      <c r="F249" s="50">
        <f t="shared" si="117"/>
        <v>0</v>
      </c>
      <c r="G249" s="50">
        <f t="shared" si="119"/>
        <v>0</v>
      </c>
      <c r="H249" s="50">
        <f t="shared" ref="H249:M249" si="120">+H250</f>
        <v>0</v>
      </c>
      <c r="I249" s="50">
        <f t="shared" si="120"/>
        <v>0</v>
      </c>
      <c r="J249" s="50">
        <f t="shared" si="120"/>
        <v>0</v>
      </c>
      <c r="K249" s="50">
        <f t="shared" si="120"/>
        <v>0</v>
      </c>
      <c r="L249" s="50">
        <f t="shared" si="120"/>
        <v>0</v>
      </c>
      <c r="M249" s="50">
        <f t="shared" si="120"/>
        <v>0</v>
      </c>
      <c r="N249" s="50">
        <f>+N250</f>
        <v>0</v>
      </c>
      <c r="O249" s="50">
        <f t="shared" si="94"/>
        <v>50000</v>
      </c>
    </row>
    <row r="250" spans="1:16" x14ac:dyDescent="0.2">
      <c r="A250" s="1" t="s">
        <v>384</v>
      </c>
      <c r="B250" s="3" t="s">
        <v>385</v>
      </c>
      <c r="C250" s="31">
        <v>50000</v>
      </c>
      <c r="D250" s="34">
        <v>0</v>
      </c>
      <c r="E250" s="31">
        <v>50000</v>
      </c>
      <c r="F250" s="49">
        <f t="shared" si="117"/>
        <v>0</v>
      </c>
      <c r="G250" s="49">
        <f t="shared" si="119"/>
        <v>0</v>
      </c>
      <c r="H250" s="49">
        <v>0</v>
      </c>
      <c r="I250" s="49">
        <v>0</v>
      </c>
      <c r="J250" s="49">
        <v>0</v>
      </c>
      <c r="K250" s="49">
        <v>0</v>
      </c>
      <c r="L250" s="49">
        <v>0</v>
      </c>
      <c r="M250" s="49">
        <v>0</v>
      </c>
      <c r="N250" s="49">
        <v>0</v>
      </c>
      <c r="O250" s="49">
        <f t="shared" si="94"/>
        <v>50000</v>
      </c>
    </row>
    <row r="251" spans="1:16" x14ac:dyDescent="0.2">
      <c r="A251" s="4" t="s">
        <v>386</v>
      </c>
      <c r="B251" s="9" t="s">
        <v>387</v>
      </c>
      <c r="C251" s="51">
        <v>50000</v>
      </c>
      <c r="D251" s="53">
        <f>+D252</f>
        <v>0</v>
      </c>
      <c r="E251" s="51">
        <f>+E252</f>
        <v>50000</v>
      </c>
      <c r="F251" s="50">
        <f t="shared" si="117"/>
        <v>0</v>
      </c>
      <c r="G251" s="50">
        <f t="shared" si="119"/>
        <v>0</v>
      </c>
      <c r="H251" s="51">
        <f t="shared" ref="H251:M251" si="121">+H252</f>
        <v>21771</v>
      </c>
      <c r="I251" s="51">
        <f t="shared" si="121"/>
        <v>0</v>
      </c>
      <c r="J251" s="51">
        <f t="shared" si="121"/>
        <v>0</v>
      </c>
      <c r="K251" s="51">
        <f t="shared" si="121"/>
        <v>0</v>
      </c>
      <c r="L251" s="51">
        <f t="shared" si="121"/>
        <v>0</v>
      </c>
      <c r="M251" s="51">
        <f t="shared" si="121"/>
        <v>0</v>
      </c>
      <c r="N251" s="51">
        <f>+N252</f>
        <v>0</v>
      </c>
      <c r="O251" s="51">
        <f t="shared" si="94"/>
        <v>28229</v>
      </c>
      <c r="P251" s="12"/>
    </row>
    <row r="252" spans="1:16" x14ac:dyDescent="0.2">
      <c r="A252" s="1" t="s">
        <v>388</v>
      </c>
      <c r="B252" s="3" t="s">
        <v>387</v>
      </c>
      <c r="C252" s="31">
        <v>50000</v>
      </c>
      <c r="D252" s="34">
        <v>0</v>
      </c>
      <c r="E252" s="31">
        <v>50000</v>
      </c>
      <c r="F252" s="49">
        <f t="shared" si="117"/>
        <v>0</v>
      </c>
      <c r="G252" s="49">
        <f t="shared" si="119"/>
        <v>0</v>
      </c>
      <c r="H252" s="31">
        <v>21771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1">
        <v>0</v>
      </c>
      <c r="O252" s="31">
        <f t="shared" si="94"/>
        <v>28229</v>
      </c>
      <c r="P252" s="12"/>
    </row>
    <row r="253" spans="1:16" x14ac:dyDescent="0.2">
      <c r="A253" s="4" t="s">
        <v>389</v>
      </c>
      <c r="B253" s="9" t="s">
        <v>390</v>
      </c>
      <c r="C253" s="51">
        <v>500000</v>
      </c>
      <c r="D253" s="53">
        <f>+D254</f>
        <v>-350000</v>
      </c>
      <c r="E253" s="51">
        <f>+E254</f>
        <v>150000</v>
      </c>
      <c r="F253" s="61">
        <f t="shared" si="117"/>
        <v>0</v>
      </c>
      <c r="G253" s="61">
        <f t="shared" si="119"/>
        <v>0</v>
      </c>
      <c r="H253" s="51">
        <f t="shared" ref="H253:M253" si="122">+H254</f>
        <v>0</v>
      </c>
      <c r="I253" s="51">
        <f t="shared" si="122"/>
        <v>0</v>
      </c>
      <c r="J253" s="51">
        <f t="shared" si="122"/>
        <v>0</v>
      </c>
      <c r="K253" s="51">
        <f t="shared" si="122"/>
        <v>0</v>
      </c>
      <c r="L253" s="51">
        <f t="shared" si="122"/>
        <v>0</v>
      </c>
      <c r="M253" s="51">
        <f t="shared" si="122"/>
        <v>0</v>
      </c>
      <c r="N253" s="51">
        <f>+N254</f>
        <v>0</v>
      </c>
      <c r="O253" s="51">
        <f t="shared" si="94"/>
        <v>150000</v>
      </c>
      <c r="P253" s="12"/>
    </row>
    <row r="254" spans="1:16" x14ac:dyDescent="0.2">
      <c r="A254" s="1" t="s">
        <v>391</v>
      </c>
      <c r="B254" s="3" t="s">
        <v>390</v>
      </c>
      <c r="C254" s="31">
        <v>500000</v>
      </c>
      <c r="D254" s="34">
        <v>-350000</v>
      </c>
      <c r="E254" s="31">
        <v>150000</v>
      </c>
      <c r="F254" s="32">
        <f t="shared" si="117"/>
        <v>0</v>
      </c>
      <c r="G254" s="32">
        <f t="shared" si="119"/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49">
        <f t="shared" si="94"/>
        <v>150000</v>
      </c>
      <c r="P254" s="12"/>
    </row>
    <row r="255" spans="1:16" x14ac:dyDescent="0.2">
      <c r="A255" s="4" t="s">
        <v>392</v>
      </c>
      <c r="B255" s="9" t="s">
        <v>393</v>
      </c>
      <c r="C255" s="51">
        <v>7500000</v>
      </c>
      <c r="D255" s="53">
        <f>+D256</f>
        <v>-7500000</v>
      </c>
      <c r="E255" s="51">
        <f>+E256</f>
        <v>0</v>
      </c>
      <c r="F255" s="52">
        <f t="shared" si="117"/>
        <v>0</v>
      </c>
      <c r="G255" s="52">
        <f t="shared" si="119"/>
        <v>0</v>
      </c>
      <c r="H255" s="52">
        <f t="shared" ref="H255:M255" si="123">+H256</f>
        <v>0</v>
      </c>
      <c r="I255" s="52">
        <f t="shared" si="123"/>
        <v>0</v>
      </c>
      <c r="J255" s="52">
        <f t="shared" si="123"/>
        <v>0</v>
      </c>
      <c r="K255" s="52">
        <f t="shared" si="123"/>
        <v>0</v>
      </c>
      <c r="L255" s="52">
        <f t="shared" si="123"/>
        <v>0</v>
      </c>
      <c r="M255" s="52">
        <f t="shared" si="123"/>
        <v>0</v>
      </c>
      <c r="N255" s="52">
        <f>+N256</f>
        <v>0</v>
      </c>
      <c r="O255" s="52">
        <f t="shared" si="94"/>
        <v>0</v>
      </c>
      <c r="P255" s="12"/>
    </row>
    <row r="256" spans="1:16" x14ac:dyDescent="0.2">
      <c r="A256" s="1" t="s">
        <v>394</v>
      </c>
      <c r="B256" s="3" t="s">
        <v>393</v>
      </c>
      <c r="C256" s="31">
        <v>7500000</v>
      </c>
      <c r="D256" s="34">
        <v>-7500000</v>
      </c>
      <c r="E256" s="31">
        <v>0</v>
      </c>
      <c r="F256" s="32">
        <f t="shared" si="117"/>
        <v>0</v>
      </c>
      <c r="G256" s="32">
        <f t="shared" si="119"/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f t="shared" si="94"/>
        <v>0</v>
      </c>
      <c r="P256" s="12"/>
    </row>
    <row r="257" spans="1:18" x14ac:dyDescent="0.2">
      <c r="A257" s="4" t="s">
        <v>395</v>
      </c>
      <c r="B257" s="9" t="s">
        <v>396</v>
      </c>
      <c r="C257" s="51">
        <v>30000000</v>
      </c>
      <c r="D257" s="53">
        <f>+D258</f>
        <v>11843719.640000001</v>
      </c>
      <c r="E257" s="51">
        <f>+E258</f>
        <v>41843719.640000001</v>
      </c>
      <c r="F257" s="52">
        <f t="shared" si="117"/>
        <v>0</v>
      </c>
      <c r="G257" s="52">
        <f t="shared" si="119"/>
        <v>0</v>
      </c>
      <c r="H257" s="52">
        <f t="shared" ref="H257:M257" si="124">+H258</f>
        <v>0</v>
      </c>
      <c r="I257" s="51">
        <f t="shared" si="124"/>
        <v>10118454.15</v>
      </c>
      <c r="J257" s="51">
        <f t="shared" si="124"/>
        <v>0</v>
      </c>
      <c r="K257" s="51">
        <f t="shared" si="124"/>
        <v>0</v>
      </c>
      <c r="L257" s="51">
        <f t="shared" si="124"/>
        <v>3220481.42</v>
      </c>
      <c r="M257" s="51">
        <f t="shared" si="124"/>
        <v>3617873.6</v>
      </c>
      <c r="N257" s="51">
        <f>+N258</f>
        <v>1462878.77</v>
      </c>
      <c r="O257" s="51">
        <f t="shared" si="94"/>
        <v>23424031.699999999</v>
      </c>
      <c r="P257" s="12"/>
    </row>
    <row r="258" spans="1:18" x14ac:dyDescent="0.2">
      <c r="A258" s="1" t="s">
        <v>397</v>
      </c>
      <c r="B258" s="3" t="s">
        <v>396</v>
      </c>
      <c r="C258" s="31">
        <v>30000000</v>
      </c>
      <c r="D258" s="34">
        <v>11843719.640000001</v>
      </c>
      <c r="E258" s="31">
        <v>41843719.640000001</v>
      </c>
      <c r="F258" s="32">
        <f t="shared" si="117"/>
        <v>0</v>
      </c>
      <c r="G258" s="32">
        <f t="shared" si="119"/>
        <v>0</v>
      </c>
      <c r="H258" s="32">
        <v>0</v>
      </c>
      <c r="I258" s="31">
        <v>10118454.15</v>
      </c>
      <c r="J258" s="31">
        <v>0</v>
      </c>
      <c r="K258" s="31">
        <v>0</v>
      </c>
      <c r="L258" s="31">
        <v>3220481.42</v>
      </c>
      <c r="M258" s="31">
        <v>3617873.6</v>
      </c>
      <c r="N258" s="31">
        <v>1462878.77</v>
      </c>
      <c r="O258" s="31">
        <f t="shared" si="94"/>
        <v>23424031.699999999</v>
      </c>
      <c r="P258" s="12"/>
    </row>
    <row r="259" spans="1:18" x14ac:dyDescent="0.2">
      <c r="A259" s="4" t="s">
        <v>403</v>
      </c>
      <c r="B259" s="9" t="s">
        <v>409</v>
      </c>
      <c r="C259" s="51">
        <v>542250000</v>
      </c>
      <c r="D259" s="53">
        <f>+D260</f>
        <v>-413000000</v>
      </c>
      <c r="E259" s="51">
        <f>+E260</f>
        <v>129250000</v>
      </c>
      <c r="F259" s="52">
        <f t="shared" si="117"/>
        <v>0</v>
      </c>
      <c r="G259" s="52">
        <f t="shared" si="119"/>
        <v>0</v>
      </c>
      <c r="H259" s="52">
        <f t="shared" ref="H259:M259" si="125">+H260</f>
        <v>0</v>
      </c>
      <c r="I259" s="52">
        <f t="shared" si="125"/>
        <v>0</v>
      </c>
      <c r="J259" s="52">
        <f t="shared" si="125"/>
        <v>0</v>
      </c>
      <c r="K259" s="52">
        <f t="shared" si="125"/>
        <v>0</v>
      </c>
      <c r="L259" s="52">
        <f t="shared" si="125"/>
        <v>0</v>
      </c>
      <c r="M259" s="52">
        <f t="shared" si="125"/>
        <v>0</v>
      </c>
      <c r="N259" s="52">
        <f>+N260</f>
        <v>0</v>
      </c>
      <c r="O259" s="51">
        <f t="shared" si="94"/>
        <v>129250000</v>
      </c>
      <c r="P259" s="12"/>
    </row>
    <row r="260" spans="1:18" x14ac:dyDescent="0.2">
      <c r="A260" s="1" t="s">
        <v>404</v>
      </c>
      <c r="B260" s="3" t="s">
        <v>410</v>
      </c>
      <c r="C260" s="31">
        <v>542250000</v>
      </c>
      <c r="D260" s="34">
        <v>-413000000</v>
      </c>
      <c r="E260" s="31">
        <v>129250000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1">
        <f t="shared" si="94"/>
        <v>129250000</v>
      </c>
      <c r="P260" s="12"/>
    </row>
    <row r="261" spans="1:18" x14ac:dyDescent="0.2">
      <c r="C261" s="31"/>
      <c r="D261" s="34"/>
      <c r="E261" s="31"/>
      <c r="F261" s="32"/>
      <c r="G261" s="32"/>
      <c r="H261" s="32"/>
      <c r="I261" s="32"/>
      <c r="J261" s="32"/>
      <c r="K261" s="32"/>
      <c r="L261" s="32"/>
      <c r="M261" s="32"/>
      <c r="N261" s="32"/>
      <c r="O261" s="31"/>
      <c r="P261" s="12"/>
    </row>
    <row r="262" spans="1:18" x14ac:dyDescent="0.2">
      <c r="A262" s="12"/>
      <c r="B262" s="13"/>
      <c r="C262" s="14"/>
      <c r="D262" s="14"/>
      <c r="E262" s="14"/>
      <c r="F262" s="15"/>
      <c r="G262" s="15"/>
      <c r="H262" s="15"/>
      <c r="I262" s="15"/>
      <c r="J262" s="15"/>
      <c r="K262" s="15"/>
      <c r="L262" s="15"/>
      <c r="M262" s="15"/>
      <c r="N262" s="15"/>
      <c r="O262" s="22"/>
      <c r="P262" s="12"/>
    </row>
    <row r="263" spans="1:18" x14ac:dyDescent="0.2">
      <c r="A263" s="12"/>
      <c r="B263" s="13"/>
      <c r="C263" s="14"/>
      <c r="D263" s="14"/>
      <c r="E263" s="14"/>
      <c r="F263" s="15"/>
      <c r="G263" s="15"/>
      <c r="H263" s="15"/>
      <c r="I263" s="15"/>
      <c r="J263" s="15"/>
      <c r="K263" s="15"/>
      <c r="L263" s="15"/>
      <c r="M263" s="15"/>
      <c r="N263" s="15"/>
      <c r="O263" s="22"/>
      <c r="P263" s="12"/>
    </row>
    <row r="264" spans="1:18" x14ac:dyDescent="0.2">
      <c r="A264" s="12"/>
      <c r="B264" s="13"/>
      <c r="C264" s="14"/>
      <c r="D264" s="14"/>
      <c r="E264" s="14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Q264" s="19"/>
    </row>
    <row r="265" spans="1:18" x14ac:dyDescent="0.2">
      <c r="B265" s="30" t="s">
        <v>411</v>
      </c>
      <c r="C265" s="1"/>
      <c r="D265" s="68" t="s">
        <v>412</v>
      </c>
      <c r="E265" s="68"/>
      <c r="F265" s="68"/>
      <c r="H265" s="66" t="s">
        <v>413</v>
      </c>
      <c r="I265" s="66"/>
      <c r="J265" s="66"/>
      <c r="K265" s="10"/>
      <c r="L265" s="10"/>
      <c r="M265" s="10"/>
      <c r="N265" s="10"/>
      <c r="O265" s="10"/>
    </row>
    <row r="266" spans="1:18" x14ac:dyDescent="0.2">
      <c r="B266" s="41"/>
      <c r="C266" s="1"/>
      <c r="D266" s="41"/>
      <c r="E266" s="41"/>
      <c r="F266" s="41"/>
      <c r="H266" s="40"/>
      <c r="I266" s="40"/>
      <c r="J266" s="40"/>
      <c r="K266" s="10"/>
      <c r="L266" s="10"/>
      <c r="M266" s="10"/>
      <c r="N266" s="10"/>
      <c r="O266" s="10"/>
    </row>
    <row r="267" spans="1:18" x14ac:dyDescent="0.2">
      <c r="B267" s="36"/>
      <c r="C267" s="1"/>
      <c r="D267" s="36"/>
      <c r="E267" s="36"/>
      <c r="F267" s="36"/>
      <c r="H267" s="37"/>
      <c r="I267" s="37"/>
      <c r="J267" s="37"/>
      <c r="K267" s="10"/>
      <c r="L267" s="10"/>
      <c r="M267" s="10"/>
      <c r="N267" s="10"/>
      <c r="O267" s="10"/>
    </row>
    <row r="268" spans="1:18" x14ac:dyDescent="0.2">
      <c r="B268" s="36"/>
      <c r="C268" s="1"/>
      <c r="D268" s="36"/>
      <c r="E268" s="36"/>
      <c r="F268" s="36"/>
      <c r="H268" s="37"/>
      <c r="I268" s="37"/>
      <c r="J268" s="37"/>
      <c r="K268" s="10"/>
      <c r="L268" s="10"/>
      <c r="M268" s="10"/>
      <c r="N268" s="10"/>
      <c r="O268" s="10"/>
    </row>
    <row r="269" spans="1:18" ht="26.25" x14ac:dyDescent="0.2">
      <c r="B269" s="28"/>
      <c r="C269" s="16"/>
      <c r="D269" s="17"/>
      <c r="E269" s="69"/>
      <c r="F269" s="69"/>
      <c r="H269" s="10"/>
      <c r="J269" s="10"/>
      <c r="K269" s="10"/>
      <c r="L269" s="10"/>
      <c r="M269" s="10"/>
      <c r="N269" s="10"/>
      <c r="R269" s="20"/>
    </row>
    <row r="270" spans="1:18" x14ac:dyDescent="0.2">
      <c r="A270" s="18"/>
      <c r="B270" s="29" t="s">
        <v>443</v>
      </c>
      <c r="C270" s="1"/>
      <c r="D270" s="70" t="s">
        <v>444</v>
      </c>
      <c r="E270" s="70"/>
      <c r="F270" s="70"/>
      <c r="H270" s="67" t="s">
        <v>445</v>
      </c>
      <c r="I270" s="67"/>
      <c r="J270" s="67"/>
      <c r="K270" s="18"/>
      <c r="L270" s="18"/>
      <c r="M270" s="18"/>
      <c r="N270" s="18"/>
      <c r="O270" s="18"/>
      <c r="R270" s="11"/>
    </row>
    <row r="271" spans="1:18" x14ac:dyDescent="0.2">
      <c r="B271" s="30" t="s">
        <v>10</v>
      </c>
      <c r="D271" s="68" t="s">
        <v>414</v>
      </c>
      <c r="E271" s="68"/>
      <c r="F271" s="68"/>
      <c r="H271" s="68" t="s">
        <v>415</v>
      </c>
      <c r="I271" s="68"/>
      <c r="J271" s="68"/>
      <c r="K271" s="38"/>
      <c r="L271" s="38"/>
      <c r="M271" s="38"/>
      <c r="N271" s="38"/>
      <c r="O271" s="38"/>
    </row>
    <row r="272" spans="1:18" x14ac:dyDescent="0.2">
      <c r="B272" s="30"/>
      <c r="D272" s="35"/>
      <c r="E272" s="35"/>
      <c r="G272" s="30"/>
      <c r="H272" s="30"/>
      <c r="I272" s="30"/>
      <c r="J272" s="30"/>
      <c r="K272" s="33"/>
      <c r="L272" s="39"/>
      <c r="M272" s="42"/>
      <c r="N272" s="44"/>
      <c r="O272" s="30"/>
      <c r="P272" s="30"/>
    </row>
    <row r="273" spans="2:16" x14ac:dyDescent="0.2">
      <c r="B273" s="30"/>
      <c r="D273" s="30"/>
      <c r="E273" s="30"/>
      <c r="G273" s="30"/>
      <c r="H273" s="30"/>
      <c r="I273" s="30"/>
      <c r="J273" s="30"/>
      <c r="K273" s="33"/>
      <c r="L273" s="39"/>
      <c r="M273" s="42"/>
      <c r="N273" s="44"/>
      <c r="O273" s="30"/>
      <c r="P273" s="30"/>
    </row>
  </sheetData>
  <mergeCells count="7">
    <mergeCell ref="H265:J265"/>
    <mergeCell ref="H270:J270"/>
    <mergeCell ref="H271:J271"/>
    <mergeCell ref="D265:F265"/>
    <mergeCell ref="E269:F269"/>
    <mergeCell ref="D270:F270"/>
    <mergeCell ref="D271:F271"/>
  </mergeCells>
  <pageMargins left="0.25" right="0.25" top="0.75" bottom="0.75" header="0.3" footer="0.3"/>
  <pageSetup paperSize="5" scale="52" fitToHeight="0" orientation="landscape" r:id="rId1"/>
  <rowBreaks count="4" manualBreakCount="4">
    <brk id="70" max="14" man="1"/>
    <brk id="142" max="14" man="1"/>
    <brk id="217" max="14" man="1"/>
    <brk id="279" max="16383" man="1"/>
  </rowBreaks>
  <ignoredErrors>
    <ignoredError sqref="E18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2024-10-04T13:16:17Z</cp:lastPrinted>
  <dcterms:created xsi:type="dcterms:W3CDTF">2023-11-10T14:57:18Z</dcterms:created>
  <dcterms:modified xsi:type="dcterms:W3CDTF">2024-10-04T13:29:07Z</dcterms:modified>
</cp:coreProperties>
</file>