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0.10\Solidaridad\1. PRESUPUESTO\2024\Transparencia\Noviembre 2024\"/>
    </mc:Choice>
  </mc:AlternateContent>
  <bookViews>
    <workbookView xWindow="0" yWindow="0" windowWidth="20490" windowHeight="7020"/>
  </bookViews>
  <sheets>
    <sheet name="Ejecucion Mensual" sheetId="1" r:id="rId1"/>
  </sheets>
  <definedNames>
    <definedName name="_xlnm.Print_Area" localSheetId="0">'Ejecucion Mensual'!$A$1:$Q$274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2" i="1" l="1"/>
  <c r="Q12" i="1" l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11" i="1"/>
  <c r="P260" i="1"/>
  <c r="P258" i="1"/>
  <c r="N256" i="1"/>
  <c r="P256" i="1"/>
  <c r="O254" i="1"/>
  <c r="P254" i="1"/>
  <c r="P252" i="1"/>
  <c r="P250" i="1"/>
  <c r="P248" i="1"/>
  <c r="O248" i="1"/>
  <c r="P246" i="1"/>
  <c r="P244" i="1"/>
  <c r="P242" i="1"/>
  <c r="P240" i="1"/>
  <c r="P238" i="1"/>
  <c r="P236" i="1"/>
  <c r="P234" i="1"/>
  <c r="P231" i="1"/>
  <c r="P229" i="1"/>
  <c r="P227" i="1"/>
  <c r="P225" i="1"/>
  <c r="P223" i="1"/>
  <c r="P221" i="1"/>
  <c r="P219" i="1"/>
  <c r="P217" i="1"/>
  <c r="P215" i="1"/>
  <c r="P213" i="1"/>
  <c r="P211" i="1"/>
  <c r="P209" i="1"/>
  <c r="P207" i="1"/>
  <c r="P205" i="1"/>
  <c r="P203" i="1"/>
  <c r="P201" i="1"/>
  <c r="P199" i="1"/>
  <c r="P197" i="1"/>
  <c r="P195" i="1"/>
  <c r="P193" i="1"/>
  <c r="P191" i="1"/>
  <c r="P188" i="1"/>
  <c r="P186" i="1"/>
  <c r="Q186" i="1" s="1"/>
  <c r="P181" i="1"/>
  <c r="P178" i="1"/>
  <c r="P176" i="1"/>
  <c r="P174" i="1"/>
  <c r="P172" i="1"/>
  <c r="P170" i="1"/>
  <c r="P167" i="1"/>
  <c r="P164" i="1"/>
  <c r="P159" i="1"/>
  <c r="P153" i="1"/>
  <c r="P150" i="1"/>
  <c r="P147" i="1"/>
  <c r="P144" i="1"/>
  <c r="P140" i="1"/>
  <c r="P138" i="1"/>
  <c r="P136" i="1"/>
  <c r="P134" i="1"/>
  <c r="P132" i="1"/>
  <c r="P130" i="1"/>
  <c r="P128" i="1"/>
  <c r="P126" i="1"/>
  <c r="P124" i="1"/>
  <c r="P122" i="1"/>
  <c r="P120" i="1"/>
  <c r="P118" i="1"/>
  <c r="P116" i="1"/>
  <c r="P113" i="1"/>
  <c r="P111" i="1"/>
  <c r="P108" i="1"/>
  <c r="P106" i="1"/>
  <c r="P104" i="1"/>
  <c r="P97" i="1"/>
  <c r="P95" i="1"/>
  <c r="P90" i="1"/>
  <c r="P88" i="1"/>
  <c r="P81" i="1"/>
  <c r="P77" i="1"/>
  <c r="P75" i="1"/>
  <c r="P73" i="1"/>
  <c r="P71" i="1"/>
  <c r="P69" i="1"/>
  <c r="P67" i="1"/>
  <c r="P65" i="1"/>
  <c r="P62" i="1"/>
  <c r="P59" i="1"/>
  <c r="P57" i="1"/>
  <c r="P55" i="1"/>
  <c r="P53" i="1"/>
  <c r="P51" i="1"/>
  <c r="P49" i="1"/>
  <c r="P47" i="1"/>
  <c r="P44" i="1"/>
  <c r="P42" i="1"/>
  <c r="P40" i="1"/>
  <c r="P38" i="1"/>
  <c r="P36" i="1"/>
  <c r="P34" i="1"/>
  <c r="P32" i="1"/>
  <c r="P30" i="1"/>
  <c r="P28" i="1"/>
  <c r="P22" i="1"/>
  <c r="P18" i="1"/>
  <c r="P16" i="1"/>
  <c r="P13" i="1"/>
  <c r="P11" i="1"/>
  <c r="D10" i="1"/>
  <c r="P10" i="1" l="1"/>
  <c r="Q10" i="1"/>
  <c r="O256" i="1"/>
  <c r="N254" i="1"/>
  <c r="O252" i="1"/>
  <c r="N250" i="1"/>
  <c r="O250" i="1"/>
  <c r="O246" i="1"/>
  <c r="O244" i="1"/>
  <c r="O242" i="1"/>
  <c r="O260" i="1"/>
  <c r="O258" i="1"/>
  <c r="O240" i="1"/>
  <c r="O238" i="1"/>
  <c r="O236" i="1"/>
  <c r="O234" i="1"/>
  <c r="O231" i="1"/>
  <c r="O229" i="1"/>
  <c r="O227" i="1"/>
  <c r="O225" i="1"/>
  <c r="O223" i="1"/>
  <c r="O221" i="1"/>
  <c r="O219" i="1"/>
  <c r="O217" i="1"/>
  <c r="O215" i="1"/>
  <c r="O213" i="1"/>
  <c r="O211" i="1"/>
  <c r="O209" i="1"/>
  <c r="O207" i="1"/>
  <c r="O205" i="1"/>
  <c r="O203" i="1"/>
  <c r="O201" i="1"/>
  <c r="O199" i="1"/>
  <c r="O197" i="1"/>
  <c r="O195" i="1"/>
  <c r="O193" i="1"/>
  <c r="O191" i="1"/>
  <c r="O188" i="1"/>
  <c r="O186" i="1"/>
  <c r="O181" i="1"/>
  <c r="O178" i="1"/>
  <c r="O176" i="1"/>
  <c r="O174" i="1"/>
  <c r="O172" i="1"/>
  <c r="O170" i="1"/>
  <c r="O167" i="1"/>
  <c r="O164" i="1"/>
  <c r="O159" i="1"/>
  <c r="O153" i="1"/>
  <c r="O150" i="1"/>
  <c r="O147" i="1"/>
  <c r="O144" i="1"/>
  <c r="O140" i="1"/>
  <c r="O138" i="1"/>
  <c r="O136" i="1"/>
  <c r="O134" i="1"/>
  <c r="O132" i="1"/>
  <c r="O130" i="1"/>
  <c r="O128" i="1"/>
  <c r="O126" i="1"/>
  <c r="O124" i="1"/>
  <c r="O122" i="1"/>
  <c r="O120" i="1"/>
  <c r="O118" i="1"/>
  <c r="O116" i="1"/>
  <c r="O113" i="1"/>
  <c r="O111" i="1"/>
  <c r="O108" i="1"/>
  <c r="O106" i="1"/>
  <c r="O104" i="1"/>
  <c r="O97" i="1"/>
  <c r="O95" i="1"/>
  <c r="O92" i="1"/>
  <c r="O90" i="1"/>
  <c r="O88" i="1"/>
  <c r="O81" i="1"/>
  <c r="O77" i="1"/>
  <c r="O75" i="1"/>
  <c r="O73" i="1"/>
  <c r="O71" i="1"/>
  <c r="O69" i="1"/>
  <c r="O67" i="1"/>
  <c r="O65" i="1"/>
  <c r="O62" i="1"/>
  <c r="O59" i="1"/>
  <c r="O57" i="1"/>
  <c r="O55" i="1"/>
  <c r="O53" i="1"/>
  <c r="O51" i="1"/>
  <c r="O49" i="1"/>
  <c r="O47" i="1"/>
  <c r="O44" i="1"/>
  <c r="O42" i="1"/>
  <c r="O40" i="1"/>
  <c r="O38" i="1"/>
  <c r="O36" i="1"/>
  <c r="O34" i="1"/>
  <c r="O32" i="1"/>
  <c r="O30" i="1"/>
  <c r="O28" i="1"/>
  <c r="O22" i="1"/>
  <c r="O18" i="1"/>
  <c r="O16" i="1"/>
  <c r="O13" i="1"/>
  <c r="O10" i="1" s="1"/>
  <c r="O11" i="1"/>
  <c r="E97" i="1" l="1"/>
  <c r="D97" i="1"/>
  <c r="C97" i="1"/>
  <c r="N260" i="1" l="1"/>
  <c r="N258" i="1"/>
  <c r="N252" i="1"/>
  <c r="N248" i="1"/>
  <c r="N246" i="1"/>
  <c r="N244" i="1"/>
  <c r="N242" i="1"/>
  <c r="N240" i="1"/>
  <c r="N238" i="1"/>
  <c r="N236" i="1"/>
  <c r="N234" i="1"/>
  <c r="M234" i="1"/>
  <c r="N231" i="1"/>
  <c r="N229" i="1"/>
  <c r="N227" i="1"/>
  <c r="M227" i="1"/>
  <c r="N225" i="1"/>
  <c r="N223" i="1"/>
  <c r="N221" i="1"/>
  <c r="N219" i="1"/>
  <c r="N217" i="1"/>
  <c r="N215" i="1"/>
  <c r="N213" i="1"/>
  <c r="N211" i="1"/>
  <c r="N209" i="1"/>
  <c r="N207" i="1"/>
  <c r="N205" i="1"/>
  <c r="N203" i="1"/>
  <c r="N201" i="1"/>
  <c r="N199" i="1"/>
  <c r="N197" i="1"/>
  <c r="N195" i="1"/>
  <c r="N193" i="1"/>
  <c r="L191" i="1"/>
  <c r="N191" i="1"/>
  <c r="M191" i="1"/>
  <c r="K191" i="1"/>
  <c r="J191" i="1"/>
  <c r="I191" i="1"/>
  <c r="H191" i="1"/>
  <c r="G191" i="1"/>
  <c r="F191" i="1"/>
  <c r="N188" i="1"/>
  <c r="N186" i="1"/>
  <c r="N181" i="1"/>
  <c r="N178" i="1"/>
  <c r="N176" i="1"/>
  <c r="N174" i="1"/>
  <c r="N172" i="1"/>
  <c r="N170" i="1"/>
  <c r="N167" i="1"/>
  <c r="N164" i="1"/>
  <c r="M164" i="1"/>
  <c r="N159" i="1"/>
  <c r="N153" i="1"/>
  <c r="N150" i="1"/>
  <c r="N147" i="1"/>
  <c r="N144" i="1"/>
  <c r="N140" i="1"/>
  <c r="N138" i="1"/>
  <c r="N136" i="1"/>
  <c r="N134" i="1"/>
  <c r="N132" i="1"/>
  <c r="N130" i="1"/>
  <c r="N128" i="1"/>
  <c r="N126" i="1"/>
  <c r="N124" i="1"/>
  <c r="N122" i="1"/>
  <c r="N120" i="1"/>
  <c r="N118" i="1"/>
  <c r="N116" i="1"/>
  <c r="N113" i="1"/>
  <c r="N111" i="1"/>
  <c r="N108" i="1"/>
  <c r="N106" i="1"/>
  <c r="N104" i="1"/>
  <c r="N97" i="1"/>
  <c r="N95" i="1"/>
  <c r="N92" i="1"/>
  <c r="N90" i="1"/>
  <c r="M90" i="1"/>
  <c r="N88" i="1"/>
  <c r="M88" i="1"/>
  <c r="N81" i="1"/>
  <c r="N77" i="1"/>
  <c r="N75" i="1"/>
  <c r="N73" i="1"/>
  <c r="N71" i="1"/>
  <c r="N69" i="1"/>
  <c r="M69" i="1"/>
  <c r="N67" i="1"/>
  <c r="N65" i="1"/>
  <c r="N62" i="1"/>
  <c r="N59" i="1"/>
  <c r="N57" i="1"/>
  <c r="N55" i="1"/>
  <c r="N53" i="1"/>
  <c r="N51" i="1"/>
  <c r="M51" i="1"/>
  <c r="L51" i="1"/>
  <c r="K51" i="1"/>
  <c r="J51" i="1"/>
  <c r="I51" i="1"/>
  <c r="H51" i="1"/>
  <c r="G51" i="1"/>
  <c r="F51" i="1"/>
  <c r="N49" i="1"/>
  <c r="N47" i="1"/>
  <c r="N44" i="1"/>
  <c r="N42" i="1"/>
  <c r="N40" i="1"/>
  <c r="N38" i="1"/>
  <c r="N36" i="1"/>
  <c r="N34" i="1"/>
  <c r="N32" i="1"/>
  <c r="N30" i="1"/>
  <c r="N28" i="1"/>
  <c r="N22" i="1"/>
  <c r="N18" i="1"/>
  <c r="N16" i="1"/>
  <c r="M16" i="1"/>
  <c r="N13" i="1"/>
  <c r="N11" i="1"/>
  <c r="N10" i="1" l="1"/>
  <c r="E191" i="1"/>
  <c r="D191" i="1"/>
  <c r="C191" i="1"/>
  <c r="E51" i="1" l="1"/>
  <c r="D51" i="1"/>
  <c r="C51" i="1"/>
  <c r="M256" i="1" l="1"/>
  <c r="L256" i="1"/>
  <c r="M254" i="1"/>
  <c r="L254" i="1"/>
  <c r="M252" i="1"/>
  <c r="L252" i="1"/>
  <c r="M250" i="1"/>
  <c r="L250" i="1"/>
  <c r="M248" i="1"/>
  <c r="L248" i="1"/>
  <c r="M225" i="1"/>
  <c r="L225" i="1"/>
  <c r="L223" i="1"/>
  <c r="M223" i="1"/>
  <c r="M221" i="1"/>
  <c r="L221" i="1"/>
  <c r="M219" i="1"/>
  <c r="L219" i="1"/>
  <c r="M217" i="1"/>
  <c r="L217" i="1"/>
  <c r="M246" i="1"/>
  <c r="L246" i="1"/>
  <c r="M244" i="1"/>
  <c r="L244" i="1"/>
  <c r="M242" i="1"/>
  <c r="L242" i="1"/>
  <c r="M215" i="1"/>
  <c r="L215" i="1"/>
  <c r="K213" i="1"/>
  <c r="M213" i="1"/>
  <c r="L213" i="1"/>
  <c r="M260" i="1"/>
  <c r="M258" i="1"/>
  <c r="M240" i="1"/>
  <c r="L240" i="1"/>
  <c r="M238" i="1"/>
  <c r="M236" i="1"/>
  <c r="L236" i="1"/>
  <c r="L234" i="1"/>
  <c r="M231" i="1"/>
  <c r="L231" i="1"/>
  <c r="M229" i="1"/>
  <c r="L229" i="1"/>
  <c r="M209" i="1"/>
  <c r="L209" i="1"/>
  <c r="M207" i="1"/>
  <c r="L207" i="1"/>
  <c r="M205" i="1"/>
  <c r="L205" i="1"/>
  <c r="M203" i="1"/>
  <c r="L203" i="1"/>
  <c r="M211" i="1"/>
  <c r="M201" i="1"/>
  <c r="L201" i="1"/>
  <c r="M199" i="1"/>
  <c r="L199" i="1"/>
  <c r="M197" i="1"/>
  <c r="L197" i="1"/>
  <c r="M195" i="1"/>
  <c r="M193" i="1"/>
  <c r="L193" i="1"/>
  <c r="M188" i="1"/>
  <c r="L188" i="1"/>
  <c r="K188" i="1"/>
  <c r="J188" i="1"/>
  <c r="I188" i="1"/>
  <c r="H188" i="1"/>
  <c r="G188" i="1"/>
  <c r="E188" i="1"/>
  <c r="M186" i="1"/>
  <c r="L181" i="1"/>
  <c r="M181" i="1"/>
  <c r="L178" i="1"/>
  <c r="M178" i="1"/>
  <c r="M176" i="1" l="1"/>
  <c r="M174" i="1"/>
  <c r="M172" i="1"/>
  <c r="L172" i="1"/>
  <c r="M170" i="1"/>
  <c r="M167" i="1"/>
  <c r="M159" i="1"/>
  <c r="K144" i="1"/>
  <c r="L144" i="1"/>
  <c r="M144" i="1"/>
  <c r="M140" i="1"/>
  <c r="L140" i="1"/>
  <c r="L138" i="1"/>
  <c r="M138" i="1"/>
  <c r="L136" i="1"/>
  <c r="M136" i="1"/>
  <c r="M134" i="1"/>
  <c r="L134" i="1"/>
  <c r="M153" i="1"/>
  <c r="L150" i="1"/>
  <c r="M150" i="1"/>
  <c r="M147" i="1"/>
  <c r="M132" i="1"/>
  <c r="M130" i="1"/>
  <c r="M128" i="1"/>
  <c r="M126" i="1"/>
  <c r="M124" i="1"/>
  <c r="M122" i="1"/>
  <c r="M120" i="1"/>
  <c r="L118" i="1"/>
  <c r="M118" i="1"/>
  <c r="M116" i="1"/>
  <c r="L116" i="1"/>
  <c r="M113" i="1"/>
  <c r="L113" i="1"/>
  <c r="M111" i="1"/>
  <c r="M108" i="1"/>
  <c r="M106" i="1"/>
  <c r="L106" i="1"/>
  <c r="M104" i="1"/>
  <c r="L104" i="1"/>
  <c r="M97" i="1"/>
  <c r="L97" i="1"/>
  <c r="M95" i="1"/>
  <c r="M92" i="1"/>
  <c r="L92" i="1"/>
  <c r="K81" i="1"/>
  <c r="M81" i="1"/>
  <c r="L81" i="1"/>
  <c r="M77" i="1"/>
  <c r="L77" i="1"/>
  <c r="K77" i="1"/>
  <c r="J77" i="1"/>
  <c r="I77" i="1"/>
  <c r="H77" i="1"/>
  <c r="F77" i="1"/>
  <c r="G77" i="1"/>
  <c r="E77" i="1"/>
  <c r="D77" i="1"/>
  <c r="M75" i="1"/>
  <c r="M73" i="1"/>
  <c r="M71" i="1"/>
  <c r="L71" i="1"/>
  <c r="M67" i="1"/>
  <c r="M65" i="1"/>
  <c r="L65" i="1"/>
  <c r="M62" i="1"/>
  <c r="M59" i="1"/>
  <c r="M57" i="1"/>
  <c r="M55" i="1"/>
  <c r="M53" i="1"/>
  <c r="M49" i="1"/>
  <c r="L47" i="1"/>
  <c r="M47" i="1"/>
  <c r="L44" i="1"/>
  <c r="M44" i="1"/>
  <c r="M42" i="1"/>
  <c r="M40" i="1"/>
  <c r="M38" i="1"/>
  <c r="M36" i="1"/>
  <c r="M34" i="1"/>
  <c r="M32" i="1"/>
  <c r="M30" i="1"/>
  <c r="M28" i="1"/>
  <c r="M22" i="1"/>
  <c r="L22" i="1"/>
  <c r="M18" i="1"/>
  <c r="L16" i="1"/>
  <c r="M13" i="1"/>
  <c r="M11" i="1"/>
  <c r="D188" i="1"/>
  <c r="M10" i="1" l="1"/>
  <c r="K256" i="1"/>
  <c r="K254" i="1"/>
  <c r="K252" i="1"/>
  <c r="K250" i="1"/>
  <c r="K248" i="1"/>
  <c r="K246" i="1"/>
  <c r="K244" i="1"/>
  <c r="K242" i="1"/>
  <c r="K240" i="1"/>
  <c r="L260" i="1"/>
  <c r="L258" i="1"/>
  <c r="K236" i="1"/>
  <c r="K234" i="1"/>
  <c r="L238" i="1"/>
  <c r="K231" i="1"/>
  <c r="K229" i="1"/>
  <c r="K225" i="1"/>
  <c r="K223" i="1"/>
  <c r="K221" i="1"/>
  <c r="K219" i="1"/>
  <c r="K217" i="1"/>
  <c r="K215" i="1"/>
  <c r="L211" i="1"/>
  <c r="K211" i="1"/>
  <c r="K209" i="1"/>
  <c r="K207" i="1"/>
  <c r="K205" i="1"/>
  <c r="K203" i="1"/>
  <c r="K201" i="1"/>
  <c r="L227" i="1"/>
  <c r="K197" i="1"/>
  <c r="L195" i="1"/>
  <c r="K195" i="1"/>
  <c r="K193" i="1"/>
  <c r="K199" i="1"/>
  <c r="L174" i="1"/>
  <c r="K174" i="1"/>
  <c r="K172" i="1"/>
  <c r="L170" i="1"/>
  <c r="K170" i="1"/>
  <c r="L186" i="1"/>
  <c r="L176" i="1"/>
  <c r="L167" i="1"/>
  <c r="K167" i="1"/>
  <c r="L164" i="1"/>
  <c r="K164" i="1"/>
  <c r="L159" i="1"/>
  <c r="K150" i="1"/>
  <c r="K147" i="1"/>
  <c r="L147" i="1"/>
  <c r="K140" i="1"/>
  <c r="K138" i="1"/>
  <c r="K136" i="1"/>
  <c r="K134" i="1"/>
  <c r="K153" i="1"/>
  <c r="L153" i="1"/>
  <c r="L132" i="1"/>
  <c r="K132" i="1"/>
  <c r="L130" i="1"/>
  <c r="K130" i="1"/>
  <c r="L128" i="1"/>
  <c r="K128" i="1"/>
  <c r="L124" i="1"/>
  <c r="K124" i="1"/>
  <c r="L122" i="1"/>
  <c r="K122" i="1"/>
  <c r="L120" i="1"/>
  <c r="K120" i="1"/>
  <c r="L126" i="1"/>
  <c r="K113" i="1"/>
  <c r="L111" i="1"/>
  <c r="L108" i="1"/>
  <c r="K106" i="1"/>
  <c r="K104" i="1"/>
  <c r="J104" i="1"/>
  <c r="L95" i="1"/>
  <c r="L90" i="1"/>
  <c r="K90" i="1"/>
  <c r="L88" i="1"/>
  <c r="K88" i="1"/>
  <c r="L75" i="1"/>
  <c r="K75" i="1"/>
  <c r="L73" i="1"/>
  <c r="L69" i="1"/>
  <c r="L67" i="1"/>
  <c r="L62" i="1"/>
  <c r="L59" i="1"/>
  <c r="L57" i="1"/>
  <c r="K55" i="1"/>
  <c r="L55" i="1"/>
  <c r="L53" i="1"/>
  <c r="L49" i="1"/>
  <c r="K44" i="1"/>
  <c r="L42" i="1"/>
  <c r="K42" i="1"/>
  <c r="L40" i="1"/>
  <c r="K40" i="1"/>
  <c r="L38" i="1"/>
  <c r="L36" i="1"/>
  <c r="L34" i="1"/>
  <c r="L32" i="1"/>
  <c r="L30" i="1"/>
  <c r="L28" i="1"/>
  <c r="L18" i="1"/>
  <c r="K16" i="1"/>
  <c r="L13" i="1"/>
  <c r="L11" i="1"/>
  <c r="K11" i="1"/>
  <c r="L10" i="1" l="1"/>
  <c r="K260" i="1"/>
  <c r="K258" i="1"/>
  <c r="J248" i="1"/>
  <c r="K238" i="1"/>
  <c r="J229" i="1"/>
  <c r="K227" i="1"/>
  <c r="J205" i="1"/>
  <c r="J201" i="1"/>
  <c r="J197" i="1"/>
  <c r="J193" i="1"/>
  <c r="K186" i="1"/>
  <c r="K181" i="1"/>
  <c r="K178" i="1" l="1"/>
  <c r="K176" i="1"/>
  <c r="J172" i="1"/>
  <c r="K159" i="1"/>
  <c r="J153" i="1"/>
  <c r="J144" i="1"/>
  <c r="J140" i="1"/>
  <c r="J138" i="1"/>
  <c r="J128" i="1"/>
  <c r="K126" i="1"/>
  <c r="J118" i="1"/>
  <c r="K118" i="1"/>
  <c r="K116" i="1"/>
  <c r="K111" i="1"/>
  <c r="K108" i="1"/>
  <c r="K97" i="1" l="1"/>
  <c r="K95" i="1"/>
  <c r="K92" i="1"/>
  <c r="J90" i="1"/>
  <c r="K73" i="1"/>
  <c r="K71" i="1"/>
  <c r="K69" i="1"/>
  <c r="K67" i="1"/>
  <c r="K65" i="1"/>
  <c r="K62" i="1"/>
  <c r="K59" i="1"/>
  <c r="K57" i="1"/>
  <c r="K53" i="1"/>
  <c r="K49" i="1"/>
  <c r="K47" i="1"/>
  <c r="K38" i="1"/>
  <c r="K36" i="1"/>
  <c r="K34" i="1"/>
  <c r="K32" i="1"/>
  <c r="K30" i="1"/>
  <c r="K28" i="1"/>
  <c r="K22" i="1"/>
  <c r="K18" i="1"/>
  <c r="J16" i="1"/>
  <c r="K13" i="1"/>
  <c r="D18" i="1"/>
  <c r="D16" i="1"/>
  <c r="K10" i="1" l="1"/>
  <c r="J75" i="1"/>
  <c r="J231" i="1"/>
  <c r="I231" i="1"/>
  <c r="H231" i="1"/>
  <c r="J234" i="1"/>
  <c r="H234" i="1"/>
  <c r="I234" i="1"/>
  <c r="J236" i="1"/>
  <c r="I236" i="1"/>
  <c r="H236" i="1"/>
  <c r="J238" i="1"/>
  <c r="I238" i="1"/>
  <c r="H238" i="1"/>
  <c r="J240" i="1"/>
  <c r="I240" i="1"/>
  <c r="H240" i="1"/>
  <c r="J242" i="1"/>
  <c r="I242" i="1"/>
  <c r="H242" i="1"/>
  <c r="J244" i="1"/>
  <c r="I244" i="1"/>
  <c r="H244" i="1"/>
  <c r="J246" i="1"/>
  <c r="I246" i="1"/>
  <c r="H246" i="1"/>
  <c r="G246" i="1"/>
  <c r="I248" i="1"/>
  <c r="H248" i="1"/>
  <c r="I229" i="1"/>
  <c r="H229" i="1"/>
  <c r="J250" i="1"/>
  <c r="I250" i="1"/>
  <c r="H250" i="1"/>
  <c r="J254" i="1"/>
  <c r="I254" i="1"/>
  <c r="H254" i="1"/>
  <c r="J256" i="1"/>
  <c r="I256" i="1"/>
  <c r="H256" i="1"/>
  <c r="J260" i="1"/>
  <c r="I260" i="1"/>
  <c r="H260" i="1"/>
  <c r="G260" i="1"/>
  <c r="F260" i="1"/>
  <c r="J258" i="1"/>
  <c r="I258" i="1"/>
  <c r="H258" i="1"/>
  <c r="J252" i="1"/>
  <c r="I252" i="1"/>
  <c r="H252" i="1"/>
  <c r="J227" i="1"/>
  <c r="I227" i="1"/>
  <c r="H227" i="1"/>
  <c r="J225" i="1"/>
  <c r="I225" i="1"/>
  <c r="H225" i="1"/>
  <c r="J223" i="1"/>
  <c r="I223" i="1"/>
  <c r="H223" i="1"/>
  <c r="J221" i="1"/>
  <c r="I221" i="1"/>
  <c r="H221" i="1"/>
  <c r="J219" i="1"/>
  <c r="I219" i="1"/>
  <c r="H219" i="1"/>
  <c r="J217" i="1"/>
  <c r="I217" i="1"/>
  <c r="H217" i="1"/>
  <c r="J215" i="1"/>
  <c r="I215" i="1"/>
  <c r="H215" i="1"/>
  <c r="J213" i="1"/>
  <c r="I213" i="1"/>
  <c r="H213" i="1"/>
  <c r="H211" i="1"/>
  <c r="J211" i="1"/>
  <c r="I211" i="1"/>
  <c r="J209" i="1"/>
  <c r="I209" i="1"/>
  <c r="H209" i="1"/>
  <c r="J207" i="1"/>
  <c r="I207" i="1"/>
  <c r="H207" i="1"/>
  <c r="I205" i="1"/>
  <c r="H205" i="1"/>
  <c r="J203" i="1"/>
  <c r="I203" i="1"/>
  <c r="H203" i="1"/>
  <c r="H201" i="1"/>
  <c r="I201" i="1"/>
  <c r="J199" i="1"/>
  <c r="J195" i="1"/>
  <c r="J186" i="1"/>
  <c r="F181" i="1"/>
  <c r="G181" i="1"/>
  <c r="H181" i="1"/>
  <c r="I181" i="1"/>
  <c r="J181" i="1"/>
  <c r="J178" i="1"/>
  <c r="J176" i="1"/>
  <c r="J174" i="1"/>
  <c r="J170" i="1"/>
  <c r="J167" i="1"/>
  <c r="J164" i="1"/>
  <c r="J159" i="1"/>
  <c r="I159" i="1"/>
  <c r="H159" i="1"/>
  <c r="G159" i="1"/>
  <c r="F159" i="1"/>
  <c r="J150" i="1"/>
  <c r="J147" i="1"/>
  <c r="H140" i="1"/>
  <c r="I140" i="1"/>
  <c r="J136" i="1"/>
  <c r="I130" i="1"/>
  <c r="J130" i="1"/>
  <c r="J134" i="1"/>
  <c r="J132" i="1"/>
  <c r="J124" i="1"/>
  <c r="J122" i="1"/>
  <c r="I122" i="1"/>
  <c r="H122" i="1"/>
  <c r="G122" i="1"/>
  <c r="F122" i="1"/>
  <c r="J120" i="1"/>
  <c r="J126" i="1"/>
  <c r="I126" i="1"/>
  <c r="H126" i="1"/>
  <c r="G126" i="1"/>
  <c r="F126" i="1"/>
  <c r="J116" i="1"/>
  <c r="H113" i="1"/>
  <c r="I113" i="1"/>
  <c r="J113" i="1"/>
  <c r="J111" i="1"/>
  <c r="J108" i="1"/>
  <c r="I106" i="1"/>
  <c r="J106" i="1"/>
  <c r="I104" i="1"/>
  <c r="H104" i="1"/>
  <c r="G104" i="1"/>
  <c r="F104" i="1"/>
  <c r="J97" i="1"/>
  <c r="F95" i="1"/>
  <c r="G95" i="1"/>
  <c r="H95" i="1"/>
  <c r="I95" i="1"/>
  <c r="J95" i="1"/>
  <c r="J92" i="1"/>
  <c r="I92" i="1"/>
  <c r="H92" i="1"/>
  <c r="G92" i="1"/>
  <c r="F92" i="1"/>
  <c r="F88" i="1"/>
  <c r="J81" i="1"/>
  <c r="F81" i="1"/>
  <c r="G81" i="1"/>
  <c r="H81" i="1"/>
  <c r="I81" i="1"/>
  <c r="J88" i="1"/>
  <c r="J73" i="1"/>
  <c r="J71" i="1"/>
  <c r="J69" i="1"/>
  <c r="J67" i="1"/>
  <c r="J65" i="1"/>
  <c r="J62" i="1"/>
  <c r="F59" i="1"/>
  <c r="G59" i="1"/>
  <c r="I59" i="1"/>
  <c r="J59" i="1"/>
  <c r="J57" i="1"/>
  <c r="J55" i="1"/>
  <c r="J53" i="1"/>
  <c r="J49" i="1"/>
  <c r="J47" i="1"/>
  <c r="J44" i="1"/>
  <c r="J42" i="1"/>
  <c r="J40" i="1"/>
  <c r="J38" i="1"/>
  <c r="J36" i="1" l="1"/>
  <c r="J34" i="1"/>
  <c r="J32" i="1"/>
  <c r="J30" i="1"/>
  <c r="J28" i="1"/>
  <c r="J22" i="1"/>
  <c r="J18" i="1"/>
  <c r="J13" i="1"/>
  <c r="I13" i="1"/>
  <c r="H13" i="1"/>
  <c r="G13" i="1"/>
  <c r="F13" i="1"/>
  <c r="J11" i="1"/>
  <c r="I18" i="1"/>
  <c r="H18" i="1"/>
  <c r="G18" i="1"/>
  <c r="F18" i="1"/>
  <c r="D108" i="1"/>
  <c r="J10" i="1" l="1"/>
  <c r="E18" i="1"/>
  <c r="I11" i="1"/>
  <c r="I16" i="1"/>
  <c r="I22" i="1"/>
  <c r="I28" i="1"/>
  <c r="I30" i="1"/>
  <c r="I32" i="1"/>
  <c r="I34" i="1"/>
  <c r="I36" i="1"/>
  <c r="I38" i="1"/>
  <c r="I40" i="1"/>
  <c r="I42" i="1"/>
  <c r="I44" i="1"/>
  <c r="I47" i="1"/>
  <c r="I49" i="1"/>
  <c r="I53" i="1"/>
  <c r="I55" i="1"/>
  <c r="I57" i="1"/>
  <c r="I62" i="1"/>
  <c r="I65" i="1"/>
  <c r="I67" i="1"/>
  <c r="I69" i="1"/>
  <c r="I71" i="1"/>
  <c r="I73" i="1"/>
  <c r="I75" i="1"/>
  <c r="I88" i="1"/>
  <c r="I90" i="1"/>
  <c r="I97" i="1"/>
  <c r="I108" i="1"/>
  <c r="I111" i="1"/>
  <c r="I116" i="1"/>
  <c r="I118" i="1"/>
  <c r="I120" i="1"/>
  <c r="I124" i="1"/>
  <c r="I128" i="1"/>
  <c r="I132" i="1"/>
  <c r="I134" i="1"/>
  <c r="I136" i="1"/>
  <c r="I138" i="1"/>
  <c r="I144" i="1"/>
  <c r="I147" i="1"/>
  <c r="I150" i="1"/>
  <c r="I153" i="1"/>
  <c r="I164" i="1"/>
  <c r="I167" i="1"/>
  <c r="I170" i="1"/>
  <c r="I172" i="1"/>
  <c r="I174" i="1"/>
  <c r="I176" i="1"/>
  <c r="I178" i="1"/>
  <c r="I186" i="1"/>
  <c r="I193" i="1"/>
  <c r="I195" i="1"/>
  <c r="I197" i="1"/>
  <c r="I199" i="1"/>
  <c r="I10" i="1" l="1"/>
  <c r="F65" i="1"/>
  <c r="F62" i="1"/>
  <c r="F57" i="1"/>
  <c r="F55" i="1"/>
  <c r="F53" i="1"/>
  <c r="F49" i="1"/>
  <c r="F47" i="1"/>
  <c r="F44" i="1"/>
  <c r="H199" i="1"/>
  <c r="H193" i="1"/>
  <c r="G193" i="1"/>
  <c r="F193" i="1"/>
  <c r="F153" i="1"/>
  <c r="G153" i="1"/>
  <c r="H153" i="1"/>
  <c r="H150" i="1"/>
  <c r="H147" i="1"/>
  <c r="G147" i="1"/>
  <c r="F147" i="1"/>
  <c r="H75" i="1"/>
  <c r="G75" i="1"/>
  <c r="F75" i="1"/>
  <c r="F71" i="1"/>
  <c r="H69" i="1"/>
  <c r="G69" i="1"/>
  <c r="F69" i="1"/>
  <c r="G42" i="1"/>
  <c r="H42" i="1"/>
  <c r="D203" i="1" l="1"/>
  <c r="E193" i="1"/>
  <c r="D193" i="1"/>
  <c r="C193" i="1"/>
  <c r="D36" i="1" l="1"/>
  <c r="G195" i="1" l="1"/>
  <c r="G186" i="1"/>
  <c r="F186" i="1"/>
  <c r="G178" i="1"/>
  <c r="H174" i="1"/>
  <c r="H172" i="1"/>
  <c r="H170" i="1"/>
  <c r="H167" i="1"/>
  <c r="H130" i="1"/>
  <c r="H128" i="1"/>
  <c r="H124" i="1"/>
  <c r="H120" i="1"/>
  <c r="H118" i="1"/>
  <c r="H197" i="1"/>
  <c r="H195" i="1"/>
  <c r="H186" i="1"/>
  <c r="H178" i="1"/>
  <c r="H176" i="1"/>
  <c r="H164" i="1"/>
  <c r="H144" i="1"/>
  <c r="H138" i="1"/>
  <c r="H136" i="1"/>
  <c r="H134" i="1"/>
  <c r="H132" i="1"/>
  <c r="H116" i="1"/>
  <c r="H111" i="1"/>
  <c r="H108" i="1"/>
  <c r="H106" i="1"/>
  <c r="H90" i="1"/>
  <c r="H88" i="1"/>
  <c r="H97" i="1"/>
  <c r="H71" i="1"/>
  <c r="H73" i="1"/>
  <c r="H67" i="1"/>
  <c r="H65" i="1"/>
  <c r="H62" i="1"/>
  <c r="H59" i="1"/>
  <c r="H57" i="1"/>
  <c r="H55" i="1"/>
  <c r="H53" i="1"/>
  <c r="H49" i="1"/>
  <c r="H47" i="1"/>
  <c r="H44" i="1"/>
  <c r="H40" i="1"/>
  <c r="H38" i="1"/>
  <c r="H36" i="1"/>
  <c r="H34" i="1"/>
  <c r="H32" i="1"/>
  <c r="H30" i="1"/>
  <c r="H28" i="1"/>
  <c r="H22" i="1"/>
  <c r="H16" i="1"/>
  <c r="H11" i="1"/>
  <c r="H10" i="1" l="1"/>
  <c r="G259" i="1"/>
  <c r="G258" i="1" s="1"/>
  <c r="G257" i="1" s="1"/>
  <c r="G256" i="1" s="1"/>
  <c r="G255" i="1" s="1"/>
  <c r="G254" i="1" s="1"/>
  <c r="G253" i="1" s="1"/>
  <c r="G252" i="1" s="1"/>
  <c r="G251" i="1" s="1"/>
  <c r="G250" i="1" s="1"/>
  <c r="G249" i="1" s="1"/>
  <c r="G248" i="1" s="1"/>
  <c r="F259" i="1"/>
  <c r="G245" i="1"/>
  <c r="G244" i="1" s="1"/>
  <c r="G243" i="1" s="1"/>
  <c r="G242" i="1" s="1"/>
  <c r="G241" i="1" s="1"/>
  <c r="G240" i="1" s="1"/>
  <c r="G239" i="1" s="1"/>
  <c r="G238" i="1" s="1"/>
  <c r="G237" i="1" s="1"/>
  <c r="G236" i="1" s="1"/>
  <c r="G235" i="1" s="1"/>
  <c r="G234" i="1" s="1"/>
  <c r="G233" i="1" s="1"/>
  <c r="G231" i="1" s="1"/>
  <c r="G230" i="1" s="1"/>
  <c r="G229" i="1" s="1"/>
  <c r="G228" i="1" s="1"/>
  <c r="G227" i="1" s="1"/>
  <c r="G226" i="1" s="1"/>
  <c r="G225" i="1" s="1"/>
  <c r="G224" i="1" s="1"/>
  <c r="G223" i="1" s="1"/>
  <c r="G222" i="1" s="1"/>
  <c r="G221" i="1" s="1"/>
  <c r="G220" i="1" s="1"/>
  <c r="G219" i="1" s="1"/>
  <c r="G218" i="1" s="1"/>
  <c r="G217" i="1" s="1"/>
  <c r="G216" i="1" s="1"/>
  <c r="G215" i="1" s="1"/>
  <c r="G214" i="1" s="1"/>
  <c r="G213" i="1" s="1"/>
  <c r="G212" i="1" s="1"/>
  <c r="G211" i="1" s="1"/>
  <c r="G210" i="1" s="1"/>
  <c r="G209" i="1" s="1"/>
  <c r="G208" i="1" s="1"/>
  <c r="G207" i="1" s="1"/>
  <c r="G206" i="1" s="1"/>
  <c r="G205" i="1" s="1"/>
  <c r="G204" i="1" s="1"/>
  <c r="G203" i="1" s="1"/>
  <c r="G202" i="1" s="1"/>
  <c r="G201" i="1" s="1"/>
  <c r="G200" i="1" s="1"/>
  <c r="G198" i="1"/>
  <c r="F198" i="1"/>
  <c r="F196" i="1"/>
  <c r="F189" i="1"/>
  <c r="F180" i="1"/>
  <c r="G177" i="1"/>
  <c r="F177" i="1"/>
  <c r="G175" i="1"/>
  <c r="F175" i="1"/>
  <c r="G173" i="1"/>
  <c r="F173" i="1"/>
  <c r="G171" i="1"/>
  <c r="F171" i="1"/>
  <c r="G169" i="1"/>
  <c r="F169" i="1"/>
  <c r="G166" i="1"/>
  <c r="F166" i="1"/>
  <c r="G164" i="1"/>
  <c r="F164" i="1"/>
  <c r="G150" i="1"/>
  <c r="F150" i="1"/>
  <c r="G144" i="1"/>
  <c r="F144" i="1"/>
  <c r="G140" i="1"/>
  <c r="F140" i="1"/>
  <c r="G138" i="1"/>
  <c r="F138" i="1"/>
  <c r="G136" i="1"/>
  <c r="F136" i="1"/>
  <c r="G134" i="1"/>
  <c r="F134" i="1"/>
  <c r="G132" i="1"/>
  <c r="F132" i="1"/>
  <c r="G130" i="1"/>
  <c r="F130" i="1"/>
  <c r="G128" i="1"/>
  <c r="F128" i="1"/>
  <c r="G124" i="1"/>
  <c r="F124" i="1"/>
  <c r="G120" i="1"/>
  <c r="F120" i="1"/>
  <c r="G118" i="1"/>
  <c r="F118" i="1"/>
  <c r="G116" i="1"/>
  <c r="F116" i="1"/>
  <c r="G113" i="1"/>
  <c r="F113" i="1"/>
  <c r="G111" i="1"/>
  <c r="F111" i="1"/>
  <c r="G108" i="1"/>
  <c r="F108" i="1"/>
  <c r="G106" i="1"/>
  <c r="F106" i="1"/>
  <c r="G97" i="1"/>
  <c r="F97" i="1"/>
  <c r="G90" i="1"/>
  <c r="F90" i="1"/>
  <c r="G88" i="1"/>
  <c r="G73" i="1"/>
  <c r="F73" i="1"/>
  <c r="G71" i="1"/>
  <c r="G67" i="1"/>
  <c r="F67" i="1"/>
  <c r="G65" i="1"/>
  <c r="G62" i="1"/>
  <c r="G57" i="1"/>
  <c r="G55" i="1"/>
  <c r="G53" i="1"/>
  <c r="G49" i="1"/>
  <c r="G47" i="1"/>
  <c r="G44" i="1"/>
  <c r="F42" i="1"/>
  <c r="G40" i="1"/>
  <c r="F40" i="1"/>
  <c r="G38" i="1"/>
  <c r="F38" i="1"/>
  <c r="G36" i="1"/>
  <c r="F36" i="1"/>
  <c r="G34" i="1"/>
  <c r="F34" i="1"/>
  <c r="G32" i="1"/>
  <c r="F32" i="1"/>
  <c r="G30" i="1"/>
  <c r="F30" i="1"/>
  <c r="G28" i="1"/>
  <c r="F28" i="1"/>
  <c r="G22" i="1"/>
  <c r="F22" i="1"/>
  <c r="G16" i="1"/>
  <c r="F16" i="1"/>
  <c r="G11" i="1"/>
  <c r="F11" i="1"/>
  <c r="D260" i="1"/>
  <c r="D258" i="1"/>
  <c r="D256" i="1"/>
  <c r="D254" i="1"/>
  <c r="D252" i="1"/>
  <c r="D250" i="1"/>
  <c r="D248" i="1"/>
  <c r="D246" i="1"/>
  <c r="D244" i="1"/>
  <c r="D242" i="1"/>
  <c r="D240" i="1"/>
  <c r="D238" i="1"/>
  <c r="D236" i="1"/>
  <c r="D234" i="1"/>
  <c r="D231" i="1"/>
  <c r="D229" i="1"/>
  <c r="D227" i="1"/>
  <c r="D225" i="1"/>
  <c r="D223" i="1"/>
  <c r="D221" i="1"/>
  <c r="D219" i="1"/>
  <c r="D217" i="1"/>
  <c r="D215" i="1"/>
  <c r="D213" i="1"/>
  <c r="D211" i="1"/>
  <c r="D209" i="1"/>
  <c r="D207" i="1"/>
  <c r="D205" i="1"/>
  <c r="D201" i="1"/>
  <c r="D199" i="1"/>
  <c r="D197" i="1"/>
  <c r="D195" i="1"/>
  <c r="D186" i="1"/>
  <c r="D181" i="1"/>
  <c r="D178" i="1"/>
  <c r="D176" i="1"/>
  <c r="D174" i="1"/>
  <c r="D172" i="1"/>
  <c r="D170" i="1"/>
  <c r="D167" i="1"/>
  <c r="D164" i="1"/>
  <c r="D159" i="1"/>
  <c r="D153" i="1"/>
  <c r="D150" i="1"/>
  <c r="D147" i="1"/>
  <c r="D144" i="1"/>
  <c r="D140" i="1"/>
  <c r="D138" i="1"/>
  <c r="D136" i="1"/>
  <c r="D134" i="1"/>
  <c r="D132" i="1"/>
  <c r="D130" i="1"/>
  <c r="D128" i="1"/>
  <c r="D126" i="1"/>
  <c r="D124" i="1"/>
  <c r="D122" i="1"/>
  <c r="D120" i="1"/>
  <c r="D118" i="1"/>
  <c r="D116" i="1"/>
  <c r="D113" i="1"/>
  <c r="D111" i="1"/>
  <c r="D106" i="1"/>
  <c r="D104" i="1"/>
  <c r="D95" i="1"/>
  <c r="D92" i="1"/>
  <c r="D90" i="1"/>
  <c r="D88" i="1"/>
  <c r="D81" i="1"/>
  <c r="D75" i="1"/>
  <c r="D73" i="1"/>
  <c r="D71" i="1"/>
  <c r="D69" i="1"/>
  <c r="D67" i="1"/>
  <c r="D65" i="1"/>
  <c r="D62" i="1"/>
  <c r="D59" i="1"/>
  <c r="D57" i="1"/>
  <c r="D55" i="1"/>
  <c r="D53" i="1"/>
  <c r="D49" i="1"/>
  <c r="D47" i="1"/>
  <c r="D44" i="1"/>
  <c r="D42" i="1"/>
  <c r="D40" i="1"/>
  <c r="D38" i="1"/>
  <c r="D34" i="1"/>
  <c r="D32" i="1"/>
  <c r="D30" i="1"/>
  <c r="D28" i="1"/>
  <c r="D22" i="1"/>
  <c r="D13" i="1"/>
  <c r="D11" i="1"/>
  <c r="G10" i="1" l="1"/>
  <c r="F188" i="1"/>
  <c r="F258" i="1"/>
  <c r="F257" i="1" s="1"/>
  <c r="E260" i="1"/>
  <c r="E258" i="1"/>
  <c r="E256" i="1"/>
  <c r="E10" i="1" s="1"/>
  <c r="E254" i="1"/>
  <c r="E252" i="1"/>
  <c r="E250" i="1"/>
  <c r="E248" i="1"/>
  <c r="E246" i="1"/>
  <c r="E244" i="1"/>
  <c r="E242" i="1"/>
  <c r="E240" i="1"/>
  <c r="E238" i="1"/>
  <c r="E236" i="1"/>
  <c r="E234" i="1"/>
  <c r="E231" i="1"/>
  <c r="E229" i="1"/>
  <c r="E227" i="1"/>
  <c r="E225" i="1"/>
  <c r="E223" i="1"/>
  <c r="E221" i="1"/>
  <c r="E219" i="1"/>
  <c r="E217" i="1"/>
  <c r="E215" i="1"/>
  <c r="E213" i="1"/>
  <c r="E211" i="1"/>
  <c r="E209" i="1"/>
  <c r="E207" i="1"/>
  <c r="E205" i="1"/>
  <c r="E203" i="1"/>
  <c r="E201" i="1"/>
  <c r="E199" i="1"/>
  <c r="E197" i="1"/>
  <c r="E195" i="1"/>
  <c r="E186" i="1"/>
  <c r="E181" i="1"/>
  <c r="E178" i="1"/>
  <c r="E176" i="1"/>
  <c r="E174" i="1"/>
  <c r="E172" i="1"/>
  <c r="E170" i="1"/>
  <c r="E167" i="1"/>
  <c r="E164" i="1"/>
  <c r="E159" i="1"/>
  <c r="E153" i="1"/>
  <c r="E150" i="1"/>
  <c r="E147" i="1"/>
  <c r="E144" i="1"/>
  <c r="E140" i="1"/>
  <c r="E138" i="1"/>
  <c r="E136" i="1"/>
  <c r="E134" i="1"/>
  <c r="E132" i="1"/>
  <c r="E130" i="1"/>
  <c r="E128" i="1"/>
  <c r="E126" i="1"/>
  <c r="E124" i="1"/>
  <c r="E122" i="1"/>
  <c r="E120" i="1"/>
  <c r="E118" i="1"/>
  <c r="E116" i="1"/>
  <c r="E113" i="1"/>
  <c r="E111" i="1"/>
  <c r="E108" i="1"/>
  <c r="E106" i="1"/>
  <c r="E104" i="1"/>
  <c r="E95" i="1"/>
  <c r="E92" i="1"/>
  <c r="E90" i="1"/>
  <c r="E88" i="1"/>
  <c r="E81" i="1"/>
  <c r="E75" i="1"/>
  <c r="E73" i="1"/>
  <c r="E71" i="1"/>
  <c r="E69" i="1"/>
  <c r="E67" i="1"/>
  <c r="E65" i="1"/>
  <c r="E62" i="1"/>
  <c r="E59" i="1"/>
  <c r="E57" i="1"/>
  <c r="E55" i="1"/>
  <c r="E53" i="1"/>
  <c r="E49" i="1"/>
  <c r="E47" i="1"/>
  <c r="E44" i="1"/>
  <c r="E42" i="1"/>
  <c r="E40" i="1"/>
  <c r="E38" i="1"/>
  <c r="E36" i="1"/>
  <c r="E34" i="1"/>
  <c r="E32" i="1"/>
  <c r="E30" i="1"/>
  <c r="E28" i="1"/>
  <c r="E22" i="1"/>
  <c r="E16" i="1"/>
  <c r="E13" i="1"/>
  <c r="E11" i="1"/>
  <c r="C213" i="1"/>
  <c r="C164" i="1"/>
  <c r="C10" i="1" l="1"/>
  <c r="F256" i="1"/>
  <c r="F255" i="1" s="1"/>
  <c r="F254" i="1" l="1"/>
  <c r="F253" i="1" l="1"/>
  <c r="F252" i="1" l="1"/>
  <c r="F251" i="1" l="1"/>
  <c r="F250" i="1" l="1"/>
  <c r="F249" i="1" l="1"/>
  <c r="F248" i="1" l="1"/>
  <c r="F247" i="1" l="1"/>
  <c r="F246" i="1" l="1"/>
  <c r="F245" i="1" l="1"/>
  <c r="F244" i="1" l="1"/>
  <c r="F243" i="1" l="1"/>
  <c r="F242" i="1" l="1"/>
  <c r="F241" i="1" l="1"/>
  <c r="F240" i="1" l="1"/>
  <c r="F239" i="1" l="1"/>
  <c r="F238" i="1" l="1"/>
  <c r="F237" i="1" l="1"/>
  <c r="F236" i="1" l="1"/>
  <c r="F235" i="1" l="1"/>
  <c r="F234" i="1" l="1"/>
  <c r="F233" i="1" l="1"/>
  <c r="F231" i="1" l="1"/>
  <c r="F230" i="1" l="1"/>
  <c r="F229" i="1" l="1"/>
  <c r="F228" i="1" l="1"/>
  <c r="F227" i="1" l="1"/>
  <c r="F226" i="1" l="1"/>
  <c r="F225" i="1" l="1"/>
  <c r="F224" i="1" l="1"/>
  <c r="F223" i="1" l="1"/>
  <c r="F222" i="1" l="1"/>
  <c r="F221" i="1" l="1"/>
  <c r="F220" i="1" l="1"/>
  <c r="F219" i="1" l="1"/>
  <c r="F218" i="1" l="1"/>
  <c r="F217" i="1" l="1"/>
  <c r="F216" i="1" l="1"/>
  <c r="F215" i="1" l="1"/>
  <c r="F214" i="1" l="1"/>
  <c r="F213" i="1" l="1"/>
  <c r="F212" i="1" l="1"/>
  <c r="F211" i="1" l="1"/>
  <c r="F210" i="1" l="1"/>
  <c r="F209" i="1" l="1"/>
  <c r="F208" i="1" l="1"/>
  <c r="F207" i="1" l="1"/>
  <c r="F206" i="1" l="1"/>
  <c r="F205" i="1" l="1"/>
  <c r="F204" i="1" l="1"/>
  <c r="F203" i="1" l="1"/>
  <c r="F202" i="1" l="1"/>
  <c r="F201" i="1" l="1"/>
  <c r="F10" i="1" l="1"/>
  <c r="F200" i="1"/>
</calcChain>
</file>

<file path=xl/sharedStrings.xml><?xml version="1.0" encoding="utf-8"?>
<sst xmlns="http://schemas.openxmlformats.org/spreadsheetml/2006/main" count="533" uniqueCount="466">
  <si>
    <t>Total</t>
  </si>
  <si>
    <t>Enero</t>
  </si>
  <si>
    <t>Vigente</t>
  </si>
  <si>
    <t>Modificaciones</t>
  </si>
  <si>
    <t>Inicial</t>
  </si>
  <si>
    <t>Detalle</t>
  </si>
  <si>
    <t>Cuenta, Auxiliar</t>
  </si>
  <si>
    <t>En RD$</t>
  </si>
  <si>
    <t xml:space="preserve">Ejecución de Gastos y Aplicaciones Financieras </t>
  </si>
  <si>
    <t>PROGRAMA SUPÉRATE</t>
  </si>
  <si>
    <t>Analista de Presupuesto</t>
  </si>
  <si>
    <t>Gestión del programa</t>
  </si>
  <si>
    <t>2.1.1.1</t>
  </si>
  <si>
    <t>Remuneraciones al personal fijo</t>
  </si>
  <si>
    <t>2.1.1.1.01</t>
  </si>
  <si>
    <t>Sueldos empleados fijos</t>
  </si>
  <si>
    <t>2.1.1.2</t>
  </si>
  <si>
    <t>Remuneraciones al personal de carácter temporal</t>
  </si>
  <si>
    <t>2.1.1.2.06</t>
  </si>
  <si>
    <t>Jornales</t>
  </si>
  <si>
    <t>2.1.1.2.08</t>
  </si>
  <si>
    <t>Empleados temporales</t>
  </si>
  <si>
    <t>2.1.1.4</t>
  </si>
  <si>
    <t>Sueldo anual no.13</t>
  </si>
  <si>
    <t>2.1.1.4.01</t>
  </si>
  <si>
    <t>Sueldo Anual No. 13</t>
  </si>
  <si>
    <t>2.1.1.5</t>
  </si>
  <si>
    <t>Prestaciones económicas</t>
  </si>
  <si>
    <t>2.1.1.5.03</t>
  </si>
  <si>
    <t>Prestación laboral por desvinculación</t>
  </si>
  <si>
    <t>2.1.1.5.04</t>
  </si>
  <si>
    <t>Proporción de vacaciones no disfrutadas</t>
  </si>
  <si>
    <t>2.1.2.2</t>
  </si>
  <si>
    <t>Compensación</t>
  </si>
  <si>
    <t>2.1.2.2.03</t>
  </si>
  <si>
    <t>Pago de horas extraordinarias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</si>
  <si>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</si>
  <si>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</si>
  <si>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</si>
  <si>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</si>
  <si>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</si>
  <si>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</si>
  <si>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2.1.2.2.10</t>
  </si>
  <si>
    <t>Compensación por cumplimiento de indicadores del MAP</t>
  </si>
  <si>
    <t>2.1.5.1</t>
  </si>
  <si>
    <t>Contribuciones al seguro de salud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</si>
  <si>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</si>
  <si>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</si>
  <si>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</si>
  <si>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</si>
  <si>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</si>
  <si>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</si>
  <si>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</si>
  <si>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2.2.1.3</t>
  </si>
  <si>
    <t>Teléfono local</t>
  </si>
  <si>
    <t>2.2.1.3.01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</si>
  <si>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</si>
  <si>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</si>
  <si>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</si>
  <si>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</si>
  <si>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</si>
  <si>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</si>
  <si>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Energía eléctrica</t>
  </si>
  <si>
    <t>2.2.1.7</t>
  </si>
  <si>
    <t>Agua</t>
  </si>
  <si>
    <t>2.2.1.7.01</t>
  </si>
  <si>
    <t>Recolección de residuos</t>
  </si>
  <si>
    <t>2.2.1.8.01</t>
  </si>
  <si>
    <t>2.2.2.1</t>
  </si>
  <si>
    <t>Publicidad y propaganda</t>
  </si>
  <si>
    <t>2.2.2.1.01</t>
  </si>
  <si>
    <t>2.2.2.1.03</t>
  </si>
  <si>
    <t>Publicaciones de avisos oficiales</t>
  </si>
  <si>
    <t>2.2.2.2</t>
  </si>
  <si>
    <t>Impresión, encuadernación y rotulación</t>
  </si>
  <si>
    <t>2.2.2.2.01</t>
  </si>
  <si>
    <t>2.2.3.1</t>
  </si>
  <si>
    <t>Viáticos dentro del país</t>
  </si>
  <si>
    <t>2.2.3.1.01</t>
  </si>
  <si>
    <t>2.2.4.4</t>
  </si>
  <si>
    <t>Peaje</t>
  </si>
  <si>
    <t>2.2.4.4.01</t>
  </si>
  <si>
    <t>2.2.5.1</t>
  </si>
  <si>
    <t>Alquileres y rentas de edificaciones y locales</t>
  </si>
  <si>
    <t>2.2.5.1.01</t>
  </si>
  <si>
    <t>2.2.5.1.02</t>
  </si>
  <si>
    <t>Hospedaje</t>
  </si>
  <si>
    <t>2.2.5.3</t>
  </si>
  <si>
    <t>Alquileres de  equipos</t>
  </si>
  <si>
    <t>2.2.5.3.02</t>
  </si>
  <si>
    <t>Alquiler de equipo de tecnología y almacenamiento de datos</t>
  </si>
  <si>
    <t>2.2.5.3.04</t>
  </si>
  <si>
    <t>Alquiler de equipo de oficina y muebles</t>
  </si>
  <si>
    <t>2.2.5.4</t>
  </si>
  <si>
    <t>Alquileres de equipos de transporte, tracción y elevación</t>
  </si>
  <si>
    <t>2.2.5.4.01</t>
  </si>
  <si>
    <t>2.2.5.9</t>
  </si>
  <si>
    <t>Derecho de uso</t>
  </si>
  <si>
    <t>2.2.5.9.01</t>
  </si>
  <si>
    <t>Licencias Informáticas</t>
  </si>
  <si>
    <t>2.2.6.1</t>
  </si>
  <si>
    <t>Seguro de bienes inmuebles</t>
  </si>
  <si>
    <t>2.2.6.1.01</t>
  </si>
  <si>
    <t>Seguro de bienes inmuebles e infraestructura</t>
  </si>
  <si>
    <t>2.2.6.2</t>
  </si>
  <si>
    <t>Seguro de bienes muebles</t>
  </si>
  <si>
    <t>2.2.6.2.01</t>
  </si>
  <si>
    <t>2.2.6.3</t>
  </si>
  <si>
    <t>Seguros de personas</t>
  </si>
  <si>
    <t>2.2.6.3.01</t>
  </si>
  <si>
    <t>2.2.6.9</t>
  </si>
  <si>
    <t>Otros seguros</t>
  </si>
  <si>
    <t>2.2.6.9.01</t>
  </si>
  <si>
    <t>2.2.7.1</t>
  </si>
  <si>
    <t>Contratación de mantenimiento y reparaciones menores</t>
  </si>
  <si>
    <t>2.2.7.1.01</t>
  </si>
  <si>
    <t>Reparaciones y mantenimientos menores en edificaciones</t>
  </si>
  <si>
    <t>2.2.7.1.02</t>
  </si>
  <si>
    <t>Mantenimientos y reparaciones especiales</t>
  </si>
  <si>
    <t>2.2.7.2</t>
  </si>
  <si>
    <t>Mantenimiento y reparación  de maquinarias y equipos</t>
  </si>
  <si>
    <t>2.2.7.2.01</t>
  </si>
  <si>
    <t>Mantenimiento y reparación de mobiliarios y equipos de oficina</t>
  </si>
  <si>
    <t>2.2.7.2.05</t>
  </si>
  <si>
    <t>Mantenimiento y reparación de equipo de comunicación y audiovisuales</t>
  </si>
  <si>
    <t>2.2.7.2.06</t>
  </si>
  <si>
    <t>Mantenimiento y reparación de equipos de transporte, tracción y elevación</t>
  </si>
  <si>
    <t>2.2.7.2.07</t>
  </si>
  <si>
    <t>Mantenimiento y reparación de equipos industriales y producción</t>
  </si>
  <si>
    <t>2.2.7.2.08</t>
  </si>
  <si>
    <t>Servicios de mantenimiento, reparación, desmonte e instalación</t>
  </si>
  <si>
    <t>2.2.8.1</t>
  </si>
  <si>
    <t>Gastos y representación judiciales</t>
  </si>
  <si>
    <t>2.2.8.2</t>
  </si>
  <si>
    <t>Comisiones y gastos</t>
  </si>
  <si>
    <t>2.2.8.2.01</t>
  </si>
  <si>
    <t>2.2.8.5</t>
  </si>
  <si>
    <t>Fumigación, lavandería, limpieza e higiene</t>
  </si>
  <si>
    <t>2.2.8.5.01</t>
  </si>
  <si>
    <t>Fumigación</t>
  </si>
  <si>
    <t>2.2.8.6</t>
  </si>
  <si>
    <t>Servicio de organización de eventos, festividades y actividades de entreten</t>
  </si>
  <si>
    <t>2.2.8.6.01</t>
  </si>
  <si>
    <t>Eventos generales</t>
  </si>
  <si>
    <t>2.2.8.7</t>
  </si>
  <si>
    <t>Servicios Técnicos y Profesionales</t>
  </si>
  <si>
    <t>Servicios técnicos y profesionales</t>
  </si>
  <si>
    <t>Servicios jurídicos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</si>
  <si>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</si>
  <si>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</si>
  <si>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</si>
  <si>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</si>
  <si>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</si>
  <si>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2.2.8.8</t>
  </si>
  <si>
    <t>Impuestos, derechos y tasas</t>
  </si>
  <si>
    <t>2.2.8.8.01</t>
  </si>
  <si>
    <t>Impuestos</t>
  </si>
  <si>
    <t>2.2.9.1</t>
  </si>
  <si>
    <t>Otras contrataciones de servicios</t>
  </si>
  <si>
    <t>2.2.9.1.01</t>
  </si>
  <si>
    <t>2.2.9.2</t>
  </si>
  <si>
    <t>Servicios de alimentación</t>
  </si>
  <si>
    <t>2.2.9.2.01</t>
  </si>
  <si>
    <t>2.2.9.2.03</t>
  </si>
  <si>
    <t>Servicios de Catering</t>
  </si>
  <si>
    <t>2.3.1.1</t>
  </si>
  <si>
    <t>Alimentos y bebidas para personas</t>
  </si>
  <si>
    <t>2.3.1.1.01</t>
  </si>
  <si>
    <t>2.3.1.3</t>
  </si>
  <si>
    <t>Productos agroforestales y pecuarios</t>
  </si>
  <si>
    <t>2.3.1.3.02</t>
  </si>
  <si>
    <t>Productos agrícolas</t>
  </si>
  <si>
    <t>2.3.1.3.03</t>
  </si>
  <si>
    <t>Productos forestales</t>
  </si>
  <si>
    <t>2.3.1.4</t>
  </si>
  <si>
    <t>Madera, corcho y sus manufacturas</t>
  </si>
  <si>
    <t>2.3.1.4.01</t>
  </si>
  <si>
    <t>2.3.2.1</t>
  </si>
  <si>
    <t>Hilados, fibras, telas y útiles de costura</t>
  </si>
  <si>
    <t>2.3.2.1.01</t>
  </si>
  <si>
    <t>2.3.2.2</t>
  </si>
  <si>
    <t>Acabados textiles</t>
  </si>
  <si>
    <t>2.3.2.2.01</t>
  </si>
  <si>
    <t>2.3.2.3</t>
  </si>
  <si>
    <t>Prendas y accesorios de vestir</t>
  </si>
  <si>
    <t>2.3.2.3.01</t>
  </si>
  <si>
    <t>2.3.3.1</t>
  </si>
  <si>
    <t>Papel de escritorio</t>
  </si>
  <si>
    <t>2.3.3.1.01</t>
  </si>
  <si>
    <t>2.3.3.2</t>
  </si>
  <si>
    <t>Papel y cartón</t>
  </si>
  <si>
    <t>2.3.3.2.01</t>
  </si>
  <si>
    <t>2.3.3.3</t>
  </si>
  <si>
    <t>Productos de artes gráficas</t>
  </si>
  <si>
    <t>2.3.3.3.01</t>
  </si>
  <si>
    <t>2.3.4.1</t>
  </si>
  <si>
    <t>Productos medicinales para uso humano</t>
  </si>
  <si>
    <t>2.3.4.1.01</t>
  </si>
  <si>
    <t>2.3.5.3</t>
  </si>
  <si>
    <t>Llantas y neumáticos</t>
  </si>
  <si>
    <t>2.3.5.3.01</t>
  </si>
  <si>
    <t>2.3.5.4</t>
  </si>
  <si>
    <t>Artículos de caucho</t>
  </si>
  <si>
    <t>2.3.5.4.01</t>
  </si>
  <si>
    <t>2.3.5.5</t>
  </si>
  <si>
    <t>Plástico</t>
  </si>
  <si>
    <t>2.3.5.5.01</t>
  </si>
  <si>
    <t>2.3.6.1</t>
  </si>
  <si>
    <t>Productos de cemento, cal, asbesto, yeso y arcilla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</si>
  <si>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</si>
  <si>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</si>
  <si>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</si>
  <si>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</si>
  <si>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</si>
  <si>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</si>
  <si>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2.3.6.2</t>
  </si>
  <si>
    <t>Productos de vidrio, loza y porcelana</t>
  </si>
  <si>
    <t>2.3.6.2.01</t>
  </si>
  <si>
    <t>Productos de vidrio</t>
  </si>
  <si>
    <t>2.3.6.2.02</t>
  </si>
  <si>
    <t>Productos de loza</t>
  </si>
  <si>
    <t>2.3.6.3</t>
  </si>
  <si>
    <t>Productos metálicos y sus derivados</t>
  </si>
  <si>
    <t>2.3.6.3.04</t>
  </si>
  <si>
    <t>Herramientas menores</t>
  </si>
  <si>
    <t>2.3.6.3.06</t>
  </si>
  <si>
    <t>Productos metálicos</t>
  </si>
  <si>
    <t>2.3.6.4</t>
  </si>
  <si>
    <t>Minerales</t>
  </si>
  <si>
    <t>2.3.6.4.04</t>
  </si>
  <si>
    <t>Piedra, arcilla y arena</t>
  </si>
  <si>
    <t>2.3.6.4.06</t>
  </si>
  <si>
    <t>Productos abrasivos</t>
  </si>
  <si>
    <t>2.3.7.1</t>
  </si>
  <si>
    <t>Combustibles y lubricantes</t>
  </si>
  <si>
    <t>2.3.7.1.01</t>
  </si>
  <si>
    <t>Gasolina</t>
  </si>
  <si>
    <t>2.3.7.1.02</t>
  </si>
  <si>
    <t>Gasoil</t>
  </si>
  <si>
    <t>2.3.7.1.04</t>
  </si>
  <si>
    <t>Gas GLP</t>
  </si>
  <si>
    <t>2.3.7.1.05</t>
  </si>
  <si>
    <t>Aceites y grasas</t>
  </si>
  <si>
    <t>2.3.7.1.06</t>
  </si>
  <si>
    <t>Lubricantes</t>
  </si>
  <si>
    <t>2.3.7.2</t>
  </si>
  <si>
    <t>Productos químicos y conexos</t>
  </si>
  <si>
    <t>2.3.7.2.03</t>
  </si>
  <si>
    <t>Productos químicos de uso personal y de laboratorios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</si>
  <si>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</si>
  <si>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</si>
  <si>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</si>
  <si>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</si>
  <si>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</si>
  <si>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</si>
  <si>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2.3.9.1</t>
  </si>
  <si>
    <t>Útiles y materiales de limpieza e higiene</t>
  </si>
  <si>
    <t>2.3.9.1.01</t>
  </si>
  <si>
    <t>2.3.9.2</t>
  </si>
  <si>
    <t>Útiles  y materiales de escritorio, oficina, informática, escolares y de en</t>
  </si>
  <si>
    <t>2.3.9.2.01</t>
  </si>
  <si>
    <t>Útiles  y materiales de escritorio, oficina e informática</t>
  </si>
  <si>
    <t>2.3.9.2.02</t>
  </si>
  <si>
    <t>Útiles y materiales  escolares y de enseñanzas</t>
  </si>
  <si>
    <t>2.3.9.3</t>
  </si>
  <si>
    <t>Útiles menores médico, quirúrgicos o de laboratorio</t>
  </si>
  <si>
    <t>2.3.9.3.01</t>
  </si>
  <si>
    <t>2.3.9.4</t>
  </si>
  <si>
    <t>Útiles destinados a actividades deportivas, culturales y recreativas</t>
  </si>
  <si>
    <t>2.3.9.4.01</t>
  </si>
  <si>
    <t>2.3.9.5</t>
  </si>
  <si>
    <t>Útiles de cocina y comedor</t>
  </si>
  <si>
    <t>2.3.9.5.01</t>
  </si>
  <si>
    <t>2.3.9.6</t>
  </si>
  <si>
    <t>Productos eléctricos y afines</t>
  </si>
  <si>
    <t>2.3.9.6.01</t>
  </si>
  <si>
    <t>2.3.9.8</t>
  </si>
  <si>
    <t>Repuestos y accesorios menores</t>
  </si>
  <si>
    <t>2.3.9.8.01</t>
  </si>
  <si>
    <t>Repuestos</t>
  </si>
  <si>
    <t>2.3.9.8.02</t>
  </si>
  <si>
    <t>Accesorios</t>
  </si>
  <si>
    <t>2.3.9.9</t>
  </si>
  <si>
    <t>Productos y útiles varios no identificados precedentemente (n.i.p.)</t>
  </si>
  <si>
    <t>2.3.9.9.01</t>
  </si>
  <si>
    <t>Productos y Utiles Varios  n.i.p</t>
  </si>
  <si>
    <t>2.3.9.9.02</t>
  </si>
  <si>
    <t>2.3.9.9.04</t>
  </si>
  <si>
    <t>Productos y útiles de defensa y seguridad</t>
  </si>
  <si>
    <t>2.3.9.9.05</t>
  </si>
  <si>
    <t>Productos y útiles diversos</t>
  </si>
  <si>
    <t>2.4.1.2</t>
  </si>
  <si>
    <t>Ayudas y donaciones a personas</t>
  </si>
  <si>
    <t>2.4.1.2.02</t>
  </si>
  <si>
    <t>Ayudas y donaciones ocasionales a hogares y personas</t>
  </si>
  <si>
    <t>2.4.1.4</t>
  </si>
  <si>
    <t>Becas y viajes de estudios</t>
  </si>
  <si>
    <t>2.4.1.4.01</t>
  </si>
  <si>
    <t>Becas nacionales</t>
  </si>
  <si>
    <t>2.6.1.1</t>
  </si>
  <si>
    <t>Muebles, equipos de oficina y estantería</t>
  </si>
  <si>
    <t>2.6.1.1.01</t>
  </si>
  <si>
    <t>2.6.1.2</t>
  </si>
  <si>
    <t>Muebles de alojamiento</t>
  </si>
  <si>
    <t>2.6.1.2.01</t>
  </si>
  <si>
    <t>2.6.1.3</t>
  </si>
  <si>
    <t>Equipos de tecnología de la información y comunicación</t>
  </si>
  <si>
    <t>2.6.1.3.01</t>
  </si>
  <si>
    <t>2.6.1.4</t>
  </si>
  <si>
    <t>Electrodomésticos</t>
  </si>
  <si>
    <t>2.6.1.4.01</t>
  </si>
  <si>
    <t>2.6.1.9</t>
  </si>
  <si>
    <t>Otros mobiliarios y equipos no identificados precedentemente</t>
  </si>
  <si>
    <t>2.6.1.9.01</t>
  </si>
  <si>
    <t>Otros Mobiliarios y Equipos no Identificados Precedentemente</t>
  </si>
  <si>
    <t>2.6.2.1</t>
  </si>
  <si>
    <t>Equipos y aparatos audiovisuales</t>
  </si>
  <si>
    <t>2.6.2.1.01</t>
  </si>
  <si>
    <t>Equipos y Aparatos Audiovisuales</t>
  </si>
  <si>
    <t>2.6.2.2</t>
  </si>
  <si>
    <t>Aparatos deportivos</t>
  </si>
  <si>
    <t>2.6.2.2.01</t>
  </si>
  <si>
    <t>2.6.2.3</t>
  </si>
  <si>
    <t>Cámaras fotográficas y de video</t>
  </si>
  <si>
    <t>2.6.2.3.01</t>
  </si>
  <si>
    <t>2.6.2.4</t>
  </si>
  <si>
    <t>Mobiliario y equipo educacional y recreativo</t>
  </si>
  <si>
    <t>2.6.2.4.01</t>
  </si>
  <si>
    <t>2.6.3.2</t>
  </si>
  <si>
    <t>Instrumental médico y de laboratorio</t>
  </si>
  <si>
    <t>2.6.3.2.01</t>
  </si>
  <si>
    <t>2.6.3.4</t>
  </si>
  <si>
    <t>EQUIPO E INSTRUMENTOS DE MEDICIÓN CIENTÍFICA</t>
  </si>
  <si>
    <t>2.6.3.4.01</t>
  </si>
  <si>
    <t>Equipos e instrumentos de medición científica</t>
  </si>
  <si>
    <t>2.6.4.1</t>
  </si>
  <si>
    <t>Automóviles y camiones</t>
  </si>
  <si>
    <t>2.6.4.1.01</t>
  </si>
  <si>
    <t>2.6.4.6</t>
  </si>
  <si>
    <t>Equipo de tracción</t>
  </si>
  <si>
    <t>2.6.4.6.01</t>
  </si>
  <si>
    <t>2.6.4.8</t>
  </si>
  <si>
    <t>Otros equipos de transporte</t>
  </si>
  <si>
    <t>2.6.4.8.01</t>
  </si>
  <si>
    <t>2.6.5.1</t>
  </si>
  <si>
    <t>Maquinaria y equipo agropecuario</t>
  </si>
  <si>
    <t>2.6.5.1.01</t>
  </si>
  <si>
    <t>2.6.5.2</t>
  </si>
  <si>
    <t>Maquinaria y equipo industrial</t>
  </si>
  <si>
    <t>2.6.5.2.01</t>
  </si>
  <si>
    <t>2.6.5.3</t>
  </si>
  <si>
    <t>Maquinaria y equipo de construcción</t>
  </si>
  <si>
    <t>2.6.5.3.01</t>
  </si>
  <si>
    <t>2.6.5.4</t>
  </si>
  <si>
    <t>Sistemas y equipos de climatización</t>
  </si>
  <si>
    <t>2.6.5.4.01</t>
  </si>
  <si>
    <t>2.6.5.4.02</t>
  </si>
  <si>
    <t>Equipos de climatización</t>
  </si>
  <si>
    <t>2.6.5.5</t>
  </si>
  <si>
    <t>Equipo de comunicación, telecomunicaciones y señalamiento</t>
  </si>
  <si>
    <t>2.6.5.5.01</t>
  </si>
  <si>
    <t>2.6.5.6</t>
  </si>
  <si>
    <t>Equipo de generación eléctrica y a fines</t>
  </si>
  <si>
    <t>2.6.5.6.01</t>
  </si>
  <si>
    <t>2.6.5.7</t>
  </si>
  <si>
    <t>Máquinas-herramientas</t>
  </si>
  <si>
    <t>2.6.5.7.01</t>
  </si>
  <si>
    <t>2.6.5.8</t>
  </si>
  <si>
    <t>Otros equipos</t>
  </si>
  <si>
    <t>2.6.5.8.01</t>
  </si>
  <si>
    <t>2.6.6.1</t>
  </si>
  <si>
    <t>Equipos de defensa</t>
  </si>
  <si>
    <t>2.6.6.1.01</t>
  </si>
  <si>
    <t>2.6.6.2</t>
  </si>
  <si>
    <t>Equipos de seguridad</t>
  </si>
  <si>
    <t>2.6.6.2.01</t>
  </si>
  <si>
    <t>2.6.7.9</t>
  </si>
  <si>
    <t>2.6.7.9.01</t>
  </si>
  <si>
    <t>2.6.8.3</t>
  </si>
  <si>
    <t>Programas de informática y base de datos</t>
  </si>
  <si>
    <t>2.6.8.3.01</t>
  </si>
  <si>
    <t>Programas de informática</t>
  </si>
  <si>
    <t>2.6.9.5</t>
  </si>
  <si>
    <t>Objetos de valor</t>
  </si>
  <si>
    <t>2.6.9.5.01</t>
  </si>
  <si>
    <t>Metales y piedras preciosas</t>
  </si>
  <si>
    <t>2.6.9.6</t>
  </si>
  <si>
    <t>Accesorios para edificaciones residenciales y no residenciales</t>
  </si>
  <si>
    <t>2.6.9.6.01</t>
  </si>
  <si>
    <t>2.6.9.9</t>
  </si>
  <si>
    <t>Otras estructuras y objetos de valor</t>
  </si>
  <si>
    <t>2.6.9.9.01</t>
  </si>
  <si>
    <t>2.7.1.1</t>
  </si>
  <si>
    <t>Obras para edificación residencial (viviendas)</t>
  </si>
  <si>
    <t>2.7.1.1.01</t>
  </si>
  <si>
    <t>2.7.1.2</t>
  </si>
  <si>
    <t>Obras para edificación no residencial</t>
  </si>
  <si>
    <t>2.7.1.2.01</t>
  </si>
  <si>
    <t xml:space="preserve">2.2.1.8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</si>
  <si>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2.2.8.1.02</t>
  </si>
  <si>
    <t xml:space="preserve">2.2.8.7.01                                                         </t>
  </si>
  <si>
    <t xml:space="preserve">2.2.8.7.02                                                         </t>
  </si>
  <si>
    <t xml:space="preserve">2.2.8.7.04                                                         </t>
  </si>
  <si>
    <t xml:space="preserve">2.7.1.3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</si>
  <si>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2.7.1.3.01                                                                                                                                                                                                                                    </t>
  </si>
  <si>
    <t xml:space="preserve">Recolección de residuos   </t>
  </si>
  <si>
    <t>Gastos por sentencias condenatorias</t>
  </si>
  <si>
    <t>Bonos para utiles diversos</t>
  </si>
  <si>
    <t>Semillas, cultivos, plantas y árboles  que generan productos  recurrentes</t>
  </si>
  <si>
    <t xml:space="preserve">Obras para edificación de otras estructuras    </t>
  </si>
  <si>
    <t xml:space="preserve">Obras para edificación de otras estructuras  </t>
  </si>
  <si>
    <t>PREPARADO POR</t>
  </si>
  <si>
    <t>REVISADO POR</t>
  </si>
  <si>
    <t>APROBADO POR</t>
  </si>
  <si>
    <t>Encargado de Presupuesto</t>
  </si>
  <si>
    <t xml:space="preserve">Sub-Director Administrativo y Financiero </t>
  </si>
  <si>
    <t>Febrero</t>
  </si>
  <si>
    <t>2.2.4.1</t>
  </si>
  <si>
    <t>2.2.4.1.01</t>
  </si>
  <si>
    <t>2.2.4.3</t>
  </si>
  <si>
    <t>2.2.4.3.01</t>
  </si>
  <si>
    <t>2.2.7.2.03</t>
  </si>
  <si>
    <t>2.2.8.5.03</t>
  </si>
  <si>
    <t>2.3.3.5</t>
  </si>
  <si>
    <t>2.3.3.5.01</t>
  </si>
  <si>
    <t xml:space="preserve">Pasajes y gastos de transporte </t>
  </si>
  <si>
    <t>Almacenaje</t>
  </si>
  <si>
    <t>Mantenimiento y reparación de equipo educacionales y recreación</t>
  </si>
  <si>
    <t xml:space="preserve">Limpieza e higiene </t>
  </si>
  <si>
    <t>Textos de enseñanza</t>
  </si>
  <si>
    <t>Marzo</t>
  </si>
  <si>
    <t>2.3.9.1.02</t>
  </si>
  <si>
    <t>2.6.3.1</t>
  </si>
  <si>
    <t>2.6.3.1.01</t>
  </si>
  <si>
    <t>Materiales de limpieza e higiene personal</t>
  </si>
  <si>
    <t>Equipo  mèdico y de laboratorio</t>
  </si>
  <si>
    <t>Abril</t>
  </si>
  <si>
    <t>2.4.9.1</t>
  </si>
  <si>
    <t>2.4.9.1.03</t>
  </si>
  <si>
    <t>Transferencias corrientes destinadas a otras instituciones pùblicas</t>
  </si>
  <si>
    <t>Transferencias corrientes a otras instituciones pùblicas destinadas a gasto</t>
  </si>
  <si>
    <t>Mayo</t>
  </si>
  <si>
    <t>2.1.1.5.01</t>
  </si>
  <si>
    <t xml:space="preserve"> Yohanny Rachel Zapata Reyes</t>
  </si>
  <si>
    <t xml:space="preserve"> Elpidio José García Álvarez</t>
  </si>
  <si>
    <t>Junio</t>
  </si>
  <si>
    <t>Julio</t>
  </si>
  <si>
    <t xml:space="preserve">Agosto </t>
  </si>
  <si>
    <t>2.2.7.1.06</t>
  </si>
  <si>
    <t>Mantenimiento y reparación de instalaciones eléctricas</t>
  </si>
  <si>
    <t>Becas extranjeras</t>
  </si>
  <si>
    <t>2.4.1.4.02</t>
  </si>
  <si>
    <t>Septiembre</t>
  </si>
  <si>
    <t>2.2.3.2</t>
  </si>
  <si>
    <t>2.2.3.2.01</t>
  </si>
  <si>
    <t>Viáticos fuera del país</t>
  </si>
  <si>
    <t>2.4.1.6</t>
  </si>
  <si>
    <t>2.4.1.6.05</t>
  </si>
  <si>
    <t>Transferencias corrientes a asociaciones sin fines de lucro y partidos polì</t>
  </si>
  <si>
    <t>Transferencias corrientes ocasionales a asociaciones sin fines de lucro</t>
  </si>
  <si>
    <t>Octubre</t>
  </si>
  <si>
    <t xml:space="preserve">2.2.8.7.03                                                         </t>
  </si>
  <si>
    <t>Servicios de contabilidad y auditoría</t>
  </si>
  <si>
    <t>Fernando Pichardo Taveras</t>
  </si>
  <si>
    <t>Noviembre</t>
  </si>
  <si>
    <t>Al 30 de 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</si>
</sst>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000"/>
  </numFmts>
  <fonts count="12" x14ac:knownFonts="1">
    <font>
      <sz val="10"/>
      <color rgb="FF000000"/>
      <name val="Times New Roman"/>
      <charset val="204"/>
    </font>
    <font>
      <sz val="10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20"/>
      <color rgb="FF000000"/>
      <name val="Calibri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4">
    <xf numFmtId="0" fontId="0" fillId="0" borderId="0" xfId="0"/>
    <xf numFmtId="0" fontId="1" fillId="0" borderId="0" xfId="0" applyFont="1" applyFill="1" applyBorder="1" applyAlignment="1">
      <alignment horizontal="left" vertical="top"/>
    </xf>
    <xf numFmtId="43" fontId="1" fillId="0" borderId="0" xfId="1" applyFont="1" applyFill="1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center" vertical="top" wrapText="1"/>
    </xf>
    <xf numFmtId="164" fontId="6" fillId="2" borderId="0" xfId="0" applyNumberFormat="1" applyFont="1" applyFill="1" applyBorder="1" applyAlignment="1">
      <alignment horizontal="center" vertical="top" shrinkToFit="1"/>
    </xf>
    <xf numFmtId="0" fontId="4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7" fillId="3" borderId="0" xfId="0" applyFont="1" applyFill="1" applyBorder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vertical="top"/>
    </xf>
    <xf numFmtId="43" fontId="9" fillId="0" borderId="0" xfId="1" applyFont="1" applyFill="1" applyBorder="1" applyAlignment="1">
      <alignment vertical="top"/>
    </xf>
    <xf numFmtId="43" fontId="9" fillId="0" borderId="0" xfId="1" applyFont="1" applyFill="1" applyBorder="1" applyAlignment="1">
      <alignment horizontal="left" vertical="top"/>
    </xf>
    <xf numFmtId="43" fontId="10" fillId="0" borderId="0" xfId="1" applyFont="1" applyFill="1" applyBorder="1" applyAlignment="1">
      <alignment vertical="top"/>
    </xf>
    <xf numFmtId="43" fontId="10" fillId="0" borderId="1" xfId="1" applyFont="1" applyFill="1" applyBorder="1" applyAlignment="1">
      <alignment vertical="top"/>
    </xf>
    <xf numFmtId="0" fontId="8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wrapText="1"/>
    </xf>
    <xf numFmtId="43" fontId="4" fillId="0" borderId="0" xfId="0" applyNumberFormat="1" applyFont="1" applyFill="1" applyBorder="1" applyAlignment="1">
      <alignment horizontal="right"/>
    </xf>
    <xf numFmtId="43" fontId="4" fillId="0" borderId="0" xfId="1" applyFont="1" applyFill="1" applyBorder="1" applyAlignment="1">
      <alignment horizontal="left" vertical="top"/>
    </xf>
    <xf numFmtId="43" fontId="4" fillId="0" borderId="0" xfId="0" applyNumberFormat="1" applyFont="1" applyFill="1" applyBorder="1" applyAlignment="1">
      <alignment horizontal="left" vertical="top"/>
    </xf>
    <xf numFmtId="43" fontId="1" fillId="0" borderId="0" xfId="0" applyNumberFormat="1" applyFont="1" applyFill="1" applyBorder="1" applyAlignment="1">
      <alignment horizontal="center" vertical="top"/>
    </xf>
    <xf numFmtId="43" fontId="6" fillId="2" borderId="0" xfId="1" applyFont="1" applyFill="1" applyBorder="1" applyAlignment="1">
      <alignment horizontal="center" vertical="center" wrapText="1"/>
    </xf>
    <xf numFmtId="4" fontId="6" fillId="2" borderId="0" xfId="0" applyNumberFormat="1" applyFont="1" applyFill="1" applyBorder="1" applyAlignment="1">
      <alignment horizontal="center" vertical="center" shrinkToFit="1"/>
    </xf>
    <xf numFmtId="0" fontId="7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3" fontId="1" fillId="3" borderId="0" xfId="1" applyFont="1" applyFill="1" applyBorder="1" applyAlignment="1">
      <alignment horizontal="left" vertical="top"/>
    </xf>
    <xf numFmtId="43" fontId="9" fillId="3" borderId="0" xfId="1" applyFont="1" applyFill="1" applyBorder="1" applyAlignment="1">
      <alignment horizontal="left" vertical="top"/>
    </xf>
    <xf numFmtId="0" fontId="7" fillId="3" borderId="0" xfId="0" applyFont="1" applyFill="1" applyAlignment="1">
      <alignment horizontal="center" vertical="center"/>
    </xf>
    <xf numFmtId="43" fontId="3" fillId="3" borderId="0" xfId="1" applyFont="1" applyFill="1" applyBorder="1" applyAlignment="1">
      <alignment horizontal="right" wrapText="1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" fontId="1" fillId="0" borderId="0" xfId="0" applyNumberFormat="1" applyFont="1" applyFill="1" applyBorder="1" applyAlignment="1">
      <alignment horizontal="left" vertical="top"/>
    </xf>
    <xf numFmtId="0" fontId="7" fillId="3" borderId="0" xfId="0" applyFont="1" applyFill="1" applyAlignment="1">
      <alignment horizontal="center" vertical="center"/>
    </xf>
    <xf numFmtId="3" fontId="1" fillId="0" borderId="0" xfId="0" applyNumberFormat="1" applyFont="1" applyFill="1" applyBorder="1" applyAlignment="1">
      <alignment horizontal="left" vertical="top"/>
    </xf>
    <xf numFmtId="43" fontId="5" fillId="3" borderId="0" xfId="1" applyFont="1" applyFill="1" applyBorder="1" applyAlignment="1">
      <alignment horizontal="right" shrinkToFit="1"/>
    </xf>
    <xf numFmtId="43" fontId="3" fillId="3" borderId="0" xfId="1" applyFont="1" applyFill="1" applyBorder="1" applyAlignment="1">
      <alignment horizontal="right" shrinkToFit="1"/>
    </xf>
    <xf numFmtId="43" fontId="4" fillId="3" borderId="0" xfId="0" applyNumberFormat="1" applyFont="1" applyFill="1" applyBorder="1" applyAlignment="1">
      <alignment horizontal="right"/>
    </xf>
    <xf numFmtId="43" fontId="1" fillId="3" borderId="0" xfId="1" applyFont="1" applyFill="1" applyBorder="1" applyAlignment="1">
      <alignment horizontal="right" shrinkToFit="1"/>
    </xf>
    <xf numFmtId="43" fontId="4" fillId="3" borderId="0" xfId="1" applyFont="1" applyFill="1" applyBorder="1" applyAlignment="1">
      <alignment horizontal="right" shrinkToFit="1"/>
    </xf>
    <xf numFmtId="43" fontId="4" fillId="3" borderId="0" xfId="1" applyFont="1" applyFill="1" applyBorder="1" applyAlignment="1">
      <alignment horizontal="left" vertical="top"/>
    </xf>
    <xf numFmtId="43" fontId="11" fillId="3" borderId="0" xfId="1" applyFont="1" applyFill="1" applyBorder="1" applyAlignment="1">
      <alignment horizontal="left" vertical="top"/>
    </xf>
    <xf numFmtId="43" fontId="5" fillId="3" borderId="0" xfId="1" applyFont="1" applyFill="1" applyBorder="1" applyAlignment="1">
      <alignment horizontal="right" wrapText="1"/>
    </xf>
    <xf numFmtId="43" fontId="4" fillId="3" borderId="0" xfId="0" applyNumberFormat="1" applyFont="1" applyFill="1" applyBorder="1" applyAlignment="1">
      <alignment horizontal="left" vertical="top"/>
    </xf>
    <xf numFmtId="43" fontId="4" fillId="3" borderId="0" xfId="0" applyNumberFormat="1" applyFont="1" applyFill="1" applyBorder="1" applyAlignment="1">
      <alignment vertical="top"/>
    </xf>
    <xf numFmtId="43" fontId="1" fillId="3" borderId="0" xfId="0" applyNumberFormat="1" applyFont="1" applyFill="1" applyBorder="1" applyAlignment="1">
      <alignment horizontal="left" vertical="top"/>
    </xf>
    <xf numFmtId="43" fontId="11" fillId="3" borderId="0" xfId="1" applyFont="1" applyFill="1" applyBorder="1" applyAlignment="1">
      <alignment horizontal="right"/>
    </xf>
    <xf numFmtId="0" fontId="4" fillId="3" borderId="0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0" xfId="0" applyFont="1" applyFill="1" applyBorder="1" applyAlignment="1">
      <alignment vertical="top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3" fontId="3" fillId="3" borderId="0" xfId="1" applyFont="1" applyFill="1" applyBorder="1" applyAlignment="1">
      <alignment horizontal="center" wrapText="1"/>
    </xf>
    <xf numFmtId="0" fontId="7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3" fontId="10" fillId="0" borderId="1" xfId="1" applyFont="1" applyFill="1" applyBorder="1" applyAlignment="1">
      <alignment horizontal="center" vertical="top"/>
    </xf>
    <xf numFmtId="0" fontId="8" fillId="3" borderId="0" xfId="0" applyFont="1" applyFill="1" applyBorder="1" applyAlignment="1">
      <alignment horizontal="center" vertical="center"/>
    </xf>
    <xf numFmtId="43" fontId="1" fillId="3" borderId="0" xfId="0" applyNumberFormat="1" applyFont="1" applyFill="1" applyBorder="1" applyAlignment="1">
      <alignment vertical="top"/>
    </xf>
    <xf numFmtId="43" fontId="4" fillId="3" borderId="0" xfId="1" applyFont="1" applyFill="1" applyBorder="1" applyAlignment="1">
      <alignment vertical="top"/>
    </xf>
    <xf numFmtId="43" fontId="1" fillId="3" borderId="0" xfId="1" applyFont="1" applyFill="1" applyBorder="1" applyAlignment="1">
      <alignment horizontal="right"/>
    </xf>
    <xf numFmtId="43" fontId="4" fillId="0" borderId="0" xfId="0" applyNumberFormat="1" applyFont="1" applyFill="1" applyBorder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55084" cy="1273451"/>
    <xdr:pic>
      <xdr:nvPicPr>
        <xdr:cNvPr id="2" name="3 Imagen" descr="C:\Users\Amelia Carrera\Desktop\Logo Supérate - FINAL\Versión 4 - vertical centrado ext\LOGOSUPERATE_horizontalEXT_Centrado-01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55084" cy="1273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274"/>
  <sheetViews>
    <sheetView showGridLines="0" tabSelected="1" view="pageBreakPreview" topLeftCell="A265" zoomScale="124" zoomScaleNormal="94" zoomScaleSheetLayoutView="124" workbookViewId="0">
      <selection activeCell="B279" sqref="B279"/>
    </sheetView>
  </sheetViews>
  <sheetFormatPr baseColWidth="10" defaultColWidth="8.83203125" defaultRowHeight="12.75" outlineLevelCol="1" x14ac:dyDescent="0.2"/>
  <cols>
    <col min="1" max="1" width="20.1640625" style="1" customWidth="1"/>
    <col min="2" max="2" width="75.5" style="3" customWidth="1"/>
    <col min="3" max="3" width="24.33203125" style="2" customWidth="1" outlineLevel="1"/>
    <col min="4" max="4" width="22.5" style="2" customWidth="1" outlineLevel="1"/>
    <col min="5" max="5" width="28.33203125" style="2" customWidth="1" outlineLevel="1"/>
    <col min="6" max="13" width="19.6640625" style="1" customWidth="1"/>
    <col min="14" max="16" width="19" style="1" customWidth="1"/>
    <col min="17" max="17" width="20.33203125" style="1" customWidth="1"/>
    <col min="18" max="18" width="43" style="1" customWidth="1"/>
    <col min="19" max="16384" width="8.83203125" style="1"/>
  </cols>
  <sheetData>
    <row r="3" spans="1:18" x14ac:dyDescent="0.2">
      <c r="F3" s="7" t="s">
        <v>9</v>
      </c>
      <c r="G3" s="7"/>
      <c r="H3" s="7"/>
      <c r="I3" s="7"/>
      <c r="J3" s="7"/>
      <c r="K3" s="7"/>
      <c r="L3" s="7"/>
      <c r="M3" s="7"/>
      <c r="N3" s="7"/>
      <c r="O3" s="7"/>
      <c r="P3" s="7"/>
    </row>
    <row r="4" spans="1:18" x14ac:dyDescent="0.2">
      <c r="F4" s="8">
        <v>2024</v>
      </c>
      <c r="G4" s="8"/>
      <c r="H4" s="8"/>
      <c r="I4" s="8"/>
      <c r="J4" s="8"/>
      <c r="K4" s="8"/>
      <c r="L4" s="8"/>
      <c r="M4" s="8"/>
      <c r="N4"/>
      <c r="O4"/>
      <c r="P4" s="8"/>
      <c r="Q4" s="45"/>
    </row>
    <row r="5" spans="1:18" x14ac:dyDescent="0.2">
      <c r="F5" s="8" t="s">
        <v>8</v>
      </c>
      <c r="G5" s="8"/>
      <c r="H5" s="25"/>
      <c r="I5" s="25"/>
      <c r="J5" s="25"/>
      <c r="K5" s="25"/>
      <c r="L5" s="25"/>
      <c r="M5" s="25"/>
      <c r="N5"/>
      <c r="O5"/>
      <c r="P5" s="25"/>
      <c r="Q5" s="43"/>
    </row>
    <row r="6" spans="1:18" x14ac:dyDescent="0.2">
      <c r="F6" s="8" t="s">
        <v>465</v>
      </c>
      <c r="G6" s="8"/>
      <c r="H6" s="8"/>
      <c r="I6" s="8"/>
      <c r="J6" s="8"/>
      <c r="K6" s="8"/>
      <c r="L6" s="8"/>
      <c r="M6" s="8"/>
      <c r="N6" s="8"/>
      <c r="O6" s="8"/>
      <c r="P6" s="8"/>
    </row>
    <row r="7" spans="1:18" x14ac:dyDescent="0.2">
      <c r="F7" s="7" t="s">
        <v>7</v>
      </c>
      <c r="G7" s="7"/>
      <c r="H7" s="7"/>
      <c r="I7" s="7"/>
      <c r="J7" s="7"/>
      <c r="K7" s="7"/>
      <c r="L7" s="7"/>
      <c r="M7" s="7"/>
      <c r="N7" s="7"/>
      <c r="O7" s="7"/>
      <c r="P7" s="73"/>
    </row>
    <row r="9" spans="1:18" x14ac:dyDescent="0.2">
      <c r="A9" s="5" t="s">
        <v>6</v>
      </c>
      <c r="B9" s="21" t="s">
        <v>5</v>
      </c>
      <c r="C9" s="26" t="s">
        <v>4</v>
      </c>
      <c r="D9" s="26" t="s">
        <v>3</v>
      </c>
      <c r="E9" s="26" t="s">
        <v>2</v>
      </c>
      <c r="F9" s="27" t="s">
        <v>1</v>
      </c>
      <c r="G9" s="27" t="s">
        <v>416</v>
      </c>
      <c r="H9" s="27" t="s">
        <v>430</v>
      </c>
      <c r="I9" s="27" t="s">
        <v>436</v>
      </c>
      <c r="J9" s="27" t="s">
        <v>441</v>
      </c>
      <c r="K9" s="27" t="s">
        <v>445</v>
      </c>
      <c r="L9" s="27" t="s">
        <v>446</v>
      </c>
      <c r="M9" s="27" t="s">
        <v>447</v>
      </c>
      <c r="N9" s="27" t="s">
        <v>452</v>
      </c>
      <c r="O9" s="27" t="s">
        <v>460</v>
      </c>
      <c r="P9" s="27" t="s">
        <v>464</v>
      </c>
      <c r="Q9" s="27" t="s">
        <v>0</v>
      </c>
    </row>
    <row r="10" spans="1:18" s="4" customFormat="1" x14ac:dyDescent="0.2">
      <c r="A10" s="6">
        <v>1</v>
      </c>
      <c r="B10" s="21" t="s">
        <v>11</v>
      </c>
      <c r="C10" s="26">
        <f>+C11+C13+C16+C18+C22+C28+C30+C32+C34+C36+C38+C40+C42+C44+C47+C49+C51+C53+C55+C57+C59+C62+C65+C67+C69+C71+C73+C75+C77+C81+C88+C90+C92+C95+C97+C104+C106+C108+C111+C113+C116+C118+C120+C122+C124+C126+C128+C130+C132+C134+C136+C138+C140+C144+C147+C150+C153+C159+C164+C167+C170+C172+C174+C176+C178+C181+C186+C188+C191+C193+C195+C197+C199+C201+C203+C205+C207+C209+C211+C213+C215+C217+C219+C221+C223+C225+C227+C229+C231+C234+C236+C238+C240+C242+C244+C246+C248+C250+C252+C254+C256+C258+C260</f>
        <v>4023650547</v>
      </c>
      <c r="D10" s="26">
        <f>+D11+D13+D16+D18+D22+D28+D30+D32+D34+D36+D38+D40+D42+D44+D47+D49+D51+D53+D55+D57+D59+D62+D65+D67+D69+D71+D73+D75+D77+D81+D88+D90+D92+D95+D97+D104+D106+D108+D111+D113+D116+D118+D120+D122+D124+D126+D128+D130+D132+D134+D136+D138+D140+D144+D147+D150+D153+D159+D164+D167+D170+D172+D174+D176+D178+D181+D186+D188+D191+D193+D195+D197+D199+D201+D203+D205+D207+D209+D211+D213+D215+D217+D219+D221+D223+D225+D227+D229+D231+D234+D236+D238+D240+D242+D244+D246+D248+D250+D252+D254+D256+D258+D260</f>
        <v>-422515216.02000004</v>
      </c>
      <c r="E10" s="26">
        <f t="shared" ref="D10:E10" si="0">+E11+E13+E16+E18+E22+E28+E30+E32+E34+E36+E38+E40+E42+E44+E47+E49+E51+E53+E55+E57+E59+E62+E65+E67+E69+E71+E73+E75+E77+E81+E88+E90+E92+E95+E97+E104+E106+E108+E111+E113+E116+E118+E120+E122+E124+E126+E128+E130+E132+E134+E136+E138+E140+E144+E147+E150+E153+E159+E164+E167+E170+E172+E174+E176+E178+E181+E186+E188+E191+E193+E195+E197+E199+E201+E203+E205+E207+E209+E211+E213+E215+E217+E219+E221+E223+E225+E227+E229+E231+E234+E236+E238+E240+E242+E244+E246+E248+E250+E252+E254+E256+E258+E260</f>
        <v>3601135330.9800005</v>
      </c>
      <c r="F10" s="26">
        <f t="shared" ref="F10:N10" si="1">+F11+F13+F16+F18+F22+F28+F30+F32+F34+F36+F38+F40+F42+F44+F47+F49+F51+F53+F55+F57+F59+F62+F65+F67+F69+F71+F73+F75+F77+F81+F88+F90+F92+F95+F97+F104+F106+F108+F111+F113+F116+F118+F120+F122+F124+F126+F128+F130+F132+F134+F136+F138+F140+F144+F147+F150+F153+F159+F164+F167+F170+F172+F174+F176+F178+F181+F186+F188+F191+F193+F195+F197+F199+F201+F203+F205+F207+F209+F211+F213+F215+F217+F219+F221+F223+F225+F227+F229+F231+F234+F236+F238+F240+F242+F244+F246+F248+F250+F252+F254+F256+F258+F260</f>
        <v>211297835.74999997</v>
      </c>
      <c r="G10" s="26">
        <f t="shared" si="1"/>
        <v>220314125.99000001</v>
      </c>
      <c r="H10" s="26">
        <f t="shared" si="1"/>
        <v>219845016.17000002</v>
      </c>
      <c r="I10" s="26">
        <f t="shared" si="1"/>
        <v>254694857.31000003</v>
      </c>
      <c r="J10" s="26">
        <f t="shared" si="1"/>
        <v>309100703.45000005</v>
      </c>
      <c r="K10" s="26">
        <f t="shared" si="1"/>
        <v>225295837.90999997</v>
      </c>
      <c r="L10" s="26">
        <f t="shared" si="1"/>
        <v>262840595.35999992</v>
      </c>
      <c r="M10" s="26">
        <f t="shared" si="1"/>
        <v>242285162.99999997</v>
      </c>
      <c r="N10" s="26">
        <f t="shared" si="1"/>
        <v>256270280.68000004</v>
      </c>
      <c r="O10" s="26">
        <f>+O11+O13+O16+O18+O22+O28+O30+O32+O34+O36+O38+O40+O42+O44+O47+O49+O51+O53+O55+O57+O59+O62+O65+O67+O69+O71+O73+O75+O77+O81+O88+O90+O92+O95+O97+O104+O106+O108+O111+O113+O116+O118+O120+O122+O124+O126+O128+O130+O132+O134+O136+O138+O140+O144+O147+O150+O153+O159+O164+O167+O170+O172+O174+O176+O178+O181+O186+O188+O191+O193+O195+O197+O199+O201+O203+O205+O207+O209+O211+O213+O215+O217+O219+O221+O223+O225+O227+O229+O231+O234+O236+O238+O240+O242+O244+O246+O248+O250+O252+O254+O256+O258+O260</f>
        <v>346454222.63</v>
      </c>
      <c r="P10" s="26">
        <f>+P11+P13+P16+P18+P22+P28+P30+P32+P34+P36+P38+P40+P42+P44+P47+P49+P51+P53+P55+P57+P59+P62+P65+P67+P69+P71+P73+P75+P77+P81+P88+P90+P92+P95+P97+P104+P106+P108+P111+P113+P116+P118+P120+P122+P124+P126+P128+P130+P132+P134+P136+P138+P140+P144+P147+P150+P153+P159+P164+P167+P170+P172+P174+P176+P178+P181+P186+P188+P191+P193+P195+P197+P199+P201+P203+P205+P207+P209+P211+P213+P215+P217+P219+P221+P223+P225+P227+P229+P231+P234+P236+P238+P240+P242+P244+P246+P248+P250+P252+P254+P256+P258+P260</f>
        <v>398665019.6400001</v>
      </c>
      <c r="Q10" s="26">
        <f>+Q11+Q13+Q16+Q18+Q22+Q28+Q30+Q32+Q34+Q36+Q38+Q40+Q42+Q44+Q47+Q49+Q51+Q53+Q55+Q57+Q59+Q62+Q65+Q67+Q69+Q71+Q73+Q75+Q77+Q81+Q88+Q90+Q92+Q95+Q97+Q104+Q106+Q108+Q111+Q113+Q116+Q118+Q120+Q122+Q124+Q126+Q128+Q130+Q132+Q134+Q136+Q138+Q140+Q144+Q147+Q150+Q153+Q159+Q164+Q167+Q170+Q172+Q174+Q176+Q178+Q181+Q186+Q188+Q191+Q193+Q195+Q197+Q199+Q201+Q203+Q205+Q207+Q209+Q211+Q213+Q215+Q217+Q219+Q221+Q223+Q225+Q227+Q229+Q231+Q234+Q236+Q238+Q240+Q242+Q244+Q246+Q248+Q250+Q252+Q254+Q256+Q258+Q260</f>
        <v>654071673.08999968</v>
      </c>
      <c r="R10" s="23"/>
    </row>
    <row r="11" spans="1:18" s="4" customFormat="1" x14ac:dyDescent="0.2">
      <c r="A11" s="4" t="s">
        <v>12</v>
      </c>
      <c r="B11" s="9" t="s">
        <v>13</v>
      </c>
      <c r="C11" s="51">
        <v>1026828000</v>
      </c>
      <c r="D11" s="48">
        <f t="shared" ref="D11:I11" si="2">+D12</f>
        <v>-12650286.060000001</v>
      </c>
      <c r="E11" s="51">
        <f t="shared" si="2"/>
        <v>1014177713.9400001</v>
      </c>
      <c r="F11" s="48">
        <f t="shared" si="2"/>
        <v>82598821.700000003</v>
      </c>
      <c r="G11" s="48">
        <f t="shared" si="2"/>
        <v>83718743.879999995</v>
      </c>
      <c r="H11" s="48">
        <f t="shared" si="2"/>
        <v>81080577.599999994</v>
      </c>
      <c r="I11" s="48">
        <f t="shared" si="2"/>
        <v>80699912.140000001</v>
      </c>
      <c r="J11" s="48">
        <f t="shared" ref="J11:O11" si="3">+J12</f>
        <v>82330630.530000001</v>
      </c>
      <c r="K11" s="48">
        <f t="shared" si="3"/>
        <v>82577107.670000002</v>
      </c>
      <c r="L11" s="48">
        <f t="shared" si="3"/>
        <v>83440514.030000001</v>
      </c>
      <c r="M11" s="48">
        <f t="shared" si="3"/>
        <v>83281127.569999993</v>
      </c>
      <c r="N11" s="48">
        <f t="shared" si="3"/>
        <v>82887927.349999994</v>
      </c>
      <c r="O11" s="48">
        <f t="shared" si="3"/>
        <v>83193790.930000007</v>
      </c>
      <c r="P11" s="48">
        <f>+P12</f>
        <v>83146395.540000007</v>
      </c>
      <c r="Q11" s="48">
        <f>+E11-F11-G11-H11-I11-J11-K11-L11-M11-N11-O11-P11</f>
        <v>105222165.00000001</v>
      </c>
    </row>
    <row r="12" spans="1:18" s="4" customFormat="1" x14ac:dyDescent="0.2">
      <c r="A12" s="1" t="s">
        <v>14</v>
      </c>
      <c r="B12" s="3" t="s">
        <v>15</v>
      </c>
      <c r="C12" s="31">
        <v>1026828000</v>
      </c>
      <c r="D12" s="34">
        <v>-12650286.060000001</v>
      </c>
      <c r="E12" s="31">
        <v>1014177713.9400001</v>
      </c>
      <c r="F12" s="49">
        <v>82598821.700000003</v>
      </c>
      <c r="G12" s="49">
        <v>83718743.879999995</v>
      </c>
      <c r="H12" s="49">
        <v>81080577.599999994</v>
      </c>
      <c r="I12" s="49">
        <v>80699912.140000001</v>
      </c>
      <c r="J12" s="49">
        <v>82330630.530000001</v>
      </c>
      <c r="K12" s="49">
        <v>82577107.670000002</v>
      </c>
      <c r="L12" s="49">
        <v>83440514.030000001</v>
      </c>
      <c r="M12" s="49">
        <v>83281127.569999993</v>
      </c>
      <c r="N12" s="49">
        <v>82887927.349999994</v>
      </c>
      <c r="O12" s="49">
        <v>83193790.930000007</v>
      </c>
      <c r="P12" s="49">
        <v>83146395.540000007</v>
      </c>
      <c r="Q12" s="49">
        <f t="shared" ref="Q12:Q75" si="4">+E12-F12-G12-H12-I12-J12-K12-L12-M12-N12-O12-P12</f>
        <v>105222165.00000001</v>
      </c>
      <c r="R12" s="24"/>
    </row>
    <row r="13" spans="1:18" x14ac:dyDescent="0.2">
      <c r="A13" s="4" t="s">
        <v>16</v>
      </c>
      <c r="B13" s="9" t="s">
        <v>17</v>
      </c>
      <c r="C13" s="51">
        <v>1020000000</v>
      </c>
      <c r="D13" s="53">
        <f>D14+D15</f>
        <v>9764400</v>
      </c>
      <c r="E13" s="51">
        <f t="shared" ref="E13:J13" si="5">+E14+E15</f>
        <v>1029764400</v>
      </c>
      <c r="F13" s="50">
        <f t="shared" si="5"/>
        <v>84005700</v>
      </c>
      <c r="G13" s="50">
        <f t="shared" si="5"/>
        <v>84158700</v>
      </c>
      <c r="H13" s="50">
        <f t="shared" si="5"/>
        <v>84266433.329999998</v>
      </c>
      <c r="I13" s="50">
        <f t="shared" si="5"/>
        <v>84036700</v>
      </c>
      <c r="J13" s="50">
        <f t="shared" si="5"/>
        <v>83946887.849999994</v>
      </c>
      <c r="K13" s="50">
        <f>+K14+K15</f>
        <v>84135965.349999994</v>
      </c>
      <c r="L13" s="50">
        <f>+L14+L15</f>
        <v>84235821.670000002</v>
      </c>
      <c r="M13" s="50">
        <f>+M14+M15</f>
        <v>86921421.659999996</v>
      </c>
      <c r="N13" s="50">
        <f>+N14+N15</f>
        <v>85691988.359999999</v>
      </c>
      <c r="O13" s="50">
        <f>+O14+O15</f>
        <v>85347744.189999998</v>
      </c>
      <c r="P13" s="50">
        <f>+P14+P15</f>
        <v>85213410.829999998</v>
      </c>
      <c r="Q13" s="50">
        <f t="shared" si="4"/>
        <v>97803626.759999856</v>
      </c>
    </row>
    <row r="14" spans="1:18" s="4" customFormat="1" x14ac:dyDescent="0.2">
      <c r="A14" s="1" t="s">
        <v>18</v>
      </c>
      <c r="B14" s="3" t="s">
        <v>19</v>
      </c>
      <c r="C14" s="31">
        <v>132000000</v>
      </c>
      <c r="D14" s="34">
        <v>9764400</v>
      </c>
      <c r="E14" s="31">
        <v>141764400</v>
      </c>
      <c r="F14" s="49">
        <v>11040700</v>
      </c>
      <c r="G14" s="49">
        <v>11193700</v>
      </c>
      <c r="H14" s="49">
        <v>11331200</v>
      </c>
      <c r="I14" s="49">
        <v>11352200</v>
      </c>
      <c r="J14" s="49">
        <v>11749887.85</v>
      </c>
      <c r="K14" s="49">
        <v>12080887.85</v>
      </c>
      <c r="L14" s="49">
        <v>11341277.5</v>
      </c>
      <c r="M14" s="49">
        <v>12444277.5</v>
      </c>
      <c r="N14" s="49">
        <v>11757277.5</v>
      </c>
      <c r="O14" s="49">
        <v>11340200</v>
      </c>
      <c r="P14" s="49">
        <v>11568200</v>
      </c>
      <c r="Q14" s="49">
        <f t="shared" si="4"/>
        <v>14564591.800000012</v>
      </c>
    </row>
    <row r="15" spans="1:18" x14ac:dyDescent="0.2">
      <c r="A15" s="1" t="s">
        <v>20</v>
      </c>
      <c r="B15" s="3" t="s">
        <v>21</v>
      </c>
      <c r="C15" s="31">
        <v>888000000</v>
      </c>
      <c r="D15" s="34">
        <v>0</v>
      </c>
      <c r="E15" s="31">
        <v>888000000</v>
      </c>
      <c r="F15" s="49">
        <v>72965000</v>
      </c>
      <c r="G15" s="49">
        <v>72965000</v>
      </c>
      <c r="H15" s="49">
        <v>72935233.329999998</v>
      </c>
      <c r="I15" s="49">
        <v>72684500</v>
      </c>
      <c r="J15" s="49">
        <v>72197000</v>
      </c>
      <c r="K15" s="49">
        <v>72055077.5</v>
      </c>
      <c r="L15" s="49">
        <v>72894544.170000002</v>
      </c>
      <c r="M15" s="49">
        <v>74477144.159999996</v>
      </c>
      <c r="N15" s="49">
        <v>73934710.859999999</v>
      </c>
      <c r="O15" s="49">
        <v>74007544.189999998</v>
      </c>
      <c r="P15" s="49">
        <v>73645210.829999998</v>
      </c>
      <c r="Q15" s="49">
        <f t="shared" si="4"/>
        <v>83239034.959999904</v>
      </c>
    </row>
    <row r="16" spans="1:18" x14ac:dyDescent="0.2">
      <c r="A16" s="4" t="s">
        <v>22</v>
      </c>
      <c r="B16" s="9" t="s">
        <v>23</v>
      </c>
      <c r="C16" s="51">
        <v>172122383</v>
      </c>
      <c r="D16" s="53">
        <f>+D17</f>
        <v>0</v>
      </c>
      <c r="E16" s="51">
        <f t="shared" ref="E16:I16" si="6">+E17</f>
        <v>172122383</v>
      </c>
      <c r="F16" s="50">
        <f t="shared" si="6"/>
        <v>0</v>
      </c>
      <c r="G16" s="50">
        <f t="shared" si="6"/>
        <v>0</v>
      </c>
      <c r="H16" s="50">
        <f t="shared" si="6"/>
        <v>0</v>
      </c>
      <c r="I16" s="50">
        <f t="shared" si="6"/>
        <v>0</v>
      </c>
      <c r="J16" s="50">
        <f t="shared" ref="J16:O16" si="7">+J17</f>
        <v>0</v>
      </c>
      <c r="K16" s="50">
        <f t="shared" si="7"/>
        <v>0</v>
      </c>
      <c r="L16" s="50">
        <f t="shared" si="7"/>
        <v>0</v>
      </c>
      <c r="M16" s="50">
        <f t="shared" si="7"/>
        <v>0</v>
      </c>
      <c r="N16" s="50">
        <f t="shared" si="7"/>
        <v>0</v>
      </c>
      <c r="O16" s="50">
        <f t="shared" si="7"/>
        <v>0</v>
      </c>
      <c r="P16" s="50">
        <f>+P17</f>
        <v>150845713.59999999</v>
      </c>
      <c r="Q16" s="50">
        <f t="shared" si="4"/>
        <v>21276669.400000006</v>
      </c>
    </row>
    <row r="17" spans="1:17" s="4" customFormat="1" x14ac:dyDescent="0.2">
      <c r="A17" s="1" t="s">
        <v>24</v>
      </c>
      <c r="B17" s="3" t="s">
        <v>25</v>
      </c>
      <c r="C17" s="31">
        <v>172122383</v>
      </c>
      <c r="D17" s="34">
        <v>0</v>
      </c>
      <c r="E17" s="31">
        <v>172122383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49">
        <v>0</v>
      </c>
      <c r="L17" s="49">
        <v>0</v>
      </c>
      <c r="M17" s="49">
        <v>0</v>
      </c>
      <c r="N17" s="49">
        <v>0</v>
      </c>
      <c r="O17" s="49">
        <v>0</v>
      </c>
      <c r="P17" s="49">
        <v>150845713.59999999</v>
      </c>
      <c r="Q17" s="49">
        <f t="shared" si="4"/>
        <v>21276669.400000006</v>
      </c>
    </row>
    <row r="18" spans="1:17" x14ac:dyDescent="0.2">
      <c r="A18" s="4" t="s">
        <v>26</v>
      </c>
      <c r="B18" s="9" t="s">
        <v>27</v>
      </c>
      <c r="C18" s="51">
        <v>25000000</v>
      </c>
      <c r="D18" s="53">
        <f>+D19+D20+D21</f>
        <v>800000</v>
      </c>
      <c r="E18" s="51">
        <f>+E20+E21+E19</f>
        <v>25799999.999999996</v>
      </c>
      <c r="F18" s="50">
        <f t="shared" ref="F18:K18" si="8">+F19+F20+F21</f>
        <v>0</v>
      </c>
      <c r="G18" s="50">
        <f t="shared" si="8"/>
        <v>342031</v>
      </c>
      <c r="H18" s="50">
        <f t="shared" si="8"/>
        <v>1109179.1599999999</v>
      </c>
      <c r="I18" s="50">
        <f t="shared" si="8"/>
        <v>5122679.57</v>
      </c>
      <c r="J18" s="50">
        <f t="shared" si="8"/>
        <v>1802007.26</v>
      </c>
      <c r="K18" s="50">
        <f t="shared" si="8"/>
        <v>0</v>
      </c>
      <c r="L18" s="50">
        <f>+L19+L20+L21</f>
        <v>1138160.08</v>
      </c>
      <c r="M18" s="50">
        <f>+M19+M20+M21</f>
        <v>38763.269999999997</v>
      </c>
      <c r="N18" s="50">
        <f>+N19+N20+N21</f>
        <v>1877732.36</v>
      </c>
      <c r="O18" s="50">
        <f>+O19+O20+O21</f>
        <v>257997.23</v>
      </c>
      <c r="P18" s="50">
        <f>+P19+P20+P21</f>
        <v>2683446.64</v>
      </c>
      <c r="Q18" s="50">
        <f t="shared" si="4"/>
        <v>11428003.429999994</v>
      </c>
    </row>
    <row r="19" spans="1:17" x14ac:dyDescent="0.2">
      <c r="A19" s="1" t="s">
        <v>442</v>
      </c>
      <c r="B19" s="3" t="s">
        <v>27</v>
      </c>
      <c r="C19" s="31">
        <v>0</v>
      </c>
      <c r="D19" s="34">
        <v>1550548.45</v>
      </c>
      <c r="E19" s="31">
        <v>1550548.45</v>
      </c>
      <c r="F19" s="49">
        <v>0</v>
      </c>
      <c r="G19" s="49">
        <v>0</v>
      </c>
      <c r="H19" s="49">
        <v>0</v>
      </c>
      <c r="I19" s="49">
        <v>0</v>
      </c>
      <c r="J19" s="49">
        <v>492551.22</v>
      </c>
      <c r="K19" s="49">
        <v>0</v>
      </c>
      <c r="L19" s="49">
        <v>0</v>
      </c>
      <c r="M19" s="49">
        <v>0</v>
      </c>
      <c r="N19" s="49">
        <v>0</v>
      </c>
      <c r="O19" s="49">
        <v>0</v>
      </c>
      <c r="P19" s="49">
        <v>127365.02</v>
      </c>
      <c r="Q19" s="49">
        <f t="shared" si="4"/>
        <v>930632.21</v>
      </c>
    </row>
    <row r="20" spans="1:17" s="4" customFormat="1" x14ac:dyDescent="0.2">
      <c r="A20" s="1" t="s">
        <v>28</v>
      </c>
      <c r="B20" s="3" t="s">
        <v>29</v>
      </c>
      <c r="C20" s="31">
        <v>11000000</v>
      </c>
      <c r="D20" s="34">
        <v>-492551.22</v>
      </c>
      <c r="E20" s="31">
        <v>10507448.779999999</v>
      </c>
      <c r="F20" s="49">
        <v>0</v>
      </c>
      <c r="G20" s="49">
        <v>342031</v>
      </c>
      <c r="H20" s="49">
        <v>0</v>
      </c>
      <c r="I20" s="49">
        <v>3709000.1</v>
      </c>
      <c r="J20" s="49">
        <v>723750</v>
      </c>
      <c r="K20" s="49">
        <v>0</v>
      </c>
      <c r="L20" s="49">
        <v>131231</v>
      </c>
      <c r="M20" s="49">
        <v>0</v>
      </c>
      <c r="N20" s="49">
        <v>688520</v>
      </c>
      <c r="O20" s="49">
        <v>0</v>
      </c>
      <c r="P20" s="49">
        <v>2070312</v>
      </c>
      <c r="Q20" s="49">
        <f t="shared" si="4"/>
        <v>2842604.6799999997</v>
      </c>
    </row>
    <row r="21" spans="1:17" x14ac:dyDescent="0.2">
      <c r="A21" s="1" t="s">
        <v>30</v>
      </c>
      <c r="B21" s="3" t="s">
        <v>31</v>
      </c>
      <c r="C21" s="31">
        <v>14000000</v>
      </c>
      <c r="D21" s="34">
        <v>-257997.23</v>
      </c>
      <c r="E21" s="31">
        <v>13742002.77</v>
      </c>
      <c r="F21" s="49">
        <v>0</v>
      </c>
      <c r="G21" s="49">
        <v>0</v>
      </c>
      <c r="H21" s="49">
        <v>1109179.1599999999</v>
      </c>
      <c r="I21" s="49">
        <v>1413679.47</v>
      </c>
      <c r="J21" s="49">
        <v>585706.04</v>
      </c>
      <c r="K21" s="49">
        <v>0</v>
      </c>
      <c r="L21" s="49">
        <v>1006929.08</v>
      </c>
      <c r="M21" s="49">
        <v>38763.269999999997</v>
      </c>
      <c r="N21" s="49">
        <v>1189212.3600000001</v>
      </c>
      <c r="O21" s="49">
        <v>257997.23</v>
      </c>
      <c r="P21" s="49">
        <v>485769.62</v>
      </c>
      <c r="Q21" s="49">
        <f t="shared" si="4"/>
        <v>7654766.5399999982</v>
      </c>
    </row>
    <row r="22" spans="1:17" x14ac:dyDescent="0.2">
      <c r="A22" s="4" t="s">
        <v>32</v>
      </c>
      <c r="B22" s="9" t="s">
        <v>33</v>
      </c>
      <c r="C22" s="51">
        <v>266338080</v>
      </c>
      <c r="D22" s="53">
        <f t="shared" ref="D22:I22" si="9">+D23+D24+D25+D26+D27</f>
        <v>2885885.0599999996</v>
      </c>
      <c r="E22" s="51">
        <f t="shared" si="9"/>
        <v>269223965.06</v>
      </c>
      <c r="F22" s="50">
        <f t="shared" si="9"/>
        <v>8641403.2200000007</v>
      </c>
      <c r="G22" s="50">
        <f t="shared" si="9"/>
        <v>6050221.2300000004</v>
      </c>
      <c r="H22" s="50">
        <f t="shared" si="9"/>
        <v>6528633.7599999998</v>
      </c>
      <c r="I22" s="50">
        <f t="shared" si="9"/>
        <v>8474324.75</v>
      </c>
      <c r="J22" s="50">
        <f t="shared" ref="J22:O22" si="10">+J23+J24+J25+J26+J27</f>
        <v>86851607.120000005</v>
      </c>
      <c r="K22" s="50">
        <f t="shared" si="10"/>
        <v>8254614.3799999999</v>
      </c>
      <c r="L22" s="50">
        <f t="shared" si="10"/>
        <v>6598151.6600000001</v>
      </c>
      <c r="M22" s="50">
        <f t="shared" si="10"/>
        <v>8189481.8799999999</v>
      </c>
      <c r="N22" s="50">
        <f t="shared" si="10"/>
        <v>8803203.6500000004</v>
      </c>
      <c r="O22" s="50">
        <f t="shared" si="10"/>
        <v>96366394.50999999</v>
      </c>
      <c r="P22" s="50">
        <f>+P23+P24+P25+P26+P27</f>
        <v>7097730</v>
      </c>
      <c r="Q22" s="50">
        <f t="shared" si="4"/>
        <v>17368198.900000036</v>
      </c>
    </row>
    <row r="23" spans="1:17" s="4" customFormat="1" x14ac:dyDescent="0.2">
      <c r="A23" s="1" t="s">
        <v>34</v>
      </c>
      <c r="B23" s="3" t="s">
        <v>35</v>
      </c>
      <c r="C23" s="31">
        <v>15000000</v>
      </c>
      <c r="D23" s="34">
        <v>2000000</v>
      </c>
      <c r="E23" s="31">
        <v>17000000</v>
      </c>
      <c r="F23" s="49">
        <v>3022173.22</v>
      </c>
      <c r="G23" s="49">
        <v>56991.23</v>
      </c>
      <c r="H23" s="49">
        <v>829403.76</v>
      </c>
      <c r="I23" s="49">
        <v>2726094.75</v>
      </c>
      <c r="J23" s="49">
        <v>444995.2</v>
      </c>
      <c r="K23" s="49">
        <v>2567384.38</v>
      </c>
      <c r="L23" s="49">
        <v>929921.66</v>
      </c>
      <c r="M23" s="49">
        <v>2450251.88</v>
      </c>
      <c r="N23" s="49">
        <v>1804723.65</v>
      </c>
      <c r="O23" s="49">
        <v>96132.3</v>
      </c>
      <c r="P23" s="49">
        <v>0</v>
      </c>
      <c r="Q23" s="49">
        <f t="shared" si="4"/>
        <v>2071927.97</v>
      </c>
    </row>
    <row r="24" spans="1:17" x14ac:dyDescent="0.2">
      <c r="A24" s="1" t="s">
        <v>36</v>
      </c>
      <c r="B24" s="3" t="s">
        <v>37</v>
      </c>
      <c r="C24" s="31">
        <v>2200080</v>
      </c>
      <c r="D24" s="34">
        <v>0</v>
      </c>
      <c r="E24" s="31">
        <v>2200080</v>
      </c>
      <c r="F24" s="49">
        <v>70000</v>
      </c>
      <c r="G24" s="49">
        <v>70000</v>
      </c>
      <c r="H24" s="49">
        <v>70000</v>
      </c>
      <c r="I24" s="49">
        <v>70000</v>
      </c>
      <c r="J24" s="49">
        <v>70000</v>
      </c>
      <c r="K24" s="49">
        <v>70000</v>
      </c>
      <c r="L24" s="49">
        <v>70000</v>
      </c>
      <c r="M24" s="49">
        <v>70000</v>
      </c>
      <c r="N24" s="49">
        <v>140000</v>
      </c>
      <c r="O24" s="49">
        <v>0</v>
      </c>
      <c r="P24" s="49">
        <v>70000</v>
      </c>
      <c r="Q24" s="49">
        <f t="shared" si="4"/>
        <v>1430080</v>
      </c>
    </row>
    <row r="25" spans="1:17" x14ac:dyDescent="0.2">
      <c r="A25" s="1" t="s">
        <v>38</v>
      </c>
      <c r="B25" s="3" t="s">
        <v>39</v>
      </c>
      <c r="C25" s="31">
        <v>78000000</v>
      </c>
      <c r="D25" s="34">
        <v>-2400000</v>
      </c>
      <c r="E25" s="31">
        <v>75600000</v>
      </c>
      <c r="F25" s="49">
        <v>5549230</v>
      </c>
      <c r="G25" s="49">
        <v>5923230</v>
      </c>
      <c r="H25" s="49">
        <v>5629230</v>
      </c>
      <c r="I25" s="49">
        <v>5678230</v>
      </c>
      <c r="J25" s="49">
        <v>5617230</v>
      </c>
      <c r="K25" s="49">
        <v>5617230</v>
      </c>
      <c r="L25" s="49">
        <v>5568230</v>
      </c>
      <c r="M25" s="49">
        <v>5669230</v>
      </c>
      <c r="N25" s="49">
        <v>6858480</v>
      </c>
      <c r="O25" s="49">
        <v>5891730</v>
      </c>
      <c r="P25" s="49">
        <v>6077730</v>
      </c>
      <c r="Q25" s="49">
        <f t="shared" si="4"/>
        <v>11520220</v>
      </c>
    </row>
    <row r="26" spans="1:17" x14ac:dyDescent="0.2">
      <c r="A26" s="1" t="s">
        <v>40</v>
      </c>
      <c r="B26" s="3" t="s">
        <v>41</v>
      </c>
      <c r="C26" s="31">
        <v>85569000</v>
      </c>
      <c r="D26" s="34">
        <v>-4571180</v>
      </c>
      <c r="E26" s="31">
        <v>80997820</v>
      </c>
      <c r="F26" s="49">
        <v>0</v>
      </c>
      <c r="G26" s="49">
        <v>0</v>
      </c>
      <c r="H26" s="49">
        <v>0</v>
      </c>
      <c r="I26" s="49">
        <v>0</v>
      </c>
      <c r="J26" s="49">
        <v>80719381.920000002</v>
      </c>
      <c r="K26" s="49">
        <v>0</v>
      </c>
      <c r="L26" s="49">
        <v>30000</v>
      </c>
      <c r="M26" s="49">
        <v>0</v>
      </c>
      <c r="N26" s="49">
        <v>0</v>
      </c>
      <c r="O26" s="49">
        <v>0</v>
      </c>
      <c r="P26" s="49">
        <v>0</v>
      </c>
      <c r="Q26" s="49">
        <f t="shared" si="4"/>
        <v>248438.07999999821</v>
      </c>
    </row>
    <row r="27" spans="1:17" x14ac:dyDescent="0.2">
      <c r="A27" s="1" t="s">
        <v>42</v>
      </c>
      <c r="B27" s="3" t="s">
        <v>43</v>
      </c>
      <c r="C27" s="31">
        <v>85569000</v>
      </c>
      <c r="D27" s="34">
        <v>7857065.0599999996</v>
      </c>
      <c r="E27" s="31">
        <v>93426065.060000002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  <c r="K27" s="49">
        <v>0</v>
      </c>
      <c r="L27" s="49">
        <v>0</v>
      </c>
      <c r="M27" s="49">
        <v>0</v>
      </c>
      <c r="N27" s="49">
        <v>0</v>
      </c>
      <c r="O27" s="49">
        <v>90378532.209999993</v>
      </c>
      <c r="P27" s="49">
        <v>950000</v>
      </c>
      <c r="Q27" s="49">
        <f t="shared" si="4"/>
        <v>2097532.8500000089</v>
      </c>
    </row>
    <row r="28" spans="1:17" s="4" customFormat="1" x14ac:dyDescent="0.2">
      <c r="A28" s="4" t="s">
        <v>44</v>
      </c>
      <c r="B28" s="9" t="s">
        <v>45</v>
      </c>
      <c r="C28" s="51">
        <v>135761305</v>
      </c>
      <c r="D28" s="53">
        <f t="shared" ref="D28:I28" si="11">+D29</f>
        <v>0</v>
      </c>
      <c r="E28" s="51">
        <f t="shared" si="11"/>
        <v>135761305</v>
      </c>
      <c r="F28" s="50">
        <f t="shared" si="11"/>
        <v>11002410.15</v>
      </c>
      <c r="G28" s="50">
        <f t="shared" si="11"/>
        <v>11086890.09</v>
      </c>
      <c r="H28" s="50">
        <f t="shared" si="11"/>
        <v>10899572.07</v>
      </c>
      <c r="I28" s="50">
        <f t="shared" si="11"/>
        <v>10899577.51</v>
      </c>
      <c r="J28" s="50">
        <f t="shared" ref="J28:O28" si="12">+J29</f>
        <v>10938091.66</v>
      </c>
      <c r="K28" s="50">
        <f t="shared" si="12"/>
        <v>10943273</v>
      </c>
      <c r="L28" s="50">
        <f t="shared" si="12"/>
        <v>11064006.67</v>
      </c>
      <c r="M28" s="50">
        <f t="shared" si="12"/>
        <v>11167144.1</v>
      </c>
      <c r="N28" s="50">
        <f t="shared" si="12"/>
        <v>11100807.710000001</v>
      </c>
      <c r="O28" s="50">
        <f t="shared" si="12"/>
        <v>11127657.220000001</v>
      </c>
      <c r="P28" s="50">
        <f>+P29</f>
        <v>11096375.869999999</v>
      </c>
      <c r="Q28" s="50">
        <f t="shared" si="4"/>
        <v>14435498.949999994</v>
      </c>
    </row>
    <row r="29" spans="1:17" s="4" customFormat="1" x14ac:dyDescent="0.2">
      <c r="A29" s="1" t="s">
        <v>46</v>
      </c>
      <c r="B29" s="3" t="s">
        <v>45</v>
      </c>
      <c r="C29" s="31">
        <v>135761305</v>
      </c>
      <c r="D29" s="34">
        <v>0</v>
      </c>
      <c r="E29" s="31">
        <v>135761305</v>
      </c>
      <c r="F29" s="49">
        <v>11002410.15</v>
      </c>
      <c r="G29" s="49">
        <v>11086890.09</v>
      </c>
      <c r="H29" s="49">
        <v>10899572.07</v>
      </c>
      <c r="I29" s="49">
        <v>10899577.51</v>
      </c>
      <c r="J29" s="49">
        <v>10938091.66</v>
      </c>
      <c r="K29" s="49">
        <v>10943273</v>
      </c>
      <c r="L29" s="49">
        <v>11064006.67</v>
      </c>
      <c r="M29" s="49">
        <v>11167144.1</v>
      </c>
      <c r="N29" s="49">
        <v>11100807.710000001</v>
      </c>
      <c r="O29" s="49">
        <v>11127657.220000001</v>
      </c>
      <c r="P29" s="49">
        <v>11096375.869999999</v>
      </c>
      <c r="Q29" s="49">
        <f t="shared" si="4"/>
        <v>14435498.949999994</v>
      </c>
    </row>
    <row r="30" spans="1:17" s="4" customFormat="1" x14ac:dyDescent="0.2">
      <c r="A30" s="4" t="s">
        <v>47</v>
      </c>
      <c r="B30" s="9" t="s">
        <v>48</v>
      </c>
      <c r="C30" s="51">
        <v>135952788</v>
      </c>
      <c r="D30" s="53">
        <f t="shared" ref="D30:I30" si="13">+D31</f>
        <v>0</v>
      </c>
      <c r="E30" s="51">
        <f t="shared" si="13"/>
        <v>135952788</v>
      </c>
      <c r="F30" s="50">
        <f t="shared" si="13"/>
        <v>11045030.59</v>
      </c>
      <c r="G30" s="50">
        <f t="shared" si="13"/>
        <v>11124545.060000001</v>
      </c>
      <c r="H30" s="50">
        <f t="shared" si="13"/>
        <v>10935121.859999999</v>
      </c>
      <c r="I30" s="50">
        <f t="shared" si="13"/>
        <v>10932892.5</v>
      </c>
      <c r="J30" s="50">
        <f t="shared" ref="J30:O30" si="14">+J31</f>
        <v>10971461.02</v>
      </c>
      <c r="K30" s="50">
        <f t="shared" si="14"/>
        <v>10978884.390000001</v>
      </c>
      <c r="L30" s="50">
        <f t="shared" si="14"/>
        <v>11099788.380000001</v>
      </c>
      <c r="M30" s="50">
        <f t="shared" si="14"/>
        <v>11200836.51</v>
      </c>
      <c r="N30" s="50">
        <f t="shared" si="14"/>
        <v>11134406.460000001</v>
      </c>
      <c r="O30" s="50">
        <f t="shared" si="14"/>
        <v>11161294</v>
      </c>
      <c r="P30" s="50">
        <f>+P31</f>
        <v>11132203.27</v>
      </c>
      <c r="Q30" s="50">
        <f t="shared" si="4"/>
        <v>14236323.959999997</v>
      </c>
    </row>
    <row r="31" spans="1:17" x14ac:dyDescent="0.2">
      <c r="A31" s="1" t="s">
        <v>49</v>
      </c>
      <c r="B31" s="3" t="s">
        <v>48</v>
      </c>
      <c r="C31" s="31">
        <v>135952788</v>
      </c>
      <c r="D31" s="34">
        <v>0</v>
      </c>
      <c r="E31" s="31">
        <v>135952788</v>
      </c>
      <c r="F31" s="49">
        <v>11045030.59</v>
      </c>
      <c r="G31" s="49">
        <v>11124545.060000001</v>
      </c>
      <c r="H31" s="49">
        <v>10935121.859999999</v>
      </c>
      <c r="I31" s="49">
        <v>10932892.5</v>
      </c>
      <c r="J31" s="49">
        <v>10971461.02</v>
      </c>
      <c r="K31" s="49">
        <v>10978884.390000001</v>
      </c>
      <c r="L31" s="49">
        <v>11099788.380000001</v>
      </c>
      <c r="M31" s="49">
        <v>11200836.51</v>
      </c>
      <c r="N31" s="49">
        <v>11134406.460000001</v>
      </c>
      <c r="O31" s="49">
        <v>11161294</v>
      </c>
      <c r="P31" s="49">
        <v>11132203.27</v>
      </c>
      <c r="Q31" s="49">
        <f t="shared" si="4"/>
        <v>14236323.959999997</v>
      </c>
    </row>
    <row r="32" spans="1:17" s="4" customFormat="1" x14ac:dyDescent="0.2">
      <c r="A32" s="4" t="s">
        <v>50</v>
      </c>
      <c r="B32" s="9" t="s">
        <v>51</v>
      </c>
      <c r="C32" s="51">
        <v>21063108</v>
      </c>
      <c r="D32" s="53">
        <f t="shared" ref="D32:I32" si="15">+D33</f>
        <v>0</v>
      </c>
      <c r="E32" s="51">
        <f t="shared" si="15"/>
        <v>21063108</v>
      </c>
      <c r="F32" s="50">
        <f t="shared" si="15"/>
        <v>1646162.01</v>
      </c>
      <c r="G32" s="50">
        <f t="shared" si="15"/>
        <v>1658546.48</v>
      </c>
      <c r="H32" s="50">
        <f t="shared" si="15"/>
        <v>1633853.94</v>
      </c>
      <c r="I32" s="50">
        <f t="shared" si="15"/>
        <v>1634492.05</v>
      </c>
      <c r="J32" s="50">
        <f t="shared" ref="J32:O32" si="16">+J33</f>
        <v>1644545.91</v>
      </c>
      <c r="K32" s="50">
        <f t="shared" si="16"/>
        <v>1640137.05</v>
      </c>
      <c r="L32" s="50">
        <f t="shared" si="16"/>
        <v>1657984.69</v>
      </c>
      <c r="M32" s="50">
        <f t="shared" si="16"/>
        <v>1675975.52</v>
      </c>
      <c r="N32" s="50">
        <f t="shared" si="16"/>
        <v>1666740.62</v>
      </c>
      <c r="O32" s="50">
        <f t="shared" si="16"/>
        <v>1670017.19</v>
      </c>
      <c r="P32" s="50">
        <f>+P33</f>
        <v>1663638.2</v>
      </c>
      <c r="Q32" s="50">
        <f t="shared" si="4"/>
        <v>2871014.3399999971</v>
      </c>
    </row>
    <row r="33" spans="1:17" x14ac:dyDescent="0.2">
      <c r="A33" s="1" t="s">
        <v>52</v>
      </c>
      <c r="B33" s="3" t="s">
        <v>51</v>
      </c>
      <c r="C33" s="31">
        <v>21063108</v>
      </c>
      <c r="D33" s="34">
        <v>0</v>
      </c>
      <c r="E33" s="31">
        <v>21063108</v>
      </c>
      <c r="F33" s="49">
        <v>1646162.01</v>
      </c>
      <c r="G33" s="49">
        <v>1658546.48</v>
      </c>
      <c r="H33" s="49">
        <v>1633853.94</v>
      </c>
      <c r="I33" s="49">
        <v>1634492.05</v>
      </c>
      <c r="J33" s="49">
        <v>1644545.91</v>
      </c>
      <c r="K33" s="49">
        <v>1640137.05</v>
      </c>
      <c r="L33" s="49">
        <v>1657984.69</v>
      </c>
      <c r="M33" s="49">
        <v>1675975.52</v>
      </c>
      <c r="N33" s="49">
        <v>1666740.62</v>
      </c>
      <c r="O33" s="49">
        <v>1670017.19</v>
      </c>
      <c r="P33" s="49">
        <v>1663638.2</v>
      </c>
      <c r="Q33" s="49">
        <f t="shared" si="4"/>
        <v>2871014.3399999971</v>
      </c>
    </row>
    <row r="34" spans="1:17" s="4" customFormat="1" x14ac:dyDescent="0.2">
      <c r="A34" s="4" t="s">
        <v>53</v>
      </c>
      <c r="B34" s="9" t="s">
        <v>54</v>
      </c>
      <c r="C34" s="51">
        <v>58687234</v>
      </c>
      <c r="D34" s="53">
        <f t="shared" ref="D34:I34" si="17">+D35</f>
        <v>19812766</v>
      </c>
      <c r="E34" s="51">
        <f t="shared" si="17"/>
        <v>78500000</v>
      </c>
      <c r="F34" s="50">
        <f t="shared" si="17"/>
        <v>5017883.05</v>
      </c>
      <c r="G34" s="50">
        <f t="shared" si="17"/>
        <v>6190667.0499999998</v>
      </c>
      <c r="H34" s="50">
        <f t="shared" si="17"/>
        <v>1767954.27</v>
      </c>
      <c r="I34" s="50">
        <f t="shared" si="17"/>
        <v>10050917.34</v>
      </c>
      <c r="J34" s="50">
        <f t="shared" ref="J34:O34" si="18">+J35</f>
        <v>6208109.7999999998</v>
      </c>
      <c r="K34" s="50">
        <f t="shared" si="18"/>
        <v>858589.38</v>
      </c>
      <c r="L34" s="50">
        <f t="shared" si="18"/>
        <v>6998617.1900000004</v>
      </c>
      <c r="M34" s="50">
        <f t="shared" si="18"/>
        <v>6590782.8799999999</v>
      </c>
      <c r="N34" s="50">
        <f t="shared" si="18"/>
        <v>10451333.029999999</v>
      </c>
      <c r="O34" s="50">
        <f t="shared" si="18"/>
        <v>4889875.96</v>
      </c>
      <c r="P34" s="50">
        <f>+P35</f>
        <v>1735821.61</v>
      </c>
      <c r="Q34" s="50">
        <f t="shared" si="4"/>
        <v>17739448.440000005</v>
      </c>
    </row>
    <row r="35" spans="1:17" x14ac:dyDescent="0.2">
      <c r="A35" s="1" t="s">
        <v>55</v>
      </c>
      <c r="B35" s="3" t="s">
        <v>54</v>
      </c>
      <c r="C35" s="31">
        <v>58687234</v>
      </c>
      <c r="D35" s="34">
        <v>19812766</v>
      </c>
      <c r="E35" s="31">
        <v>78500000</v>
      </c>
      <c r="F35" s="49">
        <v>5017883.05</v>
      </c>
      <c r="G35" s="49">
        <v>6190667.0499999998</v>
      </c>
      <c r="H35" s="49">
        <v>1767954.27</v>
      </c>
      <c r="I35" s="49">
        <v>10050917.34</v>
      </c>
      <c r="J35" s="49">
        <v>6208109.7999999998</v>
      </c>
      <c r="K35" s="49">
        <v>858589.38</v>
      </c>
      <c r="L35" s="49">
        <v>6998617.1900000004</v>
      </c>
      <c r="M35" s="49">
        <v>6590782.8799999999</v>
      </c>
      <c r="N35" s="49">
        <v>10451333.029999999</v>
      </c>
      <c r="O35" s="49">
        <v>4889875.96</v>
      </c>
      <c r="P35" s="49">
        <v>1735821.61</v>
      </c>
      <c r="Q35" s="49">
        <f t="shared" si="4"/>
        <v>17739448.440000005</v>
      </c>
    </row>
    <row r="36" spans="1:17" s="4" customFormat="1" x14ac:dyDescent="0.2">
      <c r="A36" s="4" t="s">
        <v>56</v>
      </c>
      <c r="B36" s="9" t="s">
        <v>57</v>
      </c>
      <c r="C36" s="51">
        <v>24577453</v>
      </c>
      <c r="D36" s="53">
        <f t="shared" ref="D36:I36" si="19">+D37</f>
        <v>12422547</v>
      </c>
      <c r="E36" s="51">
        <f t="shared" si="19"/>
        <v>37000000</v>
      </c>
      <c r="F36" s="50">
        <f t="shared" si="19"/>
        <v>2111865.16</v>
      </c>
      <c r="G36" s="50">
        <f t="shared" si="19"/>
        <v>3576830.74</v>
      </c>
      <c r="H36" s="50">
        <f t="shared" si="19"/>
        <v>1315502.3899999999</v>
      </c>
      <c r="I36" s="50">
        <f t="shared" si="19"/>
        <v>5124811.43</v>
      </c>
      <c r="J36" s="50">
        <f t="shared" ref="J36:O36" si="20">+J37</f>
        <v>3966758.79</v>
      </c>
      <c r="K36" s="50">
        <f t="shared" si="20"/>
        <v>906767.75</v>
      </c>
      <c r="L36" s="50">
        <f t="shared" si="20"/>
        <v>3521560.41</v>
      </c>
      <c r="M36" s="50">
        <f t="shared" si="20"/>
        <v>3040590.91</v>
      </c>
      <c r="N36" s="50">
        <f t="shared" si="20"/>
        <v>3610132.51</v>
      </c>
      <c r="O36" s="50">
        <f t="shared" si="20"/>
        <v>4352054.88</v>
      </c>
      <c r="P36" s="50">
        <f>+P37</f>
        <v>1840971.35</v>
      </c>
      <c r="Q36" s="50">
        <f t="shared" si="4"/>
        <v>3632153.680000002</v>
      </c>
    </row>
    <row r="37" spans="1:17" x14ac:dyDescent="0.2">
      <c r="A37" s="1" t="s">
        <v>58</v>
      </c>
      <c r="B37" s="3" t="s">
        <v>57</v>
      </c>
      <c r="C37" s="31">
        <v>24577453</v>
      </c>
      <c r="D37" s="34">
        <v>12422547</v>
      </c>
      <c r="E37" s="31">
        <v>37000000</v>
      </c>
      <c r="F37" s="49">
        <v>2111865.16</v>
      </c>
      <c r="G37" s="49">
        <v>3576830.74</v>
      </c>
      <c r="H37" s="49">
        <v>1315502.3899999999</v>
      </c>
      <c r="I37" s="49">
        <v>5124811.43</v>
      </c>
      <c r="J37" s="49">
        <v>3966758.79</v>
      </c>
      <c r="K37" s="49">
        <v>906767.75</v>
      </c>
      <c r="L37" s="49">
        <v>3521560.41</v>
      </c>
      <c r="M37" s="49">
        <v>3040590.91</v>
      </c>
      <c r="N37" s="49">
        <v>3610132.51</v>
      </c>
      <c r="O37" s="49">
        <v>4352054.88</v>
      </c>
      <c r="P37" s="49">
        <v>1840971.35</v>
      </c>
      <c r="Q37" s="49">
        <f t="shared" si="4"/>
        <v>3632153.680000002</v>
      </c>
    </row>
    <row r="38" spans="1:17" s="4" customFormat="1" x14ac:dyDescent="0.2">
      <c r="A38" s="4" t="s">
        <v>59</v>
      </c>
      <c r="B38" s="9" t="s">
        <v>60</v>
      </c>
      <c r="C38" s="51">
        <v>40200002</v>
      </c>
      <c r="D38" s="53">
        <f t="shared" ref="D38:I38" si="21">+D39</f>
        <v>409998</v>
      </c>
      <c r="E38" s="51">
        <f t="shared" si="21"/>
        <v>40610000</v>
      </c>
      <c r="F38" s="50">
        <f t="shared" si="21"/>
        <v>2262734.5</v>
      </c>
      <c r="G38" s="50">
        <f t="shared" si="21"/>
        <v>3981588.1</v>
      </c>
      <c r="H38" s="50">
        <f t="shared" si="21"/>
        <v>3565172.83</v>
      </c>
      <c r="I38" s="50">
        <f t="shared" si="21"/>
        <v>3534035.85</v>
      </c>
      <c r="J38" s="50">
        <f t="shared" ref="J38:O38" si="22">+J39</f>
        <v>2455309.56</v>
      </c>
      <c r="K38" s="50">
        <f t="shared" si="22"/>
        <v>3464182.08</v>
      </c>
      <c r="L38" s="50">
        <f t="shared" si="22"/>
        <v>3374412.66</v>
      </c>
      <c r="M38" s="50">
        <f t="shared" si="22"/>
        <v>3594331.87</v>
      </c>
      <c r="N38" s="50">
        <f t="shared" si="22"/>
        <v>3658647.27</v>
      </c>
      <c r="O38" s="50">
        <f t="shared" si="22"/>
        <v>3492668.69</v>
      </c>
      <c r="P38" s="50">
        <f>+P39</f>
        <v>3634472.12</v>
      </c>
      <c r="Q38" s="50">
        <f t="shared" si="4"/>
        <v>3592444.4699999979</v>
      </c>
    </row>
    <row r="39" spans="1:17" s="4" customFormat="1" x14ac:dyDescent="0.2">
      <c r="A39" s="1" t="s">
        <v>61</v>
      </c>
      <c r="B39" s="3" t="s">
        <v>62</v>
      </c>
      <c r="C39" s="31">
        <v>40200002</v>
      </c>
      <c r="D39" s="34">
        <v>409998</v>
      </c>
      <c r="E39" s="31">
        <v>40610000</v>
      </c>
      <c r="F39" s="49">
        <v>2262734.5</v>
      </c>
      <c r="G39" s="49">
        <v>3981588.1</v>
      </c>
      <c r="H39" s="49">
        <v>3565172.83</v>
      </c>
      <c r="I39" s="49">
        <v>3534035.85</v>
      </c>
      <c r="J39" s="49">
        <v>2455309.56</v>
      </c>
      <c r="K39" s="49">
        <v>3464182.08</v>
      </c>
      <c r="L39" s="49">
        <v>3374412.66</v>
      </c>
      <c r="M39" s="49">
        <v>3594331.87</v>
      </c>
      <c r="N39" s="49">
        <v>3658647.27</v>
      </c>
      <c r="O39" s="49">
        <v>3492668.69</v>
      </c>
      <c r="P39" s="49">
        <v>3634472.12</v>
      </c>
      <c r="Q39" s="49">
        <f t="shared" si="4"/>
        <v>3592444.4699999979</v>
      </c>
    </row>
    <row r="40" spans="1:17" s="4" customFormat="1" x14ac:dyDescent="0.2">
      <c r="A40" s="4" t="s">
        <v>63</v>
      </c>
      <c r="B40" s="9" t="s">
        <v>64</v>
      </c>
      <c r="C40" s="51">
        <v>192000</v>
      </c>
      <c r="D40" s="53">
        <f t="shared" ref="D40:I40" si="23">+D41</f>
        <v>68000</v>
      </c>
      <c r="E40" s="51">
        <f t="shared" si="23"/>
        <v>260000</v>
      </c>
      <c r="F40" s="50">
        <f t="shared" si="23"/>
        <v>35594</v>
      </c>
      <c r="G40" s="50">
        <f t="shared" si="23"/>
        <v>0</v>
      </c>
      <c r="H40" s="50">
        <f t="shared" si="23"/>
        <v>0</v>
      </c>
      <c r="I40" s="50">
        <f t="shared" si="23"/>
        <v>0</v>
      </c>
      <c r="J40" s="50">
        <f t="shared" ref="J40:O40" si="24">+J41</f>
        <v>91091</v>
      </c>
      <c r="K40" s="50">
        <f t="shared" si="24"/>
        <v>0</v>
      </c>
      <c r="L40" s="50">
        <f t="shared" si="24"/>
        <v>0</v>
      </c>
      <c r="M40" s="50">
        <f t="shared" si="24"/>
        <v>0</v>
      </c>
      <c r="N40" s="50">
        <f t="shared" si="24"/>
        <v>0</v>
      </c>
      <c r="O40" s="50">
        <f t="shared" si="24"/>
        <v>0</v>
      </c>
      <c r="P40" s="50">
        <f>+P41</f>
        <v>0</v>
      </c>
      <c r="Q40" s="50">
        <f t="shared" si="4"/>
        <v>133315</v>
      </c>
    </row>
    <row r="41" spans="1:17" s="4" customFormat="1" x14ac:dyDescent="0.2">
      <c r="A41" s="1" t="s">
        <v>65</v>
      </c>
      <c r="B41" s="3" t="s">
        <v>64</v>
      </c>
      <c r="C41" s="31">
        <v>192000</v>
      </c>
      <c r="D41" s="34">
        <v>68000</v>
      </c>
      <c r="E41" s="31">
        <v>260000</v>
      </c>
      <c r="F41" s="49">
        <v>35594</v>
      </c>
      <c r="G41" s="49">
        <v>0</v>
      </c>
      <c r="H41" s="49">
        <v>0</v>
      </c>
      <c r="I41" s="49">
        <v>0</v>
      </c>
      <c r="J41" s="49">
        <v>91091</v>
      </c>
      <c r="K41" s="49">
        <v>0</v>
      </c>
      <c r="L41" s="49">
        <v>0</v>
      </c>
      <c r="M41" s="49">
        <v>0</v>
      </c>
      <c r="N41" s="49">
        <v>0</v>
      </c>
      <c r="O41" s="49">
        <v>0</v>
      </c>
      <c r="P41" s="49">
        <v>0</v>
      </c>
      <c r="Q41" s="49">
        <f t="shared" si="4"/>
        <v>133315</v>
      </c>
    </row>
    <row r="42" spans="1:17" x14ac:dyDescent="0.2">
      <c r="A42" s="4" t="s">
        <v>398</v>
      </c>
      <c r="B42" s="9" t="s">
        <v>405</v>
      </c>
      <c r="C42" s="51">
        <v>492000</v>
      </c>
      <c r="D42" s="53">
        <f t="shared" ref="D42:I42" si="25">+D43</f>
        <v>0</v>
      </c>
      <c r="E42" s="51">
        <f t="shared" si="25"/>
        <v>492000</v>
      </c>
      <c r="F42" s="50">
        <f t="shared" si="25"/>
        <v>13170</v>
      </c>
      <c r="G42" s="50">
        <f t="shared" si="25"/>
        <v>0</v>
      </c>
      <c r="H42" s="50">
        <f t="shared" si="25"/>
        <v>0</v>
      </c>
      <c r="I42" s="50">
        <f t="shared" si="25"/>
        <v>0</v>
      </c>
      <c r="J42" s="50">
        <f t="shared" ref="J42:O42" si="26">+J43</f>
        <v>0</v>
      </c>
      <c r="K42" s="50">
        <f t="shared" si="26"/>
        <v>0</v>
      </c>
      <c r="L42" s="50">
        <f t="shared" si="26"/>
        <v>0</v>
      </c>
      <c r="M42" s="50">
        <f t="shared" si="26"/>
        <v>137389</v>
      </c>
      <c r="N42" s="50">
        <f t="shared" si="26"/>
        <v>0</v>
      </c>
      <c r="O42" s="50">
        <f t="shared" si="26"/>
        <v>0</v>
      </c>
      <c r="P42" s="50">
        <f>+P43</f>
        <v>0</v>
      </c>
      <c r="Q42" s="50">
        <f t="shared" si="4"/>
        <v>341441</v>
      </c>
    </row>
    <row r="43" spans="1:17" s="4" customFormat="1" x14ac:dyDescent="0.2">
      <c r="A43" s="1" t="s">
        <v>67</v>
      </c>
      <c r="B43" s="3" t="s">
        <v>66</v>
      </c>
      <c r="C43" s="31">
        <v>492000</v>
      </c>
      <c r="D43" s="34">
        <v>0</v>
      </c>
      <c r="E43" s="31">
        <v>492000</v>
      </c>
      <c r="F43" s="49">
        <v>13170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49">
        <v>137389</v>
      </c>
      <c r="N43" s="49">
        <v>0</v>
      </c>
      <c r="O43" s="49">
        <v>0</v>
      </c>
      <c r="P43" s="49">
        <v>0</v>
      </c>
      <c r="Q43" s="49">
        <f t="shared" si="4"/>
        <v>341441</v>
      </c>
    </row>
    <row r="44" spans="1:17" x14ac:dyDescent="0.2">
      <c r="A44" s="4" t="s">
        <v>68</v>
      </c>
      <c r="B44" s="9" t="s">
        <v>69</v>
      </c>
      <c r="C44" s="51">
        <v>10700000</v>
      </c>
      <c r="D44" s="53">
        <f t="shared" ref="D44:I44" si="27">+D45+D46</f>
        <v>750000</v>
      </c>
      <c r="E44" s="51">
        <f t="shared" si="27"/>
        <v>11450000</v>
      </c>
      <c r="F44" s="50">
        <f t="shared" si="27"/>
        <v>0</v>
      </c>
      <c r="G44" s="50">
        <f t="shared" si="27"/>
        <v>242943.12</v>
      </c>
      <c r="H44" s="50">
        <f t="shared" si="27"/>
        <v>129800</v>
      </c>
      <c r="I44" s="50">
        <f t="shared" si="27"/>
        <v>0</v>
      </c>
      <c r="J44" s="50">
        <f t="shared" ref="J44:O44" si="28">+J45+J46</f>
        <v>12980</v>
      </c>
      <c r="K44" s="50">
        <f t="shared" si="28"/>
        <v>1236050</v>
      </c>
      <c r="L44" s="50">
        <f t="shared" si="28"/>
        <v>1856161.51</v>
      </c>
      <c r="M44" s="50">
        <f t="shared" si="28"/>
        <v>2067467.84</v>
      </c>
      <c r="N44" s="50">
        <f t="shared" si="28"/>
        <v>982695.97</v>
      </c>
      <c r="O44" s="50">
        <f t="shared" si="28"/>
        <v>1278269.6000000001</v>
      </c>
      <c r="P44" s="50">
        <f>+P45+P46</f>
        <v>127826.96</v>
      </c>
      <c r="Q44" s="50">
        <f t="shared" si="4"/>
        <v>3515805.0000000014</v>
      </c>
    </row>
    <row r="45" spans="1:17" s="4" customFormat="1" x14ac:dyDescent="0.2">
      <c r="A45" s="1" t="s">
        <v>70</v>
      </c>
      <c r="B45" s="3" t="s">
        <v>69</v>
      </c>
      <c r="C45" s="31">
        <v>10000000</v>
      </c>
      <c r="D45" s="34">
        <v>750000</v>
      </c>
      <c r="E45" s="31">
        <v>10750000</v>
      </c>
      <c r="F45" s="49">
        <v>0</v>
      </c>
      <c r="G45" s="49">
        <v>0</v>
      </c>
      <c r="H45" s="49">
        <v>129800</v>
      </c>
      <c r="I45" s="49">
        <v>0</v>
      </c>
      <c r="J45" s="49">
        <v>12980</v>
      </c>
      <c r="K45" s="49">
        <v>1236050</v>
      </c>
      <c r="L45" s="49">
        <v>1856161.51</v>
      </c>
      <c r="M45" s="49">
        <v>2067467.84</v>
      </c>
      <c r="N45" s="49">
        <v>982695.97</v>
      </c>
      <c r="O45" s="49">
        <v>1278269.6000000001</v>
      </c>
      <c r="P45" s="49">
        <v>127826.96</v>
      </c>
      <c r="Q45" s="49">
        <f t="shared" si="4"/>
        <v>3058748.1200000006</v>
      </c>
    </row>
    <row r="46" spans="1:17" x14ac:dyDescent="0.2">
      <c r="A46" s="1" t="s">
        <v>71</v>
      </c>
      <c r="B46" s="3" t="s">
        <v>72</v>
      </c>
      <c r="C46" s="31">
        <v>700000</v>
      </c>
      <c r="D46" s="34">
        <v>0</v>
      </c>
      <c r="E46" s="31">
        <v>700000</v>
      </c>
      <c r="F46" s="49">
        <v>0</v>
      </c>
      <c r="G46" s="49">
        <v>242943.12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0</v>
      </c>
      <c r="O46" s="49">
        <v>0</v>
      </c>
      <c r="P46" s="49">
        <v>0</v>
      </c>
      <c r="Q46" s="49">
        <f t="shared" si="4"/>
        <v>457056.88</v>
      </c>
    </row>
    <row r="47" spans="1:17" s="4" customFormat="1" x14ac:dyDescent="0.2">
      <c r="A47" s="4" t="s">
        <v>73</v>
      </c>
      <c r="B47" s="9" t="s">
        <v>74</v>
      </c>
      <c r="C47" s="51">
        <v>3000000</v>
      </c>
      <c r="D47" s="53">
        <f t="shared" ref="D47:I47" si="29">+D48</f>
        <v>-2952499.8</v>
      </c>
      <c r="E47" s="51">
        <f t="shared" si="29"/>
        <v>47500.2</v>
      </c>
      <c r="F47" s="50">
        <f t="shared" si="29"/>
        <v>0</v>
      </c>
      <c r="G47" s="50">
        <f t="shared" si="29"/>
        <v>0</v>
      </c>
      <c r="H47" s="50">
        <f t="shared" si="29"/>
        <v>0</v>
      </c>
      <c r="I47" s="50">
        <f t="shared" si="29"/>
        <v>0</v>
      </c>
      <c r="J47" s="50">
        <f t="shared" ref="J47:O47" si="30">+J48</f>
        <v>0</v>
      </c>
      <c r="K47" s="50">
        <f t="shared" si="30"/>
        <v>0</v>
      </c>
      <c r="L47" s="50">
        <f t="shared" si="30"/>
        <v>0</v>
      </c>
      <c r="M47" s="50">
        <f t="shared" si="30"/>
        <v>0</v>
      </c>
      <c r="N47" s="50">
        <f t="shared" si="30"/>
        <v>0</v>
      </c>
      <c r="O47" s="50">
        <f t="shared" si="30"/>
        <v>47082</v>
      </c>
      <c r="P47" s="50">
        <f>+P48</f>
        <v>0</v>
      </c>
      <c r="Q47" s="50">
        <f t="shared" si="4"/>
        <v>418.19999999999709</v>
      </c>
    </row>
    <row r="48" spans="1:17" x14ac:dyDescent="0.2">
      <c r="A48" s="1" t="s">
        <v>75</v>
      </c>
      <c r="B48" s="3" t="s">
        <v>74</v>
      </c>
      <c r="C48" s="31">
        <v>3000000</v>
      </c>
      <c r="D48" s="34">
        <v>-2952499.8</v>
      </c>
      <c r="E48" s="31">
        <v>47500.2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49">
        <v>0</v>
      </c>
      <c r="N48" s="49">
        <v>0</v>
      </c>
      <c r="O48" s="49">
        <v>47082</v>
      </c>
      <c r="P48" s="49">
        <v>0</v>
      </c>
      <c r="Q48" s="49">
        <f t="shared" si="4"/>
        <v>418.19999999999709</v>
      </c>
    </row>
    <row r="49" spans="1:17" s="4" customFormat="1" x14ac:dyDescent="0.2">
      <c r="A49" s="4" t="s">
        <v>76</v>
      </c>
      <c r="B49" s="9" t="s">
        <v>77</v>
      </c>
      <c r="C49" s="51">
        <v>27000000</v>
      </c>
      <c r="D49" s="53">
        <f t="shared" ref="D49:I49" si="31">+D50</f>
        <v>7000000</v>
      </c>
      <c r="E49" s="51">
        <f t="shared" si="31"/>
        <v>34000000</v>
      </c>
      <c r="F49" s="50">
        <f t="shared" si="31"/>
        <v>0</v>
      </c>
      <c r="G49" s="50">
        <f t="shared" si="31"/>
        <v>908400</v>
      </c>
      <c r="H49" s="50">
        <f t="shared" si="31"/>
        <v>2123452.5</v>
      </c>
      <c r="I49" s="50">
        <f t="shared" si="31"/>
        <v>1418522.5</v>
      </c>
      <c r="J49" s="50">
        <f t="shared" ref="J49:O49" si="32">+J50</f>
        <v>4112178.5</v>
      </c>
      <c r="K49" s="50">
        <f t="shared" si="32"/>
        <v>2366818.1</v>
      </c>
      <c r="L49" s="50">
        <f t="shared" si="32"/>
        <v>1735267.9</v>
      </c>
      <c r="M49" s="50">
        <f t="shared" si="32"/>
        <v>3965466.5</v>
      </c>
      <c r="N49" s="50">
        <f t="shared" si="32"/>
        <v>2160152.5</v>
      </c>
      <c r="O49" s="50">
        <f t="shared" si="32"/>
        <v>3071326.95</v>
      </c>
      <c r="P49" s="50">
        <f>+P50</f>
        <v>3457314.96</v>
      </c>
      <c r="Q49" s="50">
        <f t="shared" si="4"/>
        <v>8681099.5899999999</v>
      </c>
    </row>
    <row r="50" spans="1:17" x14ac:dyDescent="0.2">
      <c r="A50" s="1" t="s">
        <v>78</v>
      </c>
      <c r="B50" s="3" t="s">
        <v>77</v>
      </c>
      <c r="C50" s="31">
        <v>27000000</v>
      </c>
      <c r="D50" s="34">
        <v>7000000</v>
      </c>
      <c r="E50" s="31">
        <v>34000000</v>
      </c>
      <c r="F50" s="49">
        <v>0</v>
      </c>
      <c r="G50" s="49">
        <v>908400</v>
      </c>
      <c r="H50" s="49">
        <v>2123452.5</v>
      </c>
      <c r="I50" s="49">
        <v>1418522.5</v>
      </c>
      <c r="J50" s="49">
        <v>4112178.5</v>
      </c>
      <c r="K50" s="49">
        <v>2366818.1</v>
      </c>
      <c r="L50" s="49">
        <v>1735267.9</v>
      </c>
      <c r="M50" s="49">
        <v>3965466.5</v>
      </c>
      <c r="N50" s="49">
        <v>2160152.5</v>
      </c>
      <c r="O50" s="49">
        <v>3071326.95</v>
      </c>
      <c r="P50" s="49">
        <v>3457314.96</v>
      </c>
      <c r="Q50" s="49">
        <f t="shared" si="4"/>
        <v>8681099.5899999999</v>
      </c>
    </row>
    <row r="51" spans="1:17" x14ac:dyDescent="0.2">
      <c r="A51" s="58" t="s">
        <v>453</v>
      </c>
      <c r="B51" s="59" t="s">
        <v>455</v>
      </c>
      <c r="C51" s="51">
        <f t="shared" ref="C51:N51" si="33">+C52</f>
        <v>0</v>
      </c>
      <c r="D51" s="53">
        <f t="shared" si="33"/>
        <v>650000</v>
      </c>
      <c r="E51" s="51">
        <f t="shared" si="33"/>
        <v>650000</v>
      </c>
      <c r="F51" s="50">
        <f t="shared" si="33"/>
        <v>0</v>
      </c>
      <c r="G51" s="50">
        <f t="shared" si="33"/>
        <v>0</v>
      </c>
      <c r="H51" s="50">
        <f t="shared" si="33"/>
        <v>0</v>
      </c>
      <c r="I51" s="50">
        <f t="shared" si="33"/>
        <v>0</v>
      </c>
      <c r="J51" s="50">
        <f t="shared" si="33"/>
        <v>0</v>
      </c>
      <c r="K51" s="50">
        <f t="shared" si="33"/>
        <v>0</v>
      </c>
      <c r="L51" s="50">
        <f t="shared" si="33"/>
        <v>0</v>
      </c>
      <c r="M51" s="50">
        <f t="shared" si="33"/>
        <v>0</v>
      </c>
      <c r="N51" s="50">
        <f t="shared" si="33"/>
        <v>0</v>
      </c>
      <c r="O51" s="50">
        <f>+O52</f>
        <v>0</v>
      </c>
      <c r="P51" s="50">
        <f>+P52</f>
        <v>195692</v>
      </c>
      <c r="Q51" s="50">
        <f t="shared" si="4"/>
        <v>454308</v>
      </c>
    </row>
    <row r="52" spans="1:17" x14ac:dyDescent="0.2">
      <c r="A52" s="60" t="s">
        <v>454</v>
      </c>
      <c r="B52" s="61" t="s">
        <v>455</v>
      </c>
      <c r="C52" s="31">
        <v>0</v>
      </c>
      <c r="D52" s="34">
        <v>650000</v>
      </c>
      <c r="E52" s="31">
        <v>650000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  <c r="N52" s="49">
        <v>0</v>
      </c>
      <c r="O52" s="49">
        <v>0</v>
      </c>
      <c r="P52" s="49">
        <v>195692</v>
      </c>
      <c r="Q52" s="49">
        <f t="shared" si="4"/>
        <v>454308</v>
      </c>
    </row>
    <row r="53" spans="1:17" s="4" customFormat="1" x14ac:dyDescent="0.2">
      <c r="A53" s="4" t="s">
        <v>417</v>
      </c>
      <c r="B53" s="9" t="s">
        <v>425</v>
      </c>
      <c r="C53" s="51">
        <v>0</v>
      </c>
      <c r="D53" s="53">
        <f t="shared" ref="D53:I53" si="34">+D54</f>
        <v>1343639.6</v>
      </c>
      <c r="E53" s="51">
        <f t="shared" si="34"/>
        <v>1343639.6</v>
      </c>
      <c r="F53" s="50">
        <f t="shared" si="34"/>
        <v>0</v>
      </c>
      <c r="G53" s="50">
        <f t="shared" si="34"/>
        <v>231256.56</v>
      </c>
      <c r="H53" s="50">
        <f t="shared" si="34"/>
        <v>0</v>
      </c>
      <c r="I53" s="50">
        <f t="shared" si="34"/>
        <v>0</v>
      </c>
      <c r="J53" s="50">
        <f t="shared" ref="J53:O53" si="35">+J54</f>
        <v>0</v>
      </c>
      <c r="K53" s="50">
        <f t="shared" si="35"/>
        <v>0</v>
      </c>
      <c r="L53" s="50">
        <f t="shared" si="35"/>
        <v>0</v>
      </c>
      <c r="M53" s="50">
        <f t="shared" si="35"/>
        <v>0</v>
      </c>
      <c r="N53" s="50">
        <f t="shared" si="35"/>
        <v>0</v>
      </c>
      <c r="O53" s="50">
        <f t="shared" si="35"/>
        <v>0</v>
      </c>
      <c r="P53" s="50">
        <f>+P54</f>
        <v>260745.58</v>
      </c>
      <c r="Q53" s="50">
        <f t="shared" si="4"/>
        <v>851637.46000000008</v>
      </c>
    </row>
    <row r="54" spans="1:17" s="4" customFormat="1" x14ac:dyDescent="0.2">
      <c r="A54" s="1" t="s">
        <v>418</v>
      </c>
      <c r="B54" s="3" t="s">
        <v>425</v>
      </c>
      <c r="C54" s="31">
        <v>0</v>
      </c>
      <c r="D54" s="34">
        <v>1343639.6</v>
      </c>
      <c r="E54" s="31">
        <v>1343639.6</v>
      </c>
      <c r="F54" s="49">
        <v>0</v>
      </c>
      <c r="G54" s="49">
        <v>231256.56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49">
        <v>0</v>
      </c>
      <c r="N54" s="49">
        <v>0</v>
      </c>
      <c r="O54" s="49">
        <v>0</v>
      </c>
      <c r="P54" s="49">
        <v>260745.58</v>
      </c>
      <c r="Q54" s="49">
        <f t="shared" si="4"/>
        <v>851637.46000000008</v>
      </c>
    </row>
    <row r="55" spans="1:17" x14ac:dyDescent="0.2">
      <c r="A55" s="4" t="s">
        <v>419</v>
      </c>
      <c r="B55" s="9" t="s">
        <v>426</v>
      </c>
      <c r="C55" s="51">
        <v>0</v>
      </c>
      <c r="D55" s="53">
        <f t="shared" ref="D55:I55" si="36">+D56</f>
        <v>778499.8</v>
      </c>
      <c r="E55" s="51">
        <f t="shared" si="36"/>
        <v>778499.8</v>
      </c>
      <c r="F55" s="50">
        <f t="shared" si="36"/>
        <v>0</v>
      </c>
      <c r="G55" s="50">
        <f t="shared" si="36"/>
        <v>0</v>
      </c>
      <c r="H55" s="50">
        <f t="shared" si="36"/>
        <v>206485.85</v>
      </c>
      <c r="I55" s="50">
        <f t="shared" si="36"/>
        <v>0</v>
      </c>
      <c r="J55" s="50">
        <f t="shared" ref="J55:O55" si="37">+J56</f>
        <v>0</v>
      </c>
      <c r="K55" s="50">
        <f t="shared" si="37"/>
        <v>0</v>
      </c>
      <c r="L55" s="50">
        <f t="shared" si="37"/>
        <v>206485.85</v>
      </c>
      <c r="M55" s="50">
        <f t="shared" si="37"/>
        <v>0</v>
      </c>
      <c r="N55" s="50">
        <f t="shared" si="37"/>
        <v>0</v>
      </c>
      <c r="O55" s="50">
        <f t="shared" si="37"/>
        <v>0</v>
      </c>
      <c r="P55" s="50">
        <f>+P56</f>
        <v>206485.85</v>
      </c>
      <c r="Q55" s="50">
        <f t="shared" si="4"/>
        <v>159042.25000000009</v>
      </c>
    </row>
    <row r="56" spans="1:17" s="4" customFormat="1" x14ac:dyDescent="0.2">
      <c r="A56" s="1" t="s">
        <v>420</v>
      </c>
      <c r="B56" s="3" t="s">
        <v>426</v>
      </c>
      <c r="C56" s="31">
        <v>0</v>
      </c>
      <c r="D56" s="34">
        <v>778499.8</v>
      </c>
      <c r="E56" s="31">
        <v>778499.8</v>
      </c>
      <c r="F56" s="49">
        <v>0</v>
      </c>
      <c r="G56" s="49">
        <v>0</v>
      </c>
      <c r="H56" s="49">
        <v>206485.85</v>
      </c>
      <c r="I56" s="49">
        <v>0</v>
      </c>
      <c r="J56" s="49">
        <v>0</v>
      </c>
      <c r="K56" s="49">
        <v>0</v>
      </c>
      <c r="L56" s="49">
        <v>206485.85</v>
      </c>
      <c r="M56" s="49">
        <v>0</v>
      </c>
      <c r="N56" s="49">
        <v>0</v>
      </c>
      <c r="O56" s="49">
        <v>0</v>
      </c>
      <c r="P56" s="49">
        <v>206485.85</v>
      </c>
      <c r="Q56" s="49">
        <f t="shared" si="4"/>
        <v>159042.25000000009</v>
      </c>
    </row>
    <row r="57" spans="1:17" x14ac:dyDescent="0.2">
      <c r="A57" s="4" t="s">
        <v>79</v>
      </c>
      <c r="B57" s="9" t="s">
        <v>80</v>
      </c>
      <c r="C57" s="51">
        <v>1200000</v>
      </c>
      <c r="D57" s="53">
        <f t="shared" ref="D57:I57" si="38">+D58</f>
        <v>400000</v>
      </c>
      <c r="E57" s="51">
        <f t="shared" si="38"/>
        <v>1600000</v>
      </c>
      <c r="F57" s="50">
        <f t="shared" si="38"/>
        <v>0</v>
      </c>
      <c r="G57" s="50">
        <f t="shared" si="38"/>
        <v>0</v>
      </c>
      <c r="H57" s="50">
        <f t="shared" si="38"/>
        <v>0</v>
      </c>
      <c r="I57" s="50">
        <f t="shared" si="38"/>
        <v>500000</v>
      </c>
      <c r="J57" s="50">
        <f t="shared" ref="J57:O57" si="39">+J58</f>
        <v>0</v>
      </c>
      <c r="K57" s="50">
        <f t="shared" si="39"/>
        <v>0</v>
      </c>
      <c r="L57" s="50">
        <f t="shared" si="39"/>
        <v>500000</v>
      </c>
      <c r="M57" s="50">
        <f t="shared" si="39"/>
        <v>0</v>
      </c>
      <c r="N57" s="50">
        <f t="shared" si="39"/>
        <v>0</v>
      </c>
      <c r="O57" s="50">
        <f t="shared" si="39"/>
        <v>500000</v>
      </c>
      <c r="P57" s="50">
        <f>+P58</f>
        <v>0</v>
      </c>
      <c r="Q57" s="50">
        <f t="shared" si="4"/>
        <v>100000</v>
      </c>
    </row>
    <row r="58" spans="1:17" s="4" customFormat="1" x14ac:dyDescent="0.2">
      <c r="A58" s="1" t="s">
        <v>81</v>
      </c>
      <c r="B58" s="3" t="s">
        <v>80</v>
      </c>
      <c r="C58" s="31">
        <v>1200000</v>
      </c>
      <c r="D58" s="34">
        <v>400000</v>
      </c>
      <c r="E58" s="31">
        <v>1600000</v>
      </c>
      <c r="F58" s="49">
        <v>0</v>
      </c>
      <c r="G58" s="49">
        <v>0</v>
      </c>
      <c r="H58" s="49">
        <v>0</v>
      </c>
      <c r="I58" s="49">
        <v>500000</v>
      </c>
      <c r="J58" s="49">
        <v>0</v>
      </c>
      <c r="K58" s="49">
        <v>0</v>
      </c>
      <c r="L58" s="49">
        <v>500000</v>
      </c>
      <c r="M58" s="49">
        <v>0</v>
      </c>
      <c r="N58" s="49">
        <v>0</v>
      </c>
      <c r="O58" s="49">
        <v>500000</v>
      </c>
      <c r="P58" s="49">
        <v>0</v>
      </c>
      <c r="Q58" s="49">
        <f t="shared" si="4"/>
        <v>100000</v>
      </c>
    </row>
    <row r="59" spans="1:17" x14ac:dyDescent="0.2">
      <c r="A59" s="4" t="s">
        <v>82</v>
      </c>
      <c r="B59" s="9" t="s">
        <v>83</v>
      </c>
      <c r="C59" s="51">
        <v>45280000</v>
      </c>
      <c r="D59" s="53">
        <f t="shared" ref="D59:H59" si="40">+D60+D61</f>
        <v>7240173.5300000003</v>
      </c>
      <c r="E59" s="51">
        <f t="shared" si="40"/>
        <v>52520173.530000001</v>
      </c>
      <c r="F59" s="50">
        <f>+F60+F61</f>
        <v>597172.17000000004</v>
      </c>
      <c r="G59" s="50">
        <f>+G60+G61</f>
        <v>201084.02</v>
      </c>
      <c r="H59" s="50">
        <f t="shared" si="40"/>
        <v>3118826.84</v>
      </c>
      <c r="I59" s="50">
        <f t="shared" ref="I59:N59" si="41">+I60+I61</f>
        <v>3969021.3</v>
      </c>
      <c r="J59" s="50">
        <f t="shared" si="41"/>
        <v>2953938.49</v>
      </c>
      <c r="K59" s="46">
        <f t="shared" si="41"/>
        <v>1281780</v>
      </c>
      <c r="L59" s="46">
        <f t="shared" si="41"/>
        <v>4494382.1900000004</v>
      </c>
      <c r="M59" s="46">
        <f t="shared" si="41"/>
        <v>2581372.4</v>
      </c>
      <c r="N59" s="46">
        <f t="shared" si="41"/>
        <v>2347036.9700000002</v>
      </c>
      <c r="O59" s="46">
        <f>+O60+O61</f>
        <v>5728495.6900000004</v>
      </c>
      <c r="P59" s="46">
        <f>+P60+P61</f>
        <v>5631014.3499999996</v>
      </c>
      <c r="Q59" s="46">
        <f t="shared" si="4"/>
        <v>19616049.110000007</v>
      </c>
    </row>
    <row r="60" spans="1:17" s="4" customFormat="1" x14ac:dyDescent="0.2">
      <c r="A60" s="1" t="s">
        <v>84</v>
      </c>
      <c r="B60" s="3" t="s">
        <v>83</v>
      </c>
      <c r="C60" s="31">
        <v>40080000</v>
      </c>
      <c r="D60" s="34">
        <v>6240173.5300000003</v>
      </c>
      <c r="E60" s="31">
        <v>46320173.530000001</v>
      </c>
      <c r="F60" s="49">
        <v>597172.17000000004</v>
      </c>
      <c r="G60" s="49">
        <v>201084.02</v>
      </c>
      <c r="H60" s="49">
        <v>3118826.84</v>
      </c>
      <c r="I60" s="49">
        <v>3969021.3</v>
      </c>
      <c r="J60" s="49">
        <v>2953938.49</v>
      </c>
      <c r="K60" s="47">
        <v>1050619</v>
      </c>
      <c r="L60" s="47">
        <v>4241264.1900000004</v>
      </c>
      <c r="M60" s="47">
        <v>2581372.4</v>
      </c>
      <c r="N60" s="47">
        <v>2347036.9700000002</v>
      </c>
      <c r="O60" s="47">
        <v>5085302.6900000004</v>
      </c>
      <c r="P60" s="47">
        <v>5168143.3499999996</v>
      </c>
      <c r="Q60" s="47">
        <f t="shared" si="4"/>
        <v>15006392.110000001</v>
      </c>
    </row>
    <row r="61" spans="1:17" x14ac:dyDescent="0.2">
      <c r="A61" s="1" t="s">
        <v>85</v>
      </c>
      <c r="B61" s="3" t="s">
        <v>86</v>
      </c>
      <c r="C61" s="31">
        <v>5200000</v>
      </c>
      <c r="D61" s="34">
        <v>1000000</v>
      </c>
      <c r="E61" s="31">
        <v>6200000</v>
      </c>
      <c r="F61" s="49">
        <v>0</v>
      </c>
      <c r="G61" s="49">
        <v>0</v>
      </c>
      <c r="H61" s="49">
        <v>0</v>
      </c>
      <c r="I61" s="49">
        <v>0</v>
      </c>
      <c r="J61" s="49">
        <v>0</v>
      </c>
      <c r="K61" s="47">
        <v>231161</v>
      </c>
      <c r="L61" s="47">
        <v>253118</v>
      </c>
      <c r="M61" s="47">
        <v>0</v>
      </c>
      <c r="N61" s="47">
        <v>0</v>
      </c>
      <c r="O61" s="47">
        <v>643193</v>
      </c>
      <c r="P61" s="47">
        <v>462871</v>
      </c>
      <c r="Q61" s="47">
        <f t="shared" si="4"/>
        <v>4609657</v>
      </c>
    </row>
    <row r="62" spans="1:17" s="4" customFormat="1" x14ac:dyDescent="0.2">
      <c r="A62" s="4" t="s">
        <v>87</v>
      </c>
      <c r="B62" s="9" t="s">
        <v>88</v>
      </c>
      <c r="C62" s="51">
        <v>600000</v>
      </c>
      <c r="D62" s="53">
        <f t="shared" ref="D62:I62" si="42">+D63+D64</f>
        <v>12676000.300000001</v>
      </c>
      <c r="E62" s="51">
        <f t="shared" si="42"/>
        <v>13276000.300000001</v>
      </c>
      <c r="F62" s="49">
        <f t="shared" si="42"/>
        <v>0</v>
      </c>
      <c r="G62" s="50">
        <f t="shared" si="42"/>
        <v>522150</v>
      </c>
      <c r="H62" s="50">
        <f t="shared" si="42"/>
        <v>0</v>
      </c>
      <c r="I62" s="50">
        <f t="shared" si="42"/>
        <v>643213.63</v>
      </c>
      <c r="J62" s="50">
        <f t="shared" ref="J62:O62" si="43">+J63+J64</f>
        <v>899229.03</v>
      </c>
      <c r="K62" s="50">
        <f t="shared" si="43"/>
        <v>0</v>
      </c>
      <c r="L62" s="50">
        <f t="shared" si="43"/>
        <v>1541598.14</v>
      </c>
      <c r="M62" s="50">
        <f t="shared" si="43"/>
        <v>707669.84</v>
      </c>
      <c r="N62" s="50">
        <f t="shared" si="43"/>
        <v>0</v>
      </c>
      <c r="O62" s="50">
        <f t="shared" si="43"/>
        <v>887761.08</v>
      </c>
      <c r="P62" s="50">
        <f>+P63+P64</f>
        <v>1874273.18</v>
      </c>
      <c r="Q62" s="50">
        <f t="shared" si="4"/>
        <v>6200105.4000000004</v>
      </c>
    </row>
    <row r="63" spans="1:17" x14ac:dyDescent="0.2">
      <c r="A63" s="1" t="s">
        <v>89</v>
      </c>
      <c r="B63" s="3" t="s">
        <v>90</v>
      </c>
      <c r="C63" s="31">
        <v>100000</v>
      </c>
      <c r="D63" s="34">
        <v>-100000</v>
      </c>
      <c r="E63" s="31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49">
        <v>0</v>
      </c>
      <c r="N63" s="49">
        <v>0</v>
      </c>
      <c r="O63" s="49">
        <v>0</v>
      </c>
      <c r="P63" s="49">
        <v>0</v>
      </c>
      <c r="Q63" s="49">
        <f t="shared" si="4"/>
        <v>0</v>
      </c>
    </row>
    <row r="64" spans="1:17" s="4" customFormat="1" x14ac:dyDescent="0.2">
      <c r="A64" s="1" t="s">
        <v>91</v>
      </c>
      <c r="B64" s="3" t="s">
        <v>92</v>
      </c>
      <c r="C64" s="31">
        <v>500000</v>
      </c>
      <c r="D64" s="34">
        <v>12776000.300000001</v>
      </c>
      <c r="E64" s="31">
        <v>13276000.300000001</v>
      </c>
      <c r="F64" s="49">
        <v>0</v>
      </c>
      <c r="G64" s="49">
        <v>522150</v>
      </c>
      <c r="H64" s="49">
        <v>0</v>
      </c>
      <c r="I64" s="49">
        <v>643213.63</v>
      </c>
      <c r="J64" s="49">
        <v>899229.03</v>
      </c>
      <c r="K64" s="49">
        <v>0</v>
      </c>
      <c r="L64" s="49">
        <v>1541598.14</v>
      </c>
      <c r="M64" s="49">
        <v>707669.84</v>
      </c>
      <c r="N64" s="49">
        <v>0</v>
      </c>
      <c r="O64" s="49">
        <v>887761.08</v>
      </c>
      <c r="P64" s="49">
        <v>1874273.18</v>
      </c>
      <c r="Q64" s="49">
        <f t="shared" si="4"/>
        <v>6200105.4000000004</v>
      </c>
    </row>
    <row r="65" spans="1:17" x14ac:dyDescent="0.2">
      <c r="A65" s="4" t="s">
        <v>93</v>
      </c>
      <c r="B65" s="9" t="s">
        <v>94</v>
      </c>
      <c r="C65" s="51">
        <v>10400000</v>
      </c>
      <c r="D65" s="53">
        <f>D66</f>
        <v>-3400000</v>
      </c>
      <c r="E65" s="51">
        <f t="shared" ref="E65:J65" si="44">+E66</f>
        <v>7000000</v>
      </c>
      <c r="F65" s="50">
        <f t="shared" si="44"/>
        <v>0</v>
      </c>
      <c r="G65" s="50">
        <f t="shared" si="44"/>
        <v>0</v>
      </c>
      <c r="H65" s="50">
        <f t="shared" si="44"/>
        <v>2283757.94</v>
      </c>
      <c r="I65" s="50">
        <f t="shared" si="44"/>
        <v>0</v>
      </c>
      <c r="J65" s="50">
        <f t="shared" si="44"/>
        <v>0</v>
      </c>
      <c r="K65" s="50">
        <f>+K66</f>
        <v>1323960</v>
      </c>
      <c r="L65" s="50">
        <f>+L66</f>
        <v>0</v>
      </c>
      <c r="M65" s="50">
        <f>+M66</f>
        <v>0</v>
      </c>
      <c r="N65" s="50">
        <f>+N66</f>
        <v>0</v>
      </c>
      <c r="O65" s="50">
        <f>+O66</f>
        <v>0</v>
      </c>
      <c r="P65" s="50">
        <f>+P66</f>
        <v>0</v>
      </c>
      <c r="Q65" s="50">
        <f t="shared" si="4"/>
        <v>3392282.0600000005</v>
      </c>
    </row>
    <row r="66" spans="1:17" s="4" customFormat="1" x14ac:dyDescent="0.2">
      <c r="A66" s="1" t="s">
        <v>95</v>
      </c>
      <c r="B66" s="3" t="s">
        <v>94</v>
      </c>
      <c r="C66" s="31">
        <v>10400000</v>
      </c>
      <c r="D66" s="34">
        <v>-3400000</v>
      </c>
      <c r="E66" s="31">
        <v>7000000</v>
      </c>
      <c r="F66" s="49">
        <v>0</v>
      </c>
      <c r="G66" s="49">
        <v>0</v>
      </c>
      <c r="H66" s="49">
        <v>2283757.94</v>
      </c>
      <c r="I66" s="49">
        <v>0</v>
      </c>
      <c r="J66" s="49">
        <v>0</v>
      </c>
      <c r="K66" s="49">
        <v>1323960</v>
      </c>
      <c r="L66" s="49">
        <v>0</v>
      </c>
      <c r="M66" s="49">
        <v>0</v>
      </c>
      <c r="N66" s="49">
        <v>0</v>
      </c>
      <c r="O66" s="49">
        <v>0</v>
      </c>
      <c r="P66" s="49">
        <v>0</v>
      </c>
      <c r="Q66" s="49">
        <f t="shared" si="4"/>
        <v>3392282.0600000005</v>
      </c>
    </row>
    <row r="67" spans="1:17" x14ac:dyDescent="0.2">
      <c r="A67" s="4" t="s">
        <v>96</v>
      </c>
      <c r="B67" s="9" t="s">
        <v>97</v>
      </c>
      <c r="C67" s="51">
        <v>5200000</v>
      </c>
      <c r="D67" s="53">
        <f t="shared" ref="D67:I67" si="45">+D68</f>
        <v>2104826.4700000002</v>
      </c>
      <c r="E67" s="51">
        <f t="shared" si="45"/>
        <v>7304826.4699999997</v>
      </c>
      <c r="F67" s="50">
        <f t="shared" si="45"/>
        <v>0</v>
      </c>
      <c r="G67" s="50">
        <f t="shared" si="45"/>
        <v>0</v>
      </c>
      <c r="H67" s="50">
        <f t="shared" si="45"/>
        <v>555225</v>
      </c>
      <c r="I67" s="50">
        <f t="shared" si="45"/>
        <v>0</v>
      </c>
      <c r="J67" s="50">
        <f t="shared" ref="J67:O67" si="46">+J68</f>
        <v>0</v>
      </c>
      <c r="K67" s="50">
        <f t="shared" si="46"/>
        <v>0</v>
      </c>
      <c r="L67" s="50">
        <f t="shared" si="46"/>
        <v>0</v>
      </c>
      <c r="M67" s="50">
        <f t="shared" si="46"/>
        <v>0</v>
      </c>
      <c r="N67" s="50">
        <f t="shared" si="46"/>
        <v>128500.42</v>
      </c>
      <c r="O67" s="50">
        <f t="shared" si="46"/>
        <v>224000</v>
      </c>
      <c r="P67" s="50">
        <f>+P68</f>
        <v>0</v>
      </c>
      <c r="Q67" s="50">
        <f t="shared" si="4"/>
        <v>6397101.0499999998</v>
      </c>
    </row>
    <row r="68" spans="1:17" s="4" customFormat="1" x14ac:dyDescent="0.2">
      <c r="A68" s="1" t="s">
        <v>98</v>
      </c>
      <c r="B68" s="3" t="s">
        <v>99</v>
      </c>
      <c r="C68" s="31">
        <v>5200000</v>
      </c>
      <c r="D68" s="34">
        <v>2104826.4700000002</v>
      </c>
      <c r="E68" s="31">
        <v>7304826.4699999997</v>
      </c>
      <c r="F68" s="49">
        <v>0</v>
      </c>
      <c r="G68" s="49">
        <v>0</v>
      </c>
      <c r="H68" s="49">
        <v>555225</v>
      </c>
      <c r="I68" s="49">
        <v>0</v>
      </c>
      <c r="J68" s="49">
        <v>0</v>
      </c>
      <c r="K68" s="49">
        <v>0</v>
      </c>
      <c r="L68" s="49">
        <v>0</v>
      </c>
      <c r="M68" s="49">
        <v>0</v>
      </c>
      <c r="N68" s="49">
        <v>128500.42</v>
      </c>
      <c r="O68" s="49">
        <v>224000</v>
      </c>
      <c r="P68" s="49">
        <v>0</v>
      </c>
      <c r="Q68" s="49">
        <f t="shared" si="4"/>
        <v>6397101.0499999998</v>
      </c>
    </row>
    <row r="69" spans="1:17" s="4" customFormat="1" x14ac:dyDescent="0.2">
      <c r="A69" s="4" t="s">
        <v>100</v>
      </c>
      <c r="B69" s="9" t="s">
        <v>101</v>
      </c>
      <c r="C69" s="51">
        <v>600000</v>
      </c>
      <c r="D69" s="53">
        <f t="shared" ref="D69:I69" si="47">+D70</f>
        <v>149943.9</v>
      </c>
      <c r="E69" s="51">
        <f t="shared" si="47"/>
        <v>749943.9</v>
      </c>
      <c r="F69" s="50">
        <f t="shared" si="47"/>
        <v>0</v>
      </c>
      <c r="G69" s="50">
        <f t="shared" si="47"/>
        <v>0</v>
      </c>
      <c r="H69" s="50">
        <f t="shared" si="47"/>
        <v>0</v>
      </c>
      <c r="I69" s="50">
        <f t="shared" si="47"/>
        <v>0</v>
      </c>
      <c r="J69" s="50">
        <f t="shared" ref="J69:O69" si="48">+J70</f>
        <v>269943.90000000002</v>
      </c>
      <c r="K69" s="50">
        <f t="shared" si="48"/>
        <v>311806.64</v>
      </c>
      <c r="L69" s="50">
        <f t="shared" si="48"/>
        <v>0</v>
      </c>
      <c r="M69" s="50">
        <f t="shared" si="48"/>
        <v>0</v>
      </c>
      <c r="N69" s="50">
        <f t="shared" si="48"/>
        <v>0</v>
      </c>
      <c r="O69" s="50">
        <f t="shared" si="48"/>
        <v>0</v>
      </c>
      <c r="P69" s="50">
        <f>+P70</f>
        <v>0</v>
      </c>
      <c r="Q69" s="50">
        <f t="shared" si="4"/>
        <v>168193.36</v>
      </c>
    </row>
    <row r="70" spans="1:17" x14ac:dyDescent="0.2">
      <c r="A70" s="1" t="s">
        <v>102</v>
      </c>
      <c r="B70" s="3" t="s">
        <v>103</v>
      </c>
      <c r="C70" s="31">
        <v>600000</v>
      </c>
      <c r="D70" s="34">
        <v>149943.9</v>
      </c>
      <c r="E70" s="31">
        <v>749943.9</v>
      </c>
      <c r="F70" s="49">
        <v>0</v>
      </c>
      <c r="G70" s="49">
        <v>0</v>
      </c>
      <c r="H70" s="49">
        <v>0</v>
      </c>
      <c r="I70" s="49">
        <v>0</v>
      </c>
      <c r="J70" s="49">
        <v>269943.90000000002</v>
      </c>
      <c r="K70" s="49">
        <v>311806.64</v>
      </c>
      <c r="L70" s="49">
        <v>0</v>
      </c>
      <c r="M70" s="49">
        <v>0</v>
      </c>
      <c r="N70" s="49">
        <v>0</v>
      </c>
      <c r="O70" s="49">
        <v>0</v>
      </c>
      <c r="P70" s="49">
        <v>0</v>
      </c>
      <c r="Q70" s="49">
        <f t="shared" si="4"/>
        <v>168193.36</v>
      </c>
    </row>
    <row r="71" spans="1:17" x14ac:dyDescent="0.2">
      <c r="A71" s="4" t="s">
        <v>104</v>
      </c>
      <c r="B71" s="9" t="s">
        <v>105</v>
      </c>
      <c r="C71" s="51">
        <v>7000000</v>
      </c>
      <c r="D71" s="53">
        <f t="shared" ref="D71:I71" si="49">+D72</f>
        <v>-77798.84</v>
      </c>
      <c r="E71" s="51">
        <f t="shared" si="49"/>
        <v>6922201.1600000001</v>
      </c>
      <c r="F71" s="50">
        <f t="shared" si="49"/>
        <v>0</v>
      </c>
      <c r="G71" s="50">
        <f t="shared" si="49"/>
        <v>0</v>
      </c>
      <c r="H71" s="50">
        <f t="shared" si="49"/>
        <v>0</v>
      </c>
      <c r="I71" s="50">
        <f t="shared" si="49"/>
        <v>0</v>
      </c>
      <c r="J71" s="50">
        <f t="shared" ref="J71:O71" si="50">+J72</f>
        <v>462039.6</v>
      </c>
      <c r="K71" s="50">
        <f t="shared" si="50"/>
        <v>1414728.1</v>
      </c>
      <c r="L71" s="50">
        <f t="shared" si="50"/>
        <v>0</v>
      </c>
      <c r="M71" s="50">
        <f t="shared" si="50"/>
        <v>0</v>
      </c>
      <c r="N71" s="50">
        <f t="shared" si="50"/>
        <v>0</v>
      </c>
      <c r="O71" s="50">
        <f t="shared" si="50"/>
        <v>73755.759999999995</v>
      </c>
      <c r="P71" s="50">
        <f>+P72</f>
        <v>17093.23</v>
      </c>
      <c r="Q71" s="50">
        <f t="shared" si="4"/>
        <v>4954584.4700000007</v>
      </c>
    </row>
    <row r="72" spans="1:17" s="4" customFormat="1" x14ac:dyDescent="0.2">
      <c r="A72" s="1" t="s">
        <v>106</v>
      </c>
      <c r="B72" s="3" t="s">
        <v>105</v>
      </c>
      <c r="C72" s="31">
        <v>7000000</v>
      </c>
      <c r="D72" s="34">
        <v>-77798.84</v>
      </c>
      <c r="E72" s="31">
        <v>6922201.1600000001</v>
      </c>
      <c r="F72" s="49">
        <v>0</v>
      </c>
      <c r="G72" s="49">
        <v>0</v>
      </c>
      <c r="H72" s="49">
        <v>0</v>
      </c>
      <c r="I72" s="49">
        <v>0</v>
      </c>
      <c r="J72" s="49">
        <v>462039.6</v>
      </c>
      <c r="K72" s="49">
        <v>1414728.1</v>
      </c>
      <c r="L72" s="49">
        <v>0</v>
      </c>
      <c r="M72" s="49">
        <v>0</v>
      </c>
      <c r="N72" s="49">
        <v>0</v>
      </c>
      <c r="O72" s="49">
        <v>73755.759999999995</v>
      </c>
      <c r="P72" s="49">
        <v>17093.23</v>
      </c>
      <c r="Q72" s="49">
        <f t="shared" si="4"/>
        <v>4954584.4700000007</v>
      </c>
    </row>
    <row r="73" spans="1:17" x14ac:dyDescent="0.2">
      <c r="A73" s="4" t="s">
        <v>107</v>
      </c>
      <c r="B73" s="9" t="s">
        <v>108</v>
      </c>
      <c r="C73" s="51">
        <v>21400000</v>
      </c>
      <c r="D73" s="53">
        <f t="shared" ref="D73:I73" si="51">+D74</f>
        <v>4413962.87</v>
      </c>
      <c r="E73" s="51">
        <f t="shared" si="51"/>
        <v>25813962.870000001</v>
      </c>
      <c r="F73" s="50">
        <f t="shared" si="51"/>
        <v>1272798.2</v>
      </c>
      <c r="G73" s="50">
        <f t="shared" si="51"/>
        <v>1589627.47</v>
      </c>
      <c r="H73" s="50">
        <f t="shared" si="51"/>
        <v>1618098.41</v>
      </c>
      <c r="I73" s="50">
        <f t="shared" si="51"/>
        <v>1650610.04</v>
      </c>
      <c r="J73" s="50">
        <f t="shared" ref="J73:O73" si="52">+J74</f>
        <v>1831974.18</v>
      </c>
      <c r="K73" s="50">
        <f t="shared" si="52"/>
        <v>4280701</v>
      </c>
      <c r="L73" s="50">
        <f t="shared" si="52"/>
        <v>1831332.15</v>
      </c>
      <c r="M73" s="50">
        <f t="shared" si="52"/>
        <v>1858018.92</v>
      </c>
      <c r="N73" s="50">
        <f t="shared" si="52"/>
        <v>0</v>
      </c>
      <c r="O73" s="50">
        <f t="shared" si="52"/>
        <v>3096637.2</v>
      </c>
      <c r="P73" s="50">
        <f>+P74</f>
        <v>2567327.2200000002</v>
      </c>
      <c r="Q73" s="50">
        <f t="shared" si="4"/>
        <v>4216838.0800000038</v>
      </c>
    </row>
    <row r="74" spans="1:17" s="4" customFormat="1" x14ac:dyDescent="0.2">
      <c r="A74" s="1" t="s">
        <v>109</v>
      </c>
      <c r="B74" s="3" t="s">
        <v>108</v>
      </c>
      <c r="C74" s="31">
        <v>21400000</v>
      </c>
      <c r="D74" s="34">
        <v>4413962.87</v>
      </c>
      <c r="E74" s="31">
        <v>25813962.870000001</v>
      </c>
      <c r="F74" s="49">
        <v>1272798.2</v>
      </c>
      <c r="G74" s="49">
        <v>1589627.47</v>
      </c>
      <c r="H74" s="49">
        <v>1618098.41</v>
      </c>
      <c r="I74" s="49">
        <v>1650610.04</v>
      </c>
      <c r="J74" s="49">
        <v>1831974.18</v>
      </c>
      <c r="K74" s="49">
        <v>4280701</v>
      </c>
      <c r="L74" s="49">
        <v>1831332.15</v>
      </c>
      <c r="M74" s="49">
        <v>1858018.92</v>
      </c>
      <c r="N74" s="49">
        <v>0</v>
      </c>
      <c r="O74" s="49">
        <v>3096637.2</v>
      </c>
      <c r="P74" s="49">
        <v>2567327.2200000002</v>
      </c>
      <c r="Q74" s="49">
        <f t="shared" si="4"/>
        <v>4216838.0800000038</v>
      </c>
    </row>
    <row r="75" spans="1:17" x14ac:dyDescent="0.2">
      <c r="A75" s="4" t="s">
        <v>110</v>
      </c>
      <c r="B75" s="9" t="s">
        <v>111</v>
      </c>
      <c r="C75" s="51">
        <v>10000000</v>
      </c>
      <c r="D75" s="53">
        <f t="shared" ref="D75:I75" si="53">+D76</f>
        <v>-72145.06</v>
      </c>
      <c r="E75" s="51">
        <f t="shared" si="53"/>
        <v>9927854.9399999995</v>
      </c>
      <c r="F75" s="50">
        <f t="shared" si="53"/>
        <v>0</v>
      </c>
      <c r="G75" s="50">
        <f t="shared" si="53"/>
        <v>0</v>
      </c>
      <c r="H75" s="50">
        <f t="shared" si="53"/>
        <v>0</v>
      </c>
      <c r="I75" s="50">
        <f t="shared" si="53"/>
        <v>9927854.9399999995</v>
      </c>
      <c r="J75" s="50">
        <f t="shared" ref="J75:O75" si="54">+J76</f>
        <v>0</v>
      </c>
      <c r="K75" s="50">
        <f t="shared" si="54"/>
        <v>0</v>
      </c>
      <c r="L75" s="50">
        <f t="shared" si="54"/>
        <v>0</v>
      </c>
      <c r="M75" s="50">
        <f t="shared" si="54"/>
        <v>0</v>
      </c>
      <c r="N75" s="50">
        <f t="shared" si="54"/>
        <v>0</v>
      </c>
      <c r="O75" s="50">
        <f t="shared" si="54"/>
        <v>0</v>
      </c>
      <c r="P75" s="50">
        <f>+P76</f>
        <v>0</v>
      </c>
      <c r="Q75" s="50">
        <f t="shared" si="4"/>
        <v>0</v>
      </c>
    </row>
    <row r="76" spans="1:17" s="4" customFormat="1" x14ac:dyDescent="0.2">
      <c r="A76" s="1" t="s">
        <v>112</v>
      </c>
      <c r="B76" s="3" t="s">
        <v>111</v>
      </c>
      <c r="C76" s="31">
        <v>10000000</v>
      </c>
      <c r="D76" s="34">
        <v>-72145.06</v>
      </c>
      <c r="E76" s="31">
        <v>9927854.9399999995</v>
      </c>
      <c r="F76" s="49">
        <v>0</v>
      </c>
      <c r="G76" s="49">
        <v>0</v>
      </c>
      <c r="H76" s="49">
        <v>0</v>
      </c>
      <c r="I76" s="49">
        <v>9927854.9399999995</v>
      </c>
      <c r="J76" s="49">
        <v>0</v>
      </c>
      <c r="K76" s="49">
        <v>0</v>
      </c>
      <c r="L76" s="49">
        <v>0</v>
      </c>
      <c r="M76" s="49">
        <v>0</v>
      </c>
      <c r="N76" s="49">
        <v>0</v>
      </c>
      <c r="O76" s="49">
        <v>0</v>
      </c>
      <c r="P76" s="49">
        <v>0</v>
      </c>
      <c r="Q76" s="49">
        <f t="shared" ref="Q76:Q139" si="55">+E76-F76-G76-H76-I76-J76-K76-L76-M76-N76-O76-P76</f>
        <v>0</v>
      </c>
    </row>
    <row r="77" spans="1:17" x14ac:dyDescent="0.2">
      <c r="A77" s="4" t="s">
        <v>113</v>
      </c>
      <c r="B77" s="9" t="s">
        <v>114</v>
      </c>
      <c r="C77" s="51">
        <v>10850000</v>
      </c>
      <c r="D77" s="53">
        <f t="shared" ref="D77:M77" si="56">+D78+D79+D80</f>
        <v>115957.03</v>
      </c>
      <c r="E77" s="51">
        <f t="shared" si="56"/>
        <v>10965957.029999999</v>
      </c>
      <c r="F77" s="50">
        <f t="shared" si="56"/>
        <v>0</v>
      </c>
      <c r="G77" s="50">
        <f t="shared" si="56"/>
        <v>0</v>
      </c>
      <c r="H77" s="50">
        <f t="shared" si="56"/>
        <v>0</v>
      </c>
      <c r="I77" s="50">
        <f t="shared" si="56"/>
        <v>0</v>
      </c>
      <c r="J77" s="50">
        <f t="shared" si="56"/>
        <v>0</v>
      </c>
      <c r="K77" s="50">
        <f t="shared" si="56"/>
        <v>0</v>
      </c>
      <c r="L77" s="50">
        <f t="shared" si="56"/>
        <v>0</v>
      </c>
      <c r="M77" s="50">
        <f t="shared" si="56"/>
        <v>140420</v>
      </c>
      <c r="N77" s="50">
        <f>+N78+N79+N80</f>
        <v>115957.03</v>
      </c>
      <c r="O77" s="50">
        <f>+O78+O79+O80</f>
        <v>0</v>
      </c>
      <c r="P77" s="50">
        <f>+P78+P79+P80</f>
        <v>60000</v>
      </c>
      <c r="Q77" s="50">
        <f t="shared" si="55"/>
        <v>10649580</v>
      </c>
    </row>
    <row r="78" spans="1:17" s="4" customFormat="1" x14ac:dyDescent="0.2">
      <c r="A78" s="1" t="s">
        <v>115</v>
      </c>
      <c r="B78" s="3" t="s">
        <v>116</v>
      </c>
      <c r="C78" s="31">
        <v>10400000</v>
      </c>
      <c r="D78" s="34">
        <v>-2473221.5099999998</v>
      </c>
      <c r="E78" s="31">
        <v>7926778.4900000002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140420</v>
      </c>
      <c r="N78" s="49">
        <v>0</v>
      </c>
      <c r="O78" s="49">
        <v>0</v>
      </c>
      <c r="P78" s="49">
        <v>60000</v>
      </c>
      <c r="Q78" s="49">
        <f t="shared" si="55"/>
        <v>7726358.4900000002</v>
      </c>
    </row>
    <row r="79" spans="1:17" s="4" customFormat="1" x14ac:dyDescent="0.2">
      <c r="A79" s="1" t="s">
        <v>117</v>
      </c>
      <c r="B79" s="3" t="s">
        <v>118</v>
      </c>
      <c r="C79" s="31">
        <v>450000</v>
      </c>
      <c r="D79" s="34">
        <v>2473221.5099999998</v>
      </c>
      <c r="E79" s="31">
        <v>2923221.51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49">
        <v>0</v>
      </c>
      <c r="N79" s="49">
        <v>0</v>
      </c>
      <c r="O79" s="49">
        <v>0</v>
      </c>
      <c r="P79" s="49">
        <v>0</v>
      </c>
      <c r="Q79" s="49">
        <f t="shared" si="55"/>
        <v>2923221.51</v>
      </c>
    </row>
    <row r="80" spans="1:17" s="4" customFormat="1" x14ac:dyDescent="0.2">
      <c r="A80" s="1" t="s">
        <v>448</v>
      </c>
      <c r="B80" s="3" t="s">
        <v>449</v>
      </c>
      <c r="C80" s="31">
        <v>0</v>
      </c>
      <c r="D80" s="34">
        <v>115957.03</v>
      </c>
      <c r="E80" s="31">
        <v>115957.03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49">
        <v>0</v>
      </c>
      <c r="N80" s="49">
        <v>115957.03</v>
      </c>
      <c r="O80" s="49">
        <v>0</v>
      </c>
      <c r="P80" s="49">
        <v>0</v>
      </c>
      <c r="Q80" s="49">
        <f t="shared" si="55"/>
        <v>0</v>
      </c>
    </row>
    <row r="81" spans="1:17" s="4" customFormat="1" x14ac:dyDescent="0.2">
      <c r="A81" s="4" t="s">
        <v>119</v>
      </c>
      <c r="B81" s="9" t="s">
        <v>120</v>
      </c>
      <c r="C81" s="51">
        <v>7300000</v>
      </c>
      <c r="D81" s="53">
        <f t="shared" ref="D81:E81" si="57">+D82+D83+D84+D85+D86+D87</f>
        <v>7820200</v>
      </c>
      <c r="E81" s="51">
        <f t="shared" si="57"/>
        <v>15120200</v>
      </c>
      <c r="F81" s="50">
        <f t="shared" ref="F81:J81" si="58">+F82+F83+F84+F85+F86+F87</f>
        <v>0</v>
      </c>
      <c r="G81" s="50">
        <f t="shared" si="58"/>
        <v>4425</v>
      </c>
      <c r="H81" s="50">
        <f t="shared" si="58"/>
        <v>176871.38</v>
      </c>
      <c r="I81" s="50">
        <f t="shared" si="58"/>
        <v>195939</v>
      </c>
      <c r="J81" s="50">
        <f t="shared" si="58"/>
        <v>376567.26</v>
      </c>
      <c r="K81" s="50">
        <f>+K82+K83+K84+K85+K86+K87</f>
        <v>282594.24</v>
      </c>
      <c r="L81" s="50">
        <f>+L82+L83+L84+L85+L86+L87</f>
        <v>564363.19999999995</v>
      </c>
      <c r="M81" s="50">
        <f>+M82+M83+M84+M85+M86+M87</f>
        <v>891948.72</v>
      </c>
      <c r="N81" s="50">
        <f>+N82+N83+N84+N85+N86+N87</f>
        <v>237262.14</v>
      </c>
      <c r="O81" s="50">
        <f>+O82+O83+O84+O85+O86+O87</f>
        <v>1330075.6599999999</v>
      </c>
      <c r="P81" s="50">
        <f>+P82+P83+P84+P85+P86+P87</f>
        <v>4433718.58</v>
      </c>
      <c r="Q81" s="50">
        <f t="shared" si="55"/>
        <v>6626434.8199999984</v>
      </c>
    </row>
    <row r="82" spans="1:17" x14ac:dyDescent="0.2">
      <c r="A82" s="1" t="s">
        <v>121</v>
      </c>
      <c r="B82" s="3" t="s">
        <v>122</v>
      </c>
      <c r="C82" s="31">
        <v>200000</v>
      </c>
      <c r="D82" s="34">
        <v>-200000</v>
      </c>
      <c r="E82" s="31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  <c r="N82" s="49">
        <v>0</v>
      </c>
      <c r="O82" s="49">
        <v>0</v>
      </c>
      <c r="P82" s="49">
        <v>0</v>
      </c>
      <c r="Q82" s="49">
        <f t="shared" si="55"/>
        <v>0</v>
      </c>
    </row>
    <row r="83" spans="1:17" s="4" customFormat="1" x14ac:dyDescent="0.2">
      <c r="A83" s="1" t="s">
        <v>421</v>
      </c>
      <c r="B83" s="3" t="s">
        <v>427</v>
      </c>
      <c r="C83" s="31">
        <v>0</v>
      </c>
      <c r="D83" s="34">
        <v>176871.38</v>
      </c>
      <c r="E83" s="31">
        <v>176871.38</v>
      </c>
      <c r="F83" s="49">
        <v>0</v>
      </c>
      <c r="G83" s="49">
        <v>0</v>
      </c>
      <c r="H83" s="49">
        <v>176871.38</v>
      </c>
      <c r="I83" s="49">
        <v>0</v>
      </c>
      <c r="J83" s="49">
        <v>0</v>
      </c>
      <c r="K83" s="49">
        <v>0</v>
      </c>
      <c r="L83" s="49">
        <v>0</v>
      </c>
      <c r="M83" s="49">
        <v>0</v>
      </c>
      <c r="N83" s="49">
        <v>0</v>
      </c>
      <c r="O83" s="49">
        <v>0</v>
      </c>
      <c r="P83" s="49">
        <v>0</v>
      </c>
      <c r="Q83" s="49">
        <f t="shared" si="55"/>
        <v>0</v>
      </c>
    </row>
    <row r="84" spans="1:17" s="4" customFormat="1" x14ac:dyDescent="0.2">
      <c r="A84" s="1" t="s">
        <v>123</v>
      </c>
      <c r="B84" s="3" t="s">
        <v>124</v>
      </c>
      <c r="C84" s="31">
        <v>1000000</v>
      </c>
      <c r="D84" s="34">
        <v>-500000</v>
      </c>
      <c r="E84" s="31">
        <v>500000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49">
        <v>0</v>
      </c>
      <c r="N84" s="49">
        <v>0</v>
      </c>
      <c r="O84" s="49">
        <v>0</v>
      </c>
      <c r="P84" s="49">
        <v>0</v>
      </c>
      <c r="Q84" s="49">
        <f t="shared" si="55"/>
        <v>500000</v>
      </c>
    </row>
    <row r="85" spans="1:17" s="4" customFormat="1" x14ac:dyDescent="0.2">
      <c r="A85" s="1" t="s">
        <v>125</v>
      </c>
      <c r="B85" s="3" t="s">
        <v>126</v>
      </c>
      <c r="C85" s="31">
        <v>5200000</v>
      </c>
      <c r="D85" s="34">
        <v>-157367.03</v>
      </c>
      <c r="E85" s="31">
        <v>5042632.97</v>
      </c>
      <c r="F85" s="49">
        <v>0</v>
      </c>
      <c r="G85" s="49">
        <v>4425</v>
      </c>
      <c r="H85" s="49">
        <v>0</v>
      </c>
      <c r="I85" s="49">
        <v>195939</v>
      </c>
      <c r="J85" s="49">
        <v>376567.26</v>
      </c>
      <c r="K85" s="49">
        <v>231394.24</v>
      </c>
      <c r="L85" s="49">
        <v>8850</v>
      </c>
      <c r="M85" s="49">
        <v>511467.12</v>
      </c>
      <c r="N85" s="49">
        <v>14478.14</v>
      </c>
      <c r="O85" s="49">
        <v>1330075.6599999999</v>
      </c>
      <c r="P85" s="49">
        <v>4425</v>
      </c>
      <c r="Q85" s="49">
        <f t="shared" si="55"/>
        <v>2365011.5499999998</v>
      </c>
    </row>
    <row r="86" spans="1:17" x14ac:dyDescent="0.2">
      <c r="A86" s="1" t="s">
        <v>127</v>
      </c>
      <c r="B86" s="3" t="s">
        <v>128</v>
      </c>
      <c r="C86" s="31">
        <v>400000</v>
      </c>
      <c r="D86" s="34">
        <v>620360.19999999995</v>
      </c>
      <c r="E86" s="31">
        <v>1020360.2</v>
      </c>
      <c r="F86" s="49">
        <v>0</v>
      </c>
      <c r="G86" s="49">
        <v>0</v>
      </c>
      <c r="H86" s="49">
        <v>0</v>
      </c>
      <c r="I86" s="49">
        <v>0</v>
      </c>
      <c r="J86" s="49">
        <v>0</v>
      </c>
      <c r="K86" s="49">
        <v>0</v>
      </c>
      <c r="L86" s="49">
        <v>0</v>
      </c>
      <c r="M86" s="49">
        <v>258398.8</v>
      </c>
      <c r="N86" s="49">
        <v>222784</v>
      </c>
      <c r="O86" s="49">
        <v>0</v>
      </c>
      <c r="P86" s="49">
        <v>87133.58</v>
      </c>
      <c r="Q86" s="49">
        <f t="shared" si="55"/>
        <v>452043.81999999989</v>
      </c>
    </row>
    <row r="87" spans="1:17" x14ac:dyDescent="0.2">
      <c r="A87" s="1" t="s">
        <v>129</v>
      </c>
      <c r="B87" s="3" t="s">
        <v>130</v>
      </c>
      <c r="C87" s="31">
        <v>500000</v>
      </c>
      <c r="D87" s="34">
        <v>7880335.4500000002</v>
      </c>
      <c r="E87" s="31">
        <v>8380335.4500000002</v>
      </c>
      <c r="F87" s="49">
        <v>0</v>
      </c>
      <c r="G87" s="49">
        <v>0</v>
      </c>
      <c r="H87" s="49">
        <v>0</v>
      </c>
      <c r="I87" s="49">
        <v>0</v>
      </c>
      <c r="J87" s="49">
        <v>0</v>
      </c>
      <c r="K87" s="49">
        <v>51200</v>
      </c>
      <c r="L87" s="49">
        <v>555513.19999999995</v>
      </c>
      <c r="M87" s="49">
        <v>122082.8</v>
      </c>
      <c r="N87" s="49">
        <v>0</v>
      </c>
      <c r="O87" s="49">
        <v>0</v>
      </c>
      <c r="P87" s="49">
        <v>4342160</v>
      </c>
      <c r="Q87" s="49">
        <f t="shared" si="55"/>
        <v>3309379.45</v>
      </c>
    </row>
    <row r="88" spans="1:17" x14ac:dyDescent="0.2">
      <c r="A88" s="4" t="s">
        <v>131</v>
      </c>
      <c r="B88" s="9" t="s">
        <v>132</v>
      </c>
      <c r="C88" s="51">
        <v>2359300</v>
      </c>
      <c r="D88" s="53">
        <f t="shared" ref="D88:I88" si="59">+D89</f>
        <v>0</v>
      </c>
      <c r="E88" s="51">
        <f t="shared" si="59"/>
        <v>2359300</v>
      </c>
      <c r="F88" s="50">
        <f>+F89</f>
        <v>0</v>
      </c>
      <c r="G88" s="50">
        <f t="shared" si="59"/>
        <v>0</v>
      </c>
      <c r="H88" s="50">
        <f t="shared" si="59"/>
        <v>0</v>
      </c>
      <c r="I88" s="50">
        <f t="shared" si="59"/>
        <v>0</v>
      </c>
      <c r="J88" s="50">
        <f t="shared" ref="J88:O88" si="60">+J89</f>
        <v>0</v>
      </c>
      <c r="K88" s="50">
        <f t="shared" si="60"/>
        <v>0</v>
      </c>
      <c r="L88" s="50">
        <f t="shared" si="60"/>
        <v>0</v>
      </c>
      <c r="M88" s="50">
        <f t="shared" si="60"/>
        <v>0</v>
      </c>
      <c r="N88" s="50">
        <f t="shared" si="60"/>
        <v>0</v>
      </c>
      <c r="O88" s="50">
        <f t="shared" si="60"/>
        <v>0</v>
      </c>
      <c r="P88" s="50">
        <f>+P89</f>
        <v>0</v>
      </c>
      <c r="Q88" s="50">
        <f t="shared" si="55"/>
        <v>2359300</v>
      </c>
    </row>
    <row r="89" spans="1:17" s="4" customFormat="1" x14ac:dyDescent="0.2">
      <c r="A89" s="1" t="s">
        <v>399</v>
      </c>
      <c r="B89" s="3" t="s">
        <v>406</v>
      </c>
      <c r="C89" s="31">
        <v>2359300</v>
      </c>
      <c r="D89" s="34">
        <v>0</v>
      </c>
      <c r="E89" s="31">
        <v>2359300</v>
      </c>
      <c r="F89" s="49">
        <v>0</v>
      </c>
      <c r="G89" s="49">
        <v>0</v>
      </c>
      <c r="H89" s="49">
        <v>0</v>
      </c>
      <c r="I89" s="49">
        <v>0</v>
      </c>
      <c r="J89" s="49">
        <v>0</v>
      </c>
      <c r="K89" s="49">
        <v>0</v>
      </c>
      <c r="L89" s="49">
        <v>0</v>
      </c>
      <c r="M89" s="49">
        <v>0</v>
      </c>
      <c r="N89" s="49">
        <v>0</v>
      </c>
      <c r="O89" s="49">
        <v>0</v>
      </c>
      <c r="P89" s="49">
        <v>0</v>
      </c>
      <c r="Q89" s="49">
        <f t="shared" si="55"/>
        <v>2359300</v>
      </c>
    </row>
    <row r="90" spans="1:17" s="4" customFormat="1" x14ac:dyDescent="0.2">
      <c r="A90" s="4" t="s">
        <v>133</v>
      </c>
      <c r="B90" s="9" t="s">
        <v>134</v>
      </c>
      <c r="C90" s="51">
        <v>50000</v>
      </c>
      <c r="D90" s="53">
        <f t="shared" ref="D90:I90" si="61">+D91</f>
        <v>-50000</v>
      </c>
      <c r="E90" s="51">
        <f t="shared" si="61"/>
        <v>0</v>
      </c>
      <c r="F90" s="50">
        <f t="shared" si="61"/>
        <v>0</v>
      </c>
      <c r="G90" s="50">
        <f t="shared" si="61"/>
        <v>0</v>
      </c>
      <c r="H90" s="50">
        <f t="shared" si="61"/>
        <v>0</v>
      </c>
      <c r="I90" s="50">
        <f t="shared" si="61"/>
        <v>0</v>
      </c>
      <c r="J90" s="50">
        <f t="shared" ref="J90:O90" si="62">+J91</f>
        <v>0</v>
      </c>
      <c r="K90" s="50">
        <f t="shared" si="62"/>
        <v>0</v>
      </c>
      <c r="L90" s="50">
        <f t="shared" si="62"/>
        <v>0</v>
      </c>
      <c r="M90" s="50">
        <f t="shared" si="62"/>
        <v>0</v>
      </c>
      <c r="N90" s="50">
        <f t="shared" si="62"/>
        <v>0</v>
      </c>
      <c r="O90" s="50">
        <f t="shared" si="62"/>
        <v>0</v>
      </c>
      <c r="P90" s="50">
        <f>+P91</f>
        <v>0</v>
      </c>
      <c r="Q90" s="50">
        <f t="shared" si="55"/>
        <v>0</v>
      </c>
    </row>
    <row r="91" spans="1:17" x14ac:dyDescent="0.2">
      <c r="A91" s="1" t="s">
        <v>135</v>
      </c>
      <c r="B91" s="3" t="s">
        <v>134</v>
      </c>
      <c r="C91" s="31">
        <v>50000</v>
      </c>
      <c r="D91" s="34">
        <v>-50000</v>
      </c>
      <c r="E91" s="31">
        <v>0</v>
      </c>
      <c r="F91" s="49">
        <v>0</v>
      </c>
      <c r="G91" s="49">
        <v>0</v>
      </c>
      <c r="H91" s="49">
        <v>0</v>
      </c>
      <c r="I91" s="49">
        <v>0</v>
      </c>
      <c r="J91" s="49">
        <v>0</v>
      </c>
      <c r="K91" s="49">
        <v>0</v>
      </c>
      <c r="L91" s="49">
        <v>0</v>
      </c>
      <c r="M91" s="49">
        <v>0</v>
      </c>
      <c r="N91" s="49">
        <v>0</v>
      </c>
      <c r="O91" s="49">
        <v>0</v>
      </c>
      <c r="P91" s="49">
        <v>0</v>
      </c>
      <c r="Q91" s="49">
        <f t="shared" si="55"/>
        <v>0</v>
      </c>
    </row>
    <row r="92" spans="1:17" s="4" customFormat="1" x14ac:dyDescent="0.2">
      <c r="A92" s="4" t="s">
        <v>136</v>
      </c>
      <c r="B92" s="9" t="s">
        <v>137</v>
      </c>
      <c r="C92" s="51">
        <v>3000000</v>
      </c>
      <c r="D92" s="53">
        <f t="shared" ref="D92:E92" si="63">+D93+D94</f>
        <v>-1445470.6400000001</v>
      </c>
      <c r="E92" s="51">
        <f t="shared" si="63"/>
        <v>1554529.3599999999</v>
      </c>
      <c r="F92" s="50">
        <f t="shared" ref="F92:K92" si="64">+F93+F94</f>
        <v>0</v>
      </c>
      <c r="G92" s="50">
        <f t="shared" si="64"/>
        <v>0</v>
      </c>
      <c r="H92" s="50">
        <f t="shared" si="64"/>
        <v>0</v>
      </c>
      <c r="I92" s="50">
        <f t="shared" si="64"/>
        <v>0</v>
      </c>
      <c r="J92" s="50">
        <f t="shared" si="64"/>
        <v>49331.16</v>
      </c>
      <c r="K92" s="50">
        <f t="shared" si="64"/>
        <v>0</v>
      </c>
      <c r="L92" s="50">
        <f>+L93+L94</f>
        <v>29101.05</v>
      </c>
      <c r="M92" s="50">
        <f>+M93+M94</f>
        <v>41101.35</v>
      </c>
      <c r="N92" s="50">
        <f>+N93+N94</f>
        <v>0</v>
      </c>
      <c r="O92" s="50">
        <f>+O93+O94</f>
        <v>334228.77</v>
      </c>
      <c r="P92" s="50">
        <f>+P93+P94</f>
        <v>18299.91</v>
      </c>
      <c r="Q92" s="50">
        <f t="shared" si="55"/>
        <v>1082467.1199999999</v>
      </c>
    </row>
    <row r="93" spans="1:17" x14ac:dyDescent="0.2">
      <c r="A93" s="1" t="s">
        <v>138</v>
      </c>
      <c r="B93" s="3" t="s">
        <v>139</v>
      </c>
      <c r="C93" s="31">
        <v>3000000</v>
      </c>
      <c r="D93" s="34">
        <v>-1698722</v>
      </c>
      <c r="E93" s="31">
        <v>1301278</v>
      </c>
      <c r="F93" s="49">
        <v>0</v>
      </c>
      <c r="G93" s="49">
        <v>0</v>
      </c>
      <c r="H93" s="49">
        <v>0</v>
      </c>
      <c r="I93" s="49">
        <v>0</v>
      </c>
      <c r="J93" s="49">
        <v>0</v>
      </c>
      <c r="K93" s="49">
        <v>0</v>
      </c>
      <c r="L93" s="49">
        <v>0</v>
      </c>
      <c r="M93" s="49">
        <v>0</v>
      </c>
      <c r="N93" s="49">
        <v>0</v>
      </c>
      <c r="O93" s="49">
        <v>290929</v>
      </c>
      <c r="P93" s="49">
        <v>0</v>
      </c>
      <c r="Q93" s="49">
        <f t="shared" si="55"/>
        <v>1010349</v>
      </c>
    </row>
    <row r="94" spans="1:17" x14ac:dyDescent="0.2">
      <c r="A94" s="1" t="s">
        <v>422</v>
      </c>
      <c r="B94" s="3" t="s">
        <v>428</v>
      </c>
      <c r="C94" s="31">
        <v>0</v>
      </c>
      <c r="D94" s="34">
        <v>253251.36</v>
      </c>
      <c r="E94" s="31">
        <v>253251.36</v>
      </c>
      <c r="F94" s="49">
        <v>0</v>
      </c>
      <c r="G94" s="49">
        <v>0</v>
      </c>
      <c r="H94" s="49">
        <v>0</v>
      </c>
      <c r="I94" s="49">
        <v>0</v>
      </c>
      <c r="J94" s="49">
        <v>49331.16</v>
      </c>
      <c r="K94" s="49">
        <v>0</v>
      </c>
      <c r="L94" s="49">
        <v>29101.05</v>
      </c>
      <c r="M94" s="49">
        <v>41101.35</v>
      </c>
      <c r="N94" s="49">
        <v>0</v>
      </c>
      <c r="O94" s="49">
        <v>43299.77</v>
      </c>
      <c r="P94" s="49">
        <v>18299.91</v>
      </c>
      <c r="Q94" s="49">
        <f t="shared" si="55"/>
        <v>72118.12</v>
      </c>
    </row>
    <row r="95" spans="1:17" s="4" customFormat="1" x14ac:dyDescent="0.2">
      <c r="A95" s="4" t="s">
        <v>140</v>
      </c>
      <c r="B95" s="9" t="s">
        <v>141</v>
      </c>
      <c r="C95" s="51">
        <v>15600000</v>
      </c>
      <c r="D95" s="53">
        <f t="shared" ref="D95:E95" si="65">+D96</f>
        <v>1000000</v>
      </c>
      <c r="E95" s="51">
        <f t="shared" si="65"/>
        <v>16600000</v>
      </c>
      <c r="F95" s="50">
        <f t="shared" ref="F95:K95" si="66">+F96</f>
        <v>0</v>
      </c>
      <c r="G95" s="50">
        <f t="shared" si="66"/>
        <v>0</v>
      </c>
      <c r="H95" s="50">
        <f t="shared" si="66"/>
        <v>0</v>
      </c>
      <c r="I95" s="50">
        <f t="shared" si="66"/>
        <v>0</v>
      </c>
      <c r="J95" s="50">
        <f t="shared" si="66"/>
        <v>0</v>
      </c>
      <c r="K95" s="50">
        <f t="shared" si="66"/>
        <v>1221182</v>
      </c>
      <c r="L95" s="50">
        <f>+L96</f>
        <v>401849</v>
      </c>
      <c r="M95" s="50">
        <f>+M96</f>
        <v>363086</v>
      </c>
      <c r="N95" s="50">
        <f>+N96</f>
        <v>2321001</v>
      </c>
      <c r="O95" s="50">
        <f>+O96</f>
        <v>404737.99</v>
      </c>
      <c r="P95" s="50">
        <f>+P96</f>
        <v>2285955</v>
      </c>
      <c r="Q95" s="50">
        <f t="shared" si="55"/>
        <v>9602189.0099999998</v>
      </c>
    </row>
    <row r="96" spans="1:17" x14ac:dyDescent="0.2">
      <c r="A96" s="1" t="s">
        <v>142</v>
      </c>
      <c r="B96" s="3" t="s">
        <v>143</v>
      </c>
      <c r="C96" s="31">
        <v>15600000</v>
      </c>
      <c r="D96" s="34">
        <v>1000000</v>
      </c>
      <c r="E96" s="31">
        <v>16600000</v>
      </c>
      <c r="F96" s="49">
        <v>0</v>
      </c>
      <c r="G96" s="49">
        <v>0</v>
      </c>
      <c r="H96" s="49">
        <v>0</v>
      </c>
      <c r="I96" s="49">
        <v>0</v>
      </c>
      <c r="J96" s="49">
        <v>0</v>
      </c>
      <c r="K96" s="49">
        <v>1221182</v>
      </c>
      <c r="L96" s="49">
        <v>401849</v>
      </c>
      <c r="M96" s="49">
        <v>363086</v>
      </c>
      <c r="N96" s="49">
        <v>2321001</v>
      </c>
      <c r="O96" s="49">
        <v>404737.99</v>
      </c>
      <c r="P96" s="49">
        <v>2285955</v>
      </c>
      <c r="Q96" s="49">
        <f t="shared" si="55"/>
        <v>9602189.0099999998</v>
      </c>
    </row>
    <row r="97" spans="1:17" x14ac:dyDescent="0.2">
      <c r="A97" s="4" t="s">
        <v>144</v>
      </c>
      <c r="B97" s="9" t="s">
        <v>145</v>
      </c>
      <c r="C97" s="51">
        <f>+C98+C99+C100+C101+C102+C103</f>
        <v>20004479</v>
      </c>
      <c r="D97" s="53">
        <f>+D98+D99+D100+D101+D102+D103</f>
        <v>1958142.3399999996</v>
      </c>
      <c r="E97" s="51">
        <f>+E98+E99+E100+E101+E102+E103</f>
        <v>21962621.34</v>
      </c>
      <c r="F97" s="50">
        <f t="shared" ref="F97:N97" si="67">+F98+F99+F101+F102+F103</f>
        <v>0</v>
      </c>
      <c r="G97" s="50">
        <f t="shared" si="67"/>
        <v>89500</v>
      </c>
      <c r="H97" s="50">
        <f t="shared" si="67"/>
        <v>305900</v>
      </c>
      <c r="I97" s="50">
        <f t="shared" si="67"/>
        <v>758108.81</v>
      </c>
      <c r="J97" s="50">
        <f t="shared" si="67"/>
        <v>2175824.85</v>
      </c>
      <c r="K97" s="50">
        <f t="shared" si="67"/>
        <v>1820422.3900000001</v>
      </c>
      <c r="L97" s="50">
        <f t="shared" si="67"/>
        <v>1704858.2</v>
      </c>
      <c r="M97" s="50">
        <f t="shared" si="67"/>
        <v>1718347.63</v>
      </c>
      <c r="N97" s="50">
        <f t="shared" si="67"/>
        <v>3350643.44</v>
      </c>
      <c r="O97" s="50">
        <f>+O98+O99+O100+O101+O102+O103</f>
        <v>594643.69999999995</v>
      </c>
      <c r="P97" s="50">
        <f>+P98+P99+P100+P101+P102+P103</f>
        <v>2985354.88</v>
      </c>
      <c r="Q97" s="50">
        <f t="shared" si="55"/>
        <v>6459017.4400000023</v>
      </c>
    </row>
    <row r="98" spans="1:17" s="4" customFormat="1" x14ac:dyDescent="0.2">
      <c r="A98" s="1" t="s">
        <v>400</v>
      </c>
      <c r="B98" s="3" t="s">
        <v>146</v>
      </c>
      <c r="C98" s="31">
        <v>700000</v>
      </c>
      <c r="D98" s="34">
        <v>-700000</v>
      </c>
      <c r="E98" s="31">
        <v>0</v>
      </c>
      <c r="F98" s="49">
        <v>0</v>
      </c>
      <c r="G98" s="49">
        <v>0</v>
      </c>
      <c r="H98" s="49">
        <v>0</v>
      </c>
      <c r="I98" s="49">
        <v>0</v>
      </c>
      <c r="J98" s="49">
        <v>0</v>
      </c>
      <c r="K98" s="49">
        <v>0</v>
      </c>
      <c r="L98" s="49">
        <v>0</v>
      </c>
      <c r="M98" s="49">
        <v>0</v>
      </c>
      <c r="N98" s="49">
        <v>0</v>
      </c>
      <c r="O98" s="49">
        <v>0</v>
      </c>
      <c r="P98" s="49">
        <v>0</v>
      </c>
      <c r="Q98" s="49">
        <f t="shared" si="55"/>
        <v>0</v>
      </c>
    </row>
    <row r="99" spans="1:17" x14ac:dyDescent="0.2">
      <c r="A99" s="1" t="s">
        <v>401</v>
      </c>
      <c r="B99" s="3" t="s">
        <v>147</v>
      </c>
      <c r="C99" s="31">
        <v>1500000</v>
      </c>
      <c r="D99" s="34">
        <v>1636351.96</v>
      </c>
      <c r="E99" s="31">
        <v>3136351.96</v>
      </c>
      <c r="F99" s="49">
        <v>0</v>
      </c>
      <c r="G99" s="49">
        <v>29500</v>
      </c>
      <c r="H99" s="49">
        <v>5900</v>
      </c>
      <c r="I99" s="49">
        <v>398993.4</v>
      </c>
      <c r="J99" s="49">
        <v>88877.6</v>
      </c>
      <c r="K99" s="49">
        <v>387075.4</v>
      </c>
      <c r="L99" s="49">
        <v>762858.2</v>
      </c>
      <c r="M99" s="49">
        <v>158379.6</v>
      </c>
      <c r="N99" s="49">
        <v>100949</v>
      </c>
      <c r="O99" s="49">
        <v>93113.8</v>
      </c>
      <c r="P99" s="49">
        <v>1116551.3999999999</v>
      </c>
      <c r="Q99" s="49">
        <f t="shared" si="55"/>
        <v>-5846.4399999999441</v>
      </c>
    </row>
    <row r="100" spans="1:17" x14ac:dyDescent="0.2">
      <c r="A100" s="1" t="s">
        <v>461</v>
      </c>
      <c r="B100" s="3" t="s">
        <v>462</v>
      </c>
      <c r="C100" s="31">
        <v>0</v>
      </c>
      <c r="D100" s="34">
        <v>234908</v>
      </c>
      <c r="E100" s="31">
        <v>234908</v>
      </c>
      <c r="F100" s="49">
        <v>0</v>
      </c>
      <c r="G100" s="49">
        <v>0</v>
      </c>
      <c r="H100" s="49">
        <v>0</v>
      </c>
      <c r="I100" s="49">
        <v>0</v>
      </c>
      <c r="J100" s="49">
        <v>0</v>
      </c>
      <c r="K100" s="49">
        <v>0</v>
      </c>
      <c r="L100" s="49">
        <v>0</v>
      </c>
      <c r="M100" s="49">
        <v>0</v>
      </c>
      <c r="N100" s="49">
        <v>0</v>
      </c>
      <c r="O100" s="49">
        <v>0</v>
      </c>
      <c r="P100" s="49">
        <v>0</v>
      </c>
      <c r="Q100" s="49">
        <f t="shared" si="55"/>
        <v>234908</v>
      </c>
    </row>
    <row r="101" spans="1:17" s="4" customFormat="1" x14ac:dyDescent="0.2">
      <c r="A101" s="1" t="s">
        <v>402</v>
      </c>
      <c r="B101" s="3" t="s">
        <v>148</v>
      </c>
      <c r="C101" s="31">
        <v>5200000</v>
      </c>
      <c r="D101" s="34">
        <v>-2822664.97</v>
      </c>
      <c r="E101" s="31">
        <v>2377335.0299999998</v>
      </c>
      <c r="F101" s="49">
        <v>0</v>
      </c>
      <c r="G101" s="49">
        <v>60000</v>
      </c>
      <c r="H101" s="49">
        <v>0</v>
      </c>
      <c r="I101" s="49">
        <v>54900</v>
      </c>
      <c r="J101" s="49">
        <v>1038947.25</v>
      </c>
      <c r="K101" s="49">
        <v>353937.78</v>
      </c>
      <c r="L101" s="49">
        <v>0</v>
      </c>
      <c r="M101" s="49">
        <v>269550</v>
      </c>
      <c r="N101" s="49">
        <v>286544.61</v>
      </c>
      <c r="O101" s="49">
        <v>171394.61</v>
      </c>
      <c r="P101" s="49">
        <v>302117.09999999998</v>
      </c>
      <c r="Q101" s="49">
        <f t="shared" si="55"/>
        <v>-160056.32000000018</v>
      </c>
    </row>
    <row r="102" spans="1:17" x14ac:dyDescent="0.2">
      <c r="A102" s="1" t="s">
        <v>149</v>
      </c>
      <c r="B102" s="3" t="s">
        <v>150</v>
      </c>
      <c r="C102" s="31">
        <v>604479</v>
      </c>
      <c r="D102" s="34">
        <v>3374038.19</v>
      </c>
      <c r="E102" s="31">
        <v>3978517.19</v>
      </c>
      <c r="F102" s="49">
        <v>0</v>
      </c>
      <c r="G102" s="49">
        <v>0</v>
      </c>
      <c r="H102" s="49">
        <v>0</v>
      </c>
      <c r="I102" s="49">
        <v>0</v>
      </c>
      <c r="J102" s="49">
        <v>200000</v>
      </c>
      <c r="K102" s="49">
        <v>0</v>
      </c>
      <c r="L102" s="49">
        <v>0</v>
      </c>
      <c r="M102" s="49">
        <v>0</v>
      </c>
      <c r="N102" s="49">
        <v>501618</v>
      </c>
      <c r="O102" s="49">
        <v>101244</v>
      </c>
      <c r="P102" s="49">
        <v>0</v>
      </c>
      <c r="Q102" s="49">
        <f t="shared" si="55"/>
        <v>3175655.19</v>
      </c>
    </row>
    <row r="103" spans="1:17" s="4" customFormat="1" x14ac:dyDescent="0.2">
      <c r="A103" s="1" t="s">
        <v>151</v>
      </c>
      <c r="B103" s="3" t="s">
        <v>152</v>
      </c>
      <c r="C103" s="31">
        <v>12000000</v>
      </c>
      <c r="D103" s="34">
        <v>235509.16</v>
      </c>
      <c r="E103" s="31">
        <v>12235509.16</v>
      </c>
      <c r="F103" s="49">
        <v>0</v>
      </c>
      <c r="G103" s="49">
        <v>0</v>
      </c>
      <c r="H103" s="49">
        <v>300000</v>
      </c>
      <c r="I103" s="49">
        <v>304215.40999999997</v>
      </c>
      <c r="J103" s="49">
        <v>848000</v>
      </c>
      <c r="K103" s="49">
        <v>1079409.21</v>
      </c>
      <c r="L103" s="49">
        <v>942000</v>
      </c>
      <c r="M103" s="49">
        <v>1290418.03</v>
      </c>
      <c r="N103" s="49">
        <v>2461531.83</v>
      </c>
      <c r="O103" s="49">
        <v>228891.29</v>
      </c>
      <c r="P103" s="49">
        <v>1566686.38</v>
      </c>
      <c r="Q103" s="49">
        <f t="shared" si="55"/>
        <v>3214357.0099999988</v>
      </c>
    </row>
    <row r="104" spans="1:17" x14ac:dyDescent="0.2">
      <c r="A104" s="4" t="s">
        <v>153</v>
      </c>
      <c r="B104" s="9" t="s">
        <v>154</v>
      </c>
      <c r="C104" s="51">
        <v>3000000</v>
      </c>
      <c r="D104" s="53">
        <f t="shared" ref="D104:E104" si="68">+D105</f>
        <v>-2896500</v>
      </c>
      <c r="E104" s="51">
        <f t="shared" si="68"/>
        <v>103500</v>
      </c>
      <c r="F104" s="50">
        <f t="shared" ref="F104:I104" si="69">+F105</f>
        <v>0</v>
      </c>
      <c r="G104" s="50">
        <f t="shared" si="69"/>
        <v>0</v>
      </c>
      <c r="H104" s="50">
        <f t="shared" si="69"/>
        <v>0</v>
      </c>
      <c r="I104" s="50">
        <f t="shared" si="69"/>
        <v>0</v>
      </c>
      <c r="J104" s="50">
        <f t="shared" ref="J104:O104" si="70">+J105</f>
        <v>0</v>
      </c>
      <c r="K104" s="50">
        <f t="shared" si="70"/>
        <v>0</v>
      </c>
      <c r="L104" s="50">
        <f t="shared" si="70"/>
        <v>0</v>
      </c>
      <c r="M104" s="50">
        <f t="shared" si="70"/>
        <v>0</v>
      </c>
      <c r="N104" s="50">
        <f t="shared" si="70"/>
        <v>0</v>
      </c>
      <c r="O104" s="50">
        <f t="shared" si="70"/>
        <v>0</v>
      </c>
      <c r="P104" s="50">
        <f>+P105</f>
        <v>103500</v>
      </c>
      <c r="Q104" s="50">
        <f t="shared" si="55"/>
        <v>0</v>
      </c>
    </row>
    <row r="105" spans="1:17" s="4" customFormat="1" x14ac:dyDescent="0.2">
      <c r="A105" s="1" t="s">
        <v>155</v>
      </c>
      <c r="B105" s="3" t="s">
        <v>156</v>
      </c>
      <c r="C105" s="31">
        <v>3000000</v>
      </c>
      <c r="D105" s="34">
        <v>-2896500</v>
      </c>
      <c r="E105" s="31">
        <v>103500</v>
      </c>
      <c r="F105" s="49">
        <v>0</v>
      </c>
      <c r="G105" s="49">
        <v>0</v>
      </c>
      <c r="H105" s="49">
        <v>0</v>
      </c>
      <c r="I105" s="49">
        <v>0</v>
      </c>
      <c r="J105" s="49">
        <v>0</v>
      </c>
      <c r="K105" s="49">
        <v>0</v>
      </c>
      <c r="L105" s="49">
        <v>0</v>
      </c>
      <c r="M105" s="49">
        <v>0</v>
      </c>
      <c r="N105" s="49">
        <v>0</v>
      </c>
      <c r="O105" s="49">
        <v>0</v>
      </c>
      <c r="P105" s="49">
        <v>103500</v>
      </c>
      <c r="Q105" s="49">
        <f t="shared" si="55"/>
        <v>0</v>
      </c>
    </row>
    <row r="106" spans="1:17" x14ac:dyDescent="0.2">
      <c r="A106" s="4" t="s">
        <v>157</v>
      </c>
      <c r="B106" s="9" t="s">
        <v>158</v>
      </c>
      <c r="C106" s="51">
        <v>50000</v>
      </c>
      <c r="D106" s="53">
        <f t="shared" ref="D106:H106" si="71">+D107</f>
        <v>419400</v>
      </c>
      <c r="E106" s="51">
        <f t="shared" si="71"/>
        <v>469400</v>
      </c>
      <c r="F106" s="50">
        <f t="shared" si="71"/>
        <v>0</v>
      </c>
      <c r="G106" s="50">
        <f t="shared" si="71"/>
        <v>0</v>
      </c>
      <c r="H106" s="50">
        <f t="shared" si="71"/>
        <v>0</v>
      </c>
      <c r="I106" s="50">
        <f t="shared" ref="I106:N106" si="72">+I107</f>
        <v>0</v>
      </c>
      <c r="J106" s="50">
        <f t="shared" si="72"/>
        <v>141600</v>
      </c>
      <c r="K106" s="50">
        <f t="shared" si="72"/>
        <v>0</v>
      </c>
      <c r="L106" s="50">
        <f t="shared" si="72"/>
        <v>0</v>
      </c>
      <c r="M106" s="50">
        <f t="shared" si="72"/>
        <v>0</v>
      </c>
      <c r="N106" s="50">
        <f t="shared" si="72"/>
        <v>315980</v>
      </c>
      <c r="O106" s="50">
        <f>+O107</f>
        <v>0</v>
      </c>
      <c r="P106" s="50">
        <f>+P107</f>
        <v>0</v>
      </c>
      <c r="Q106" s="50">
        <f t="shared" si="55"/>
        <v>11820</v>
      </c>
    </row>
    <row r="107" spans="1:17" s="4" customFormat="1" x14ac:dyDescent="0.2">
      <c r="A107" s="1" t="s">
        <v>159</v>
      </c>
      <c r="B107" s="3" t="s">
        <v>158</v>
      </c>
      <c r="C107" s="31">
        <v>50000</v>
      </c>
      <c r="D107" s="34">
        <v>419400</v>
      </c>
      <c r="E107" s="31">
        <v>469400</v>
      </c>
      <c r="F107" s="49">
        <v>0</v>
      </c>
      <c r="G107" s="49">
        <v>0</v>
      </c>
      <c r="H107" s="49">
        <v>0</v>
      </c>
      <c r="I107" s="49">
        <v>0</v>
      </c>
      <c r="J107" s="49">
        <v>141600</v>
      </c>
      <c r="K107" s="49">
        <v>0</v>
      </c>
      <c r="L107" s="49">
        <v>0</v>
      </c>
      <c r="M107" s="49">
        <v>0</v>
      </c>
      <c r="N107" s="49">
        <v>315980</v>
      </c>
      <c r="O107" s="49">
        <v>0</v>
      </c>
      <c r="P107" s="49">
        <v>0</v>
      </c>
      <c r="Q107" s="49">
        <f t="shared" si="55"/>
        <v>11820</v>
      </c>
    </row>
    <row r="108" spans="1:17" x14ac:dyDescent="0.2">
      <c r="A108" s="4" t="s">
        <v>160</v>
      </c>
      <c r="B108" s="9" t="s">
        <v>161</v>
      </c>
      <c r="C108" s="51">
        <v>20301597</v>
      </c>
      <c r="D108" s="53">
        <f t="shared" ref="D108:J108" si="73">+D109+D110</f>
        <v>1872000</v>
      </c>
      <c r="E108" s="51">
        <f t="shared" si="73"/>
        <v>22173597</v>
      </c>
      <c r="F108" s="50">
        <f t="shared" si="73"/>
        <v>0</v>
      </c>
      <c r="G108" s="50">
        <f t="shared" si="73"/>
        <v>185735</v>
      </c>
      <c r="H108" s="50">
        <f t="shared" si="73"/>
        <v>1823654.6</v>
      </c>
      <c r="I108" s="50">
        <f t="shared" si="73"/>
        <v>118354</v>
      </c>
      <c r="J108" s="50">
        <f t="shared" si="73"/>
        <v>1760866.8</v>
      </c>
      <c r="K108" s="49">
        <f>+K109+K110</f>
        <v>0</v>
      </c>
      <c r="L108" s="50">
        <f>+L109+L110</f>
        <v>1251443.69</v>
      </c>
      <c r="M108" s="50">
        <f>+M109+M110</f>
        <v>1047379.75</v>
      </c>
      <c r="N108" s="50">
        <f>+N109+N110</f>
        <v>3559804.63</v>
      </c>
      <c r="O108" s="50">
        <f>+O109+O110</f>
        <v>1617376.12</v>
      </c>
      <c r="P108" s="50">
        <f>+P109+P110</f>
        <v>528905.5</v>
      </c>
      <c r="Q108" s="50">
        <f t="shared" si="55"/>
        <v>10280076.909999996</v>
      </c>
    </row>
    <row r="109" spans="1:17" x14ac:dyDescent="0.2">
      <c r="A109" s="1" t="s">
        <v>162</v>
      </c>
      <c r="B109" s="3" t="s">
        <v>161</v>
      </c>
      <c r="C109" s="31">
        <v>5200000</v>
      </c>
      <c r="D109" s="34">
        <v>6264102.9000000004</v>
      </c>
      <c r="E109" s="31">
        <v>11464102.9</v>
      </c>
      <c r="F109" s="49">
        <v>0</v>
      </c>
      <c r="G109" s="49">
        <v>0</v>
      </c>
      <c r="H109" s="49">
        <v>1823654.6</v>
      </c>
      <c r="I109" s="49">
        <v>118354</v>
      </c>
      <c r="J109" s="49">
        <v>1760866.8</v>
      </c>
      <c r="K109" s="49">
        <v>0</v>
      </c>
      <c r="L109" s="49">
        <v>905439.35</v>
      </c>
      <c r="M109" s="49">
        <v>328668.89</v>
      </c>
      <c r="N109" s="49">
        <v>2842684.9</v>
      </c>
      <c r="O109" s="49">
        <v>1393592.98</v>
      </c>
      <c r="P109" s="49">
        <v>182074</v>
      </c>
      <c r="Q109" s="49">
        <f t="shared" si="55"/>
        <v>2108767.3800000018</v>
      </c>
    </row>
    <row r="110" spans="1:17" x14ac:dyDescent="0.2">
      <c r="A110" s="1" t="s">
        <v>163</v>
      </c>
      <c r="B110" s="3" t="s">
        <v>164</v>
      </c>
      <c r="C110" s="31">
        <v>15101597</v>
      </c>
      <c r="D110" s="70">
        <v>-4392102.9000000004</v>
      </c>
      <c r="E110" s="31">
        <v>10709494.1</v>
      </c>
      <c r="F110" s="49">
        <v>0</v>
      </c>
      <c r="G110" s="49">
        <v>185735</v>
      </c>
      <c r="H110" s="49">
        <v>0</v>
      </c>
      <c r="I110" s="49">
        <v>0</v>
      </c>
      <c r="J110" s="49">
        <v>0</v>
      </c>
      <c r="K110" s="49">
        <v>0</v>
      </c>
      <c r="L110" s="49">
        <v>346004.34</v>
      </c>
      <c r="M110" s="49">
        <v>718710.86</v>
      </c>
      <c r="N110" s="49">
        <v>717119.73</v>
      </c>
      <c r="O110" s="49">
        <v>223783.14</v>
      </c>
      <c r="P110" s="49">
        <v>346831.5</v>
      </c>
      <c r="Q110" s="49">
        <f t="shared" si="55"/>
        <v>8171309.5299999993</v>
      </c>
    </row>
    <row r="111" spans="1:17" x14ac:dyDescent="0.2">
      <c r="A111" s="4" t="s">
        <v>165</v>
      </c>
      <c r="B111" s="9" t="s">
        <v>166</v>
      </c>
      <c r="C111" s="51">
        <v>5200000</v>
      </c>
      <c r="D111" s="53">
        <f t="shared" ref="D111:I111" si="74">+D112</f>
        <v>386703.09</v>
      </c>
      <c r="E111" s="51">
        <f t="shared" si="74"/>
        <v>5586703.0899999999</v>
      </c>
      <c r="F111" s="50">
        <f t="shared" si="74"/>
        <v>0</v>
      </c>
      <c r="G111" s="50">
        <f t="shared" si="74"/>
        <v>221250</v>
      </c>
      <c r="H111" s="50">
        <f t="shared" si="74"/>
        <v>380227.5</v>
      </c>
      <c r="I111" s="50">
        <f t="shared" si="74"/>
        <v>262257.2</v>
      </c>
      <c r="J111" s="50">
        <f t="shared" ref="J111:O111" si="75">+J112</f>
        <v>327132.40000000002</v>
      </c>
      <c r="K111" s="50">
        <f t="shared" si="75"/>
        <v>179288.7</v>
      </c>
      <c r="L111" s="50">
        <f t="shared" si="75"/>
        <v>26040</v>
      </c>
      <c r="M111" s="50">
        <f t="shared" si="75"/>
        <v>111510</v>
      </c>
      <c r="N111" s="50">
        <f t="shared" si="75"/>
        <v>811063.1</v>
      </c>
      <c r="O111" s="50">
        <f t="shared" si="75"/>
        <v>426363</v>
      </c>
      <c r="P111" s="50">
        <f>+P112</f>
        <v>588914.63</v>
      </c>
      <c r="Q111" s="50">
        <f t="shared" si="55"/>
        <v>2252656.5599999991</v>
      </c>
    </row>
    <row r="112" spans="1:17" x14ac:dyDescent="0.2">
      <c r="A112" s="1" t="s">
        <v>167</v>
      </c>
      <c r="B112" s="3" t="s">
        <v>166</v>
      </c>
      <c r="C112" s="31">
        <v>5200000</v>
      </c>
      <c r="D112" s="34">
        <v>386703.09</v>
      </c>
      <c r="E112" s="31">
        <v>5586703.0899999999</v>
      </c>
      <c r="F112" s="49">
        <v>0</v>
      </c>
      <c r="G112" s="49">
        <v>221250</v>
      </c>
      <c r="H112" s="49">
        <v>380227.5</v>
      </c>
      <c r="I112" s="49">
        <v>262257.2</v>
      </c>
      <c r="J112" s="49">
        <v>327132.40000000002</v>
      </c>
      <c r="K112" s="49">
        <v>179288.7</v>
      </c>
      <c r="L112" s="49">
        <v>26040</v>
      </c>
      <c r="M112" s="49">
        <v>111510</v>
      </c>
      <c r="N112" s="49">
        <v>811063.1</v>
      </c>
      <c r="O112" s="49">
        <v>426363</v>
      </c>
      <c r="P112" s="49">
        <v>588914.63</v>
      </c>
      <c r="Q112" s="49">
        <f t="shared" si="55"/>
        <v>2252656.5599999991</v>
      </c>
    </row>
    <row r="113" spans="1:17" s="4" customFormat="1" x14ac:dyDescent="0.2">
      <c r="A113" s="4" t="s">
        <v>168</v>
      </c>
      <c r="B113" s="9" t="s">
        <v>169</v>
      </c>
      <c r="C113" s="51">
        <v>400000</v>
      </c>
      <c r="D113" s="53">
        <f t="shared" ref="D113:G113" si="76">+D114+D115</f>
        <v>259100</v>
      </c>
      <c r="E113" s="51">
        <f t="shared" si="76"/>
        <v>659100</v>
      </c>
      <c r="F113" s="50">
        <f t="shared" si="76"/>
        <v>0</v>
      </c>
      <c r="G113" s="50">
        <f t="shared" si="76"/>
        <v>0</v>
      </c>
      <c r="H113" s="50">
        <f t="shared" ref="H113:M113" si="77">+H114+H115</f>
        <v>0</v>
      </c>
      <c r="I113" s="50">
        <f t="shared" si="77"/>
        <v>0</v>
      </c>
      <c r="J113" s="50">
        <f t="shared" si="77"/>
        <v>0</v>
      </c>
      <c r="K113" s="50">
        <f t="shared" si="77"/>
        <v>224200</v>
      </c>
      <c r="L113" s="50">
        <f t="shared" si="77"/>
        <v>0</v>
      </c>
      <c r="M113" s="50">
        <f t="shared" si="77"/>
        <v>27293.4</v>
      </c>
      <c r="N113" s="50">
        <f>+N114+N115</f>
        <v>31635.8</v>
      </c>
      <c r="O113" s="50">
        <f>+O114+O115</f>
        <v>28898.2</v>
      </c>
      <c r="P113" s="50">
        <f>+P114+P115</f>
        <v>0</v>
      </c>
      <c r="Q113" s="50">
        <f t="shared" si="55"/>
        <v>347072.6</v>
      </c>
    </row>
    <row r="114" spans="1:17" x14ac:dyDescent="0.2">
      <c r="A114" s="1" t="s">
        <v>170</v>
      </c>
      <c r="B114" s="3" t="s">
        <v>171</v>
      </c>
      <c r="C114" s="31">
        <v>100000</v>
      </c>
      <c r="D114" s="34">
        <v>-100000</v>
      </c>
      <c r="E114" s="31">
        <v>0</v>
      </c>
      <c r="F114" s="49">
        <v>0</v>
      </c>
      <c r="G114" s="49">
        <v>0</v>
      </c>
      <c r="H114" s="49">
        <v>0</v>
      </c>
      <c r="I114" s="49">
        <v>0</v>
      </c>
      <c r="J114" s="49">
        <v>0</v>
      </c>
      <c r="K114" s="49">
        <v>0</v>
      </c>
      <c r="L114" s="49">
        <v>0</v>
      </c>
      <c r="M114" s="49">
        <v>0</v>
      </c>
      <c r="N114" s="49">
        <v>0</v>
      </c>
      <c r="O114" s="49">
        <v>0</v>
      </c>
      <c r="P114" s="49">
        <v>0</v>
      </c>
      <c r="Q114" s="49">
        <f t="shared" si="55"/>
        <v>0</v>
      </c>
    </row>
    <row r="115" spans="1:17" s="4" customFormat="1" x14ac:dyDescent="0.2">
      <c r="A115" s="1" t="s">
        <v>172</v>
      </c>
      <c r="B115" s="3" t="s">
        <v>173</v>
      </c>
      <c r="C115" s="31">
        <v>300000</v>
      </c>
      <c r="D115" s="34">
        <v>359100</v>
      </c>
      <c r="E115" s="31">
        <v>659100</v>
      </c>
      <c r="F115" s="49">
        <v>0</v>
      </c>
      <c r="G115" s="49">
        <v>0</v>
      </c>
      <c r="H115" s="49">
        <v>0</v>
      </c>
      <c r="I115" s="49">
        <v>0</v>
      </c>
      <c r="J115" s="49">
        <v>0</v>
      </c>
      <c r="K115" s="49">
        <v>224200</v>
      </c>
      <c r="L115" s="49">
        <v>0</v>
      </c>
      <c r="M115" s="49">
        <v>27293.4</v>
      </c>
      <c r="N115" s="49">
        <v>31635.8</v>
      </c>
      <c r="O115" s="49">
        <v>28898.2</v>
      </c>
      <c r="P115" s="49">
        <v>0</v>
      </c>
      <c r="Q115" s="49">
        <f t="shared" si="55"/>
        <v>347072.6</v>
      </c>
    </row>
    <row r="116" spans="1:17" x14ac:dyDescent="0.2">
      <c r="A116" s="4" t="s">
        <v>174</v>
      </c>
      <c r="B116" s="9" t="s">
        <v>175</v>
      </c>
      <c r="C116" s="51">
        <v>1500000</v>
      </c>
      <c r="D116" s="53">
        <f t="shared" ref="D116:I116" si="78">+D117</f>
        <v>-1421728.09</v>
      </c>
      <c r="E116" s="51">
        <f t="shared" si="78"/>
        <v>78271.91</v>
      </c>
      <c r="F116" s="50">
        <f t="shared" si="78"/>
        <v>0</v>
      </c>
      <c r="G116" s="50">
        <f t="shared" si="78"/>
        <v>0</v>
      </c>
      <c r="H116" s="50">
        <f t="shared" si="78"/>
        <v>10159.799999999999</v>
      </c>
      <c r="I116" s="50">
        <f t="shared" si="78"/>
        <v>0</v>
      </c>
      <c r="J116" s="50">
        <f t="shared" ref="J116:O116" si="79">+J117</f>
        <v>0</v>
      </c>
      <c r="K116" s="50">
        <f t="shared" si="79"/>
        <v>0</v>
      </c>
      <c r="L116" s="50">
        <f t="shared" si="79"/>
        <v>0</v>
      </c>
      <c r="M116" s="50">
        <f t="shared" si="79"/>
        <v>3678.06</v>
      </c>
      <c r="N116" s="50">
        <f t="shared" si="79"/>
        <v>0</v>
      </c>
      <c r="O116" s="50">
        <f t="shared" si="79"/>
        <v>42834</v>
      </c>
      <c r="P116" s="50">
        <f>+P117</f>
        <v>0</v>
      </c>
      <c r="Q116" s="50">
        <f t="shared" si="55"/>
        <v>21600.050000000003</v>
      </c>
    </row>
    <row r="117" spans="1:17" s="4" customFormat="1" x14ac:dyDescent="0.2">
      <c r="A117" s="1" t="s">
        <v>176</v>
      </c>
      <c r="B117" s="3" t="s">
        <v>175</v>
      </c>
      <c r="C117" s="31">
        <v>1500000</v>
      </c>
      <c r="D117" s="34">
        <v>-1421728.09</v>
      </c>
      <c r="E117" s="31">
        <v>78271.91</v>
      </c>
      <c r="F117" s="49">
        <v>0</v>
      </c>
      <c r="G117" s="49">
        <v>0</v>
      </c>
      <c r="H117" s="49">
        <v>10159.799999999999</v>
      </c>
      <c r="I117" s="49">
        <v>0</v>
      </c>
      <c r="J117" s="49">
        <v>0</v>
      </c>
      <c r="K117" s="49">
        <v>0</v>
      </c>
      <c r="L117" s="49">
        <v>0</v>
      </c>
      <c r="M117" s="49">
        <v>3678.06</v>
      </c>
      <c r="N117" s="49">
        <v>0</v>
      </c>
      <c r="O117" s="49">
        <v>42834</v>
      </c>
      <c r="P117" s="49">
        <v>0</v>
      </c>
      <c r="Q117" s="49">
        <f t="shared" si="55"/>
        <v>21600.050000000003</v>
      </c>
    </row>
    <row r="118" spans="1:17" x14ac:dyDescent="0.2">
      <c r="A118" s="4" t="s">
        <v>177</v>
      </c>
      <c r="B118" s="9" t="s">
        <v>178</v>
      </c>
      <c r="C118" s="51">
        <v>1000000</v>
      </c>
      <c r="D118" s="53">
        <f t="shared" ref="D118:I118" si="80">+D119</f>
        <v>-325425.98</v>
      </c>
      <c r="E118" s="51">
        <f t="shared" si="80"/>
        <v>674574.02</v>
      </c>
      <c r="F118" s="50">
        <f t="shared" si="80"/>
        <v>0</v>
      </c>
      <c r="G118" s="50">
        <f t="shared" si="80"/>
        <v>0</v>
      </c>
      <c r="H118" s="50">
        <f t="shared" si="80"/>
        <v>0</v>
      </c>
      <c r="I118" s="50">
        <f t="shared" si="80"/>
        <v>0</v>
      </c>
      <c r="J118" s="50">
        <f t="shared" ref="J118:O118" si="81">+J119</f>
        <v>0</v>
      </c>
      <c r="K118" s="50">
        <f t="shared" si="81"/>
        <v>487074.5</v>
      </c>
      <c r="L118" s="50">
        <f t="shared" si="81"/>
        <v>0</v>
      </c>
      <c r="M118" s="50">
        <f t="shared" si="81"/>
        <v>0</v>
      </c>
      <c r="N118" s="50">
        <f t="shared" si="81"/>
        <v>0</v>
      </c>
      <c r="O118" s="50">
        <f t="shared" si="81"/>
        <v>47111.92</v>
      </c>
      <c r="P118" s="50">
        <f>+P119</f>
        <v>0</v>
      </c>
      <c r="Q118" s="50">
        <f t="shared" si="55"/>
        <v>140387.60000000003</v>
      </c>
    </row>
    <row r="119" spans="1:17" x14ac:dyDescent="0.2">
      <c r="A119" s="1" t="s">
        <v>179</v>
      </c>
      <c r="B119" s="3" t="s">
        <v>178</v>
      </c>
      <c r="C119" s="31">
        <v>1000000</v>
      </c>
      <c r="D119" s="34">
        <v>-325425.98</v>
      </c>
      <c r="E119" s="31">
        <v>674574.02</v>
      </c>
      <c r="F119" s="49">
        <v>0</v>
      </c>
      <c r="G119" s="49">
        <v>0</v>
      </c>
      <c r="H119" s="49">
        <v>0</v>
      </c>
      <c r="I119" s="49">
        <v>0</v>
      </c>
      <c r="J119" s="49">
        <v>0</v>
      </c>
      <c r="K119" s="49">
        <v>487074.5</v>
      </c>
      <c r="L119" s="49">
        <v>0</v>
      </c>
      <c r="M119" s="49">
        <v>0</v>
      </c>
      <c r="N119" s="49">
        <v>0</v>
      </c>
      <c r="O119" s="49">
        <v>47111.92</v>
      </c>
      <c r="P119" s="49">
        <v>0</v>
      </c>
      <c r="Q119" s="49">
        <f t="shared" si="55"/>
        <v>140387.60000000003</v>
      </c>
    </row>
    <row r="120" spans="1:17" s="4" customFormat="1" x14ac:dyDescent="0.2">
      <c r="A120" s="4" t="s">
        <v>180</v>
      </c>
      <c r="B120" s="9" t="s">
        <v>181</v>
      </c>
      <c r="C120" s="51">
        <v>500000</v>
      </c>
      <c r="D120" s="53">
        <f t="shared" ref="D120:I120" si="82">+D121</f>
        <v>-428628.01</v>
      </c>
      <c r="E120" s="51">
        <f t="shared" si="82"/>
        <v>71371.990000000005</v>
      </c>
      <c r="F120" s="50">
        <f t="shared" si="82"/>
        <v>0</v>
      </c>
      <c r="G120" s="50">
        <f t="shared" si="82"/>
        <v>0</v>
      </c>
      <c r="H120" s="50">
        <f t="shared" si="82"/>
        <v>0</v>
      </c>
      <c r="I120" s="50">
        <f t="shared" si="82"/>
        <v>0</v>
      </c>
      <c r="J120" s="50">
        <f t="shared" ref="J120:O120" si="83">+J121</f>
        <v>0</v>
      </c>
      <c r="K120" s="50">
        <f t="shared" si="83"/>
        <v>0</v>
      </c>
      <c r="L120" s="50">
        <f t="shared" si="83"/>
        <v>0</v>
      </c>
      <c r="M120" s="50">
        <f t="shared" si="83"/>
        <v>0</v>
      </c>
      <c r="N120" s="50">
        <f t="shared" si="83"/>
        <v>0</v>
      </c>
      <c r="O120" s="50">
        <f t="shared" si="83"/>
        <v>22441.24</v>
      </c>
      <c r="P120" s="50">
        <f>+P121</f>
        <v>0</v>
      </c>
      <c r="Q120" s="50">
        <f t="shared" si="55"/>
        <v>48930.75</v>
      </c>
    </row>
    <row r="121" spans="1:17" s="4" customFormat="1" x14ac:dyDescent="0.2">
      <c r="A121" s="1" t="s">
        <v>182</v>
      </c>
      <c r="B121" s="3" t="s">
        <v>181</v>
      </c>
      <c r="C121" s="31">
        <v>500000</v>
      </c>
      <c r="D121" s="34">
        <v>-428628.01</v>
      </c>
      <c r="E121" s="31">
        <v>71371.990000000005</v>
      </c>
      <c r="F121" s="49">
        <v>0</v>
      </c>
      <c r="G121" s="49">
        <v>0</v>
      </c>
      <c r="H121" s="49">
        <v>0</v>
      </c>
      <c r="I121" s="49">
        <v>0</v>
      </c>
      <c r="J121" s="49">
        <v>0</v>
      </c>
      <c r="K121" s="49">
        <v>0</v>
      </c>
      <c r="L121" s="49">
        <v>0</v>
      </c>
      <c r="M121" s="49">
        <v>0</v>
      </c>
      <c r="N121" s="49">
        <v>0</v>
      </c>
      <c r="O121" s="49">
        <v>22441.24</v>
      </c>
      <c r="P121" s="49">
        <v>0</v>
      </c>
      <c r="Q121" s="49">
        <f t="shared" si="55"/>
        <v>48930.75</v>
      </c>
    </row>
    <row r="122" spans="1:17" x14ac:dyDescent="0.2">
      <c r="A122" s="4" t="s">
        <v>183</v>
      </c>
      <c r="B122" s="9" t="s">
        <v>184</v>
      </c>
      <c r="C122" s="51">
        <v>10400000</v>
      </c>
      <c r="D122" s="53">
        <f t="shared" ref="D122:E122" si="84">+D123</f>
        <v>-7760446.0099999998</v>
      </c>
      <c r="E122" s="51">
        <f t="shared" si="84"/>
        <v>2639553.9900000002</v>
      </c>
      <c r="F122" s="50">
        <f t="shared" ref="F122:J122" si="85">+F123</f>
        <v>0</v>
      </c>
      <c r="G122" s="50">
        <f t="shared" si="85"/>
        <v>0</v>
      </c>
      <c r="H122" s="50">
        <f t="shared" si="85"/>
        <v>0</v>
      </c>
      <c r="I122" s="50">
        <f t="shared" si="85"/>
        <v>0</v>
      </c>
      <c r="J122" s="50">
        <f t="shared" si="85"/>
        <v>0</v>
      </c>
      <c r="K122" s="50">
        <f>+K123</f>
        <v>0</v>
      </c>
      <c r="L122" s="50">
        <f>+L123</f>
        <v>0</v>
      </c>
      <c r="M122" s="50">
        <f>+M123</f>
        <v>201780</v>
      </c>
      <c r="N122" s="50">
        <f>+N123</f>
        <v>70800</v>
      </c>
      <c r="O122" s="50">
        <f>+O123</f>
        <v>0</v>
      </c>
      <c r="P122" s="50">
        <f>+P123</f>
        <v>0</v>
      </c>
      <c r="Q122" s="50">
        <f t="shared" si="55"/>
        <v>2366973.9900000002</v>
      </c>
    </row>
    <row r="123" spans="1:17" s="4" customFormat="1" x14ac:dyDescent="0.2">
      <c r="A123" s="1" t="s">
        <v>185</v>
      </c>
      <c r="B123" s="3" t="s">
        <v>184</v>
      </c>
      <c r="C123" s="31">
        <v>10400000</v>
      </c>
      <c r="D123" s="34">
        <v>-7760446.0099999998</v>
      </c>
      <c r="E123" s="31">
        <v>2639553.9900000002</v>
      </c>
      <c r="F123" s="49">
        <v>0</v>
      </c>
      <c r="G123" s="49">
        <v>0</v>
      </c>
      <c r="H123" s="49">
        <v>0</v>
      </c>
      <c r="I123" s="49">
        <v>0</v>
      </c>
      <c r="J123" s="49">
        <v>0</v>
      </c>
      <c r="K123" s="49">
        <v>0</v>
      </c>
      <c r="L123" s="49">
        <v>0</v>
      </c>
      <c r="M123" s="49">
        <v>201780</v>
      </c>
      <c r="N123" s="49">
        <v>70800</v>
      </c>
      <c r="O123" s="49">
        <v>0</v>
      </c>
      <c r="P123" s="49">
        <v>0</v>
      </c>
      <c r="Q123" s="49">
        <f t="shared" si="55"/>
        <v>2366973.9900000002</v>
      </c>
    </row>
    <row r="124" spans="1:17" x14ac:dyDescent="0.2">
      <c r="A124" s="4" t="s">
        <v>186</v>
      </c>
      <c r="B124" s="9" t="s">
        <v>187</v>
      </c>
      <c r="C124" s="51">
        <v>1500000</v>
      </c>
      <c r="D124" s="71">
        <f t="shared" ref="D124:I124" si="86">+D125</f>
        <v>-1160883.1399999999</v>
      </c>
      <c r="E124" s="51">
        <f t="shared" si="86"/>
        <v>339116.86</v>
      </c>
      <c r="F124" s="50">
        <f t="shared" si="86"/>
        <v>0</v>
      </c>
      <c r="G124" s="50">
        <f t="shared" si="86"/>
        <v>0</v>
      </c>
      <c r="H124" s="50">
        <f t="shared" si="86"/>
        <v>0</v>
      </c>
      <c r="I124" s="50">
        <f t="shared" si="86"/>
        <v>0</v>
      </c>
      <c r="J124" s="50">
        <f t="shared" ref="J124:O124" si="87">+J125</f>
        <v>0</v>
      </c>
      <c r="K124" s="50">
        <f t="shared" si="87"/>
        <v>0</v>
      </c>
      <c r="L124" s="50">
        <f t="shared" si="87"/>
        <v>0</v>
      </c>
      <c r="M124" s="50">
        <f t="shared" si="87"/>
        <v>0</v>
      </c>
      <c r="N124" s="50">
        <f t="shared" si="87"/>
        <v>0</v>
      </c>
      <c r="O124" s="50">
        <f t="shared" si="87"/>
        <v>0</v>
      </c>
      <c r="P124" s="50">
        <f>+P125</f>
        <v>0</v>
      </c>
      <c r="Q124" s="50">
        <f t="shared" si="55"/>
        <v>339116.86</v>
      </c>
    </row>
    <row r="125" spans="1:17" x14ac:dyDescent="0.2">
      <c r="A125" s="1" t="s">
        <v>188</v>
      </c>
      <c r="B125" s="3" t="s">
        <v>187</v>
      </c>
      <c r="C125" s="31">
        <v>1500000</v>
      </c>
      <c r="D125" s="34">
        <v>-1160883.1399999999</v>
      </c>
      <c r="E125" s="31">
        <v>339116.86</v>
      </c>
      <c r="F125" s="49">
        <v>0</v>
      </c>
      <c r="G125" s="49">
        <v>0</v>
      </c>
      <c r="H125" s="49">
        <v>0</v>
      </c>
      <c r="I125" s="49">
        <v>0</v>
      </c>
      <c r="J125" s="49">
        <v>0</v>
      </c>
      <c r="K125" s="49">
        <v>0</v>
      </c>
      <c r="L125" s="49">
        <v>0</v>
      </c>
      <c r="M125" s="49">
        <v>0</v>
      </c>
      <c r="N125" s="49">
        <v>0</v>
      </c>
      <c r="O125" s="49">
        <v>0</v>
      </c>
      <c r="P125" s="49">
        <v>0</v>
      </c>
      <c r="Q125" s="49">
        <f t="shared" si="55"/>
        <v>339116.86</v>
      </c>
    </row>
    <row r="126" spans="1:17" s="4" customFormat="1" x14ac:dyDescent="0.2">
      <c r="A126" s="4" t="s">
        <v>189</v>
      </c>
      <c r="B126" s="9" t="s">
        <v>190</v>
      </c>
      <c r="C126" s="51">
        <v>1500000</v>
      </c>
      <c r="D126" s="53">
        <f t="shared" ref="D126:E126" si="88">+D127</f>
        <v>323281.76</v>
      </c>
      <c r="E126" s="51">
        <f t="shared" si="88"/>
        <v>1823281.76</v>
      </c>
      <c r="F126" s="50">
        <f t="shared" ref="F126:K126" si="89">+F127</f>
        <v>0</v>
      </c>
      <c r="G126" s="50">
        <f t="shared" si="89"/>
        <v>0</v>
      </c>
      <c r="H126" s="50">
        <f t="shared" si="89"/>
        <v>0</v>
      </c>
      <c r="I126" s="50">
        <f t="shared" si="89"/>
        <v>311826.8</v>
      </c>
      <c r="J126" s="50">
        <f t="shared" si="89"/>
        <v>0</v>
      </c>
      <c r="K126" s="50">
        <f t="shared" si="89"/>
        <v>0</v>
      </c>
      <c r="L126" s="50">
        <f>+L127</f>
        <v>233313.14</v>
      </c>
      <c r="M126" s="50">
        <f>+M127</f>
        <v>283023</v>
      </c>
      <c r="N126" s="50">
        <f>+N127</f>
        <v>570245.62</v>
      </c>
      <c r="O126" s="50">
        <f>+O127</f>
        <v>0</v>
      </c>
      <c r="P126" s="50">
        <f>+P127</f>
        <v>19595.669999999998</v>
      </c>
      <c r="Q126" s="50">
        <f t="shared" si="55"/>
        <v>405277.52999999985</v>
      </c>
    </row>
    <row r="127" spans="1:17" x14ac:dyDescent="0.2">
      <c r="A127" s="1" t="s">
        <v>191</v>
      </c>
      <c r="B127" s="3" t="s">
        <v>190</v>
      </c>
      <c r="C127" s="31">
        <v>1500000</v>
      </c>
      <c r="D127" s="34">
        <v>323281.76</v>
      </c>
      <c r="E127" s="31">
        <v>1823281.76</v>
      </c>
      <c r="F127" s="49">
        <v>0</v>
      </c>
      <c r="G127" s="49">
        <v>0</v>
      </c>
      <c r="H127" s="49">
        <v>0</v>
      </c>
      <c r="I127" s="49">
        <v>311826.8</v>
      </c>
      <c r="J127" s="49">
        <v>0</v>
      </c>
      <c r="K127" s="49">
        <v>0</v>
      </c>
      <c r="L127" s="49">
        <v>233313.14</v>
      </c>
      <c r="M127" s="49">
        <v>283023</v>
      </c>
      <c r="N127" s="49">
        <v>570245.62</v>
      </c>
      <c r="O127" s="49">
        <v>0</v>
      </c>
      <c r="P127" s="49">
        <v>19595.669999999998</v>
      </c>
      <c r="Q127" s="49">
        <f t="shared" si="55"/>
        <v>405277.52999999985</v>
      </c>
    </row>
    <row r="128" spans="1:17" s="4" customFormat="1" x14ac:dyDescent="0.2">
      <c r="A128" s="4" t="s">
        <v>192</v>
      </c>
      <c r="B128" s="9" t="s">
        <v>193</v>
      </c>
      <c r="C128" s="51">
        <v>500000</v>
      </c>
      <c r="D128" s="53">
        <f t="shared" ref="D128:I128" si="90">+D129</f>
        <v>637601.38</v>
      </c>
      <c r="E128" s="51">
        <f t="shared" si="90"/>
        <v>1137601.3799999999</v>
      </c>
      <c r="F128" s="50">
        <f t="shared" si="90"/>
        <v>0</v>
      </c>
      <c r="G128" s="50">
        <f t="shared" si="90"/>
        <v>0</v>
      </c>
      <c r="H128" s="50">
        <f t="shared" si="90"/>
        <v>0</v>
      </c>
      <c r="I128" s="50">
        <f t="shared" si="90"/>
        <v>0</v>
      </c>
      <c r="J128" s="50">
        <f t="shared" ref="J128:O128" si="91">+J129</f>
        <v>0</v>
      </c>
      <c r="K128" s="50">
        <f t="shared" si="91"/>
        <v>0</v>
      </c>
      <c r="L128" s="50">
        <f t="shared" si="91"/>
        <v>317477.49</v>
      </c>
      <c r="M128" s="50">
        <f t="shared" si="91"/>
        <v>660832.66</v>
      </c>
      <c r="N128" s="50">
        <f t="shared" si="91"/>
        <v>0</v>
      </c>
      <c r="O128" s="50">
        <f t="shared" si="91"/>
        <v>0</v>
      </c>
      <c r="P128" s="50">
        <f>+P129</f>
        <v>0</v>
      </c>
      <c r="Q128" s="50">
        <f t="shared" si="55"/>
        <v>159291.22999999986</v>
      </c>
    </row>
    <row r="129" spans="1:17" x14ac:dyDescent="0.2">
      <c r="A129" s="1" t="s">
        <v>194</v>
      </c>
      <c r="B129" s="3" t="s">
        <v>193</v>
      </c>
      <c r="C129" s="31">
        <v>500000</v>
      </c>
      <c r="D129" s="34">
        <v>637601.38</v>
      </c>
      <c r="E129" s="31">
        <v>1137601.3799999999</v>
      </c>
      <c r="F129" s="49">
        <v>0</v>
      </c>
      <c r="G129" s="49">
        <v>0</v>
      </c>
      <c r="H129" s="49">
        <v>0</v>
      </c>
      <c r="I129" s="49">
        <v>0</v>
      </c>
      <c r="J129" s="49">
        <v>0</v>
      </c>
      <c r="K129" s="49">
        <v>0</v>
      </c>
      <c r="L129" s="49">
        <v>317477.49</v>
      </c>
      <c r="M129" s="49">
        <v>660832.66</v>
      </c>
      <c r="N129" s="49">
        <v>0</v>
      </c>
      <c r="O129" s="49">
        <v>0</v>
      </c>
      <c r="P129" s="49">
        <v>0</v>
      </c>
      <c r="Q129" s="49">
        <f t="shared" si="55"/>
        <v>159291.22999999986</v>
      </c>
    </row>
    <row r="130" spans="1:17" s="4" customFormat="1" x14ac:dyDescent="0.2">
      <c r="A130" s="4" t="s">
        <v>423</v>
      </c>
      <c r="B130" s="9" t="s">
        <v>429</v>
      </c>
      <c r="C130" s="51">
        <v>0</v>
      </c>
      <c r="D130" s="54">
        <f t="shared" ref="D130:H130" si="92">+D131</f>
        <v>0</v>
      </c>
      <c r="E130" s="51">
        <f t="shared" si="92"/>
        <v>0</v>
      </c>
      <c r="F130" s="50">
        <f t="shared" si="92"/>
        <v>0</v>
      </c>
      <c r="G130" s="50">
        <f t="shared" si="92"/>
        <v>0</v>
      </c>
      <c r="H130" s="50">
        <f t="shared" si="92"/>
        <v>0</v>
      </c>
      <c r="I130" s="50">
        <f t="shared" ref="I130:N130" si="93">+I131</f>
        <v>0</v>
      </c>
      <c r="J130" s="50">
        <f t="shared" si="93"/>
        <v>0</v>
      </c>
      <c r="K130" s="50">
        <f t="shared" si="93"/>
        <v>0</v>
      </c>
      <c r="L130" s="50">
        <f t="shared" si="93"/>
        <v>0</v>
      </c>
      <c r="M130" s="50">
        <f t="shared" si="93"/>
        <v>0</v>
      </c>
      <c r="N130" s="50">
        <f t="shared" si="93"/>
        <v>0</v>
      </c>
      <c r="O130" s="50">
        <f>+O131</f>
        <v>0</v>
      </c>
      <c r="P130" s="50">
        <f>+P131</f>
        <v>0</v>
      </c>
      <c r="Q130" s="50">
        <f t="shared" si="55"/>
        <v>0</v>
      </c>
    </row>
    <row r="131" spans="1:17" x14ac:dyDescent="0.2">
      <c r="A131" s="1" t="s">
        <v>424</v>
      </c>
      <c r="B131" s="3" t="s">
        <v>429</v>
      </c>
      <c r="C131" s="31">
        <v>0</v>
      </c>
      <c r="D131" s="64">
        <v>0</v>
      </c>
      <c r="E131" s="31">
        <v>0</v>
      </c>
      <c r="F131" s="49">
        <v>0</v>
      </c>
      <c r="G131" s="49">
        <v>0</v>
      </c>
      <c r="H131" s="49">
        <v>0</v>
      </c>
      <c r="I131" s="49">
        <v>0</v>
      </c>
      <c r="J131" s="49">
        <v>0</v>
      </c>
      <c r="K131" s="49">
        <v>0</v>
      </c>
      <c r="L131" s="49">
        <v>0</v>
      </c>
      <c r="M131" s="49">
        <v>0</v>
      </c>
      <c r="N131" s="49">
        <v>0</v>
      </c>
      <c r="O131" s="49">
        <v>0</v>
      </c>
      <c r="P131" s="49">
        <v>0</v>
      </c>
      <c r="Q131" s="49">
        <f t="shared" si="55"/>
        <v>0</v>
      </c>
    </row>
    <row r="132" spans="1:17" s="4" customFormat="1" x14ac:dyDescent="0.2">
      <c r="A132" s="4" t="s">
        <v>195</v>
      </c>
      <c r="B132" s="9" t="s">
        <v>196</v>
      </c>
      <c r="C132" s="51">
        <v>3000000</v>
      </c>
      <c r="D132" s="53">
        <f t="shared" ref="D132:I132" si="94">+D133</f>
        <v>200000</v>
      </c>
      <c r="E132" s="51">
        <f t="shared" si="94"/>
        <v>3200000</v>
      </c>
      <c r="F132" s="50">
        <f t="shared" si="94"/>
        <v>0</v>
      </c>
      <c r="G132" s="50">
        <f t="shared" si="94"/>
        <v>165334.69</v>
      </c>
      <c r="H132" s="50">
        <f t="shared" si="94"/>
        <v>124851.46</v>
      </c>
      <c r="I132" s="50">
        <f t="shared" si="94"/>
        <v>0</v>
      </c>
      <c r="J132" s="50">
        <f t="shared" ref="J132:O132" si="95">+J133</f>
        <v>466390.81</v>
      </c>
      <c r="K132" s="50">
        <f t="shared" si="95"/>
        <v>0</v>
      </c>
      <c r="L132" s="50">
        <f t="shared" si="95"/>
        <v>298381.34000000003</v>
      </c>
      <c r="M132" s="50">
        <f t="shared" si="95"/>
        <v>181225.04</v>
      </c>
      <c r="N132" s="50">
        <f t="shared" si="95"/>
        <v>325163.58</v>
      </c>
      <c r="O132" s="50">
        <f t="shared" si="95"/>
        <v>308172.36</v>
      </c>
      <c r="P132" s="50">
        <f>+P133</f>
        <v>192855.08</v>
      </c>
      <c r="Q132" s="50">
        <f t="shared" si="55"/>
        <v>1137625.6400000001</v>
      </c>
    </row>
    <row r="133" spans="1:17" x14ac:dyDescent="0.2">
      <c r="A133" s="1" t="s">
        <v>197</v>
      </c>
      <c r="B133" s="3" t="s">
        <v>196</v>
      </c>
      <c r="C133" s="31">
        <v>3000000</v>
      </c>
      <c r="D133" s="34">
        <v>200000</v>
      </c>
      <c r="E133" s="31">
        <v>3200000</v>
      </c>
      <c r="F133" s="49">
        <v>0</v>
      </c>
      <c r="G133" s="49">
        <v>165334.69</v>
      </c>
      <c r="H133" s="49">
        <v>124851.46</v>
      </c>
      <c r="I133" s="49">
        <v>0</v>
      </c>
      <c r="J133" s="49">
        <v>466390.81</v>
      </c>
      <c r="K133" s="49">
        <v>0</v>
      </c>
      <c r="L133" s="49">
        <v>298381.34000000003</v>
      </c>
      <c r="M133" s="49">
        <v>181225.04</v>
      </c>
      <c r="N133" s="49">
        <v>325163.58</v>
      </c>
      <c r="O133" s="49">
        <v>308172.36</v>
      </c>
      <c r="P133" s="49">
        <v>192855.08</v>
      </c>
      <c r="Q133" s="49">
        <f t="shared" si="55"/>
        <v>1137625.6400000001</v>
      </c>
    </row>
    <row r="134" spans="1:17" s="4" customFormat="1" x14ac:dyDescent="0.2">
      <c r="A134" s="4" t="s">
        <v>198</v>
      </c>
      <c r="B134" s="9" t="s">
        <v>199</v>
      </c>
      <c r="C134" s="51">
        <v>5200000</v>
      </c>
      <c r="D134" s="53">
        <f t="shared" ref="D134:I134" si="96">+D135</f>
        <v>-1856257.92</v>
      </c>
      <c r="E134" s="51">
        <f t="shared" si="96"/>
        <v>3343742.08</v>
      </c>
      <c r="F134" s="50">
        <f t="shared" si="96"/>
        <v>0</v>
      </c>
      <c r="G134" s="50">
        <f t="shared" si="96"/>
        <v>0</v>
      </c>
      <c r="H134" s="50">
        <f t="shared" si="96"/>
        <v>800711.45</v>
      </c>
      <c r="I134" s="50">
        <f t="shared" si="96"/>
        <v>0</v>
      </c>
      <c r="J134" s="50">
        <f t="shared" ref="J134:O134" si="97">+J135</f>
        <v>0</v>
      </c>
      <c r="K134" s="50">
        <f t="shared" si="97"/>
        <v>0</v>
      </c>
      <c r="L134" s="50">
        <f t="shared" si="97"/>
        <v>0</v>
      </c>
      <c r="M134" s="50">
        <f t="shared" si="97"/>
        <v>0</v>
      </c>
      <c r="N134" s="50">
        <f t="shared" si="97"/>
        <v>0</v>
      </c>
      <c r="O134" s="50">
        <f t="shared" si="97"/>
        <v>0</v>
      </c>
      <c r="P134" s="50">
        <f>+P135</f>
        <v>849679.76</v>
      </c>
      <c r="Q134" s="50">
        <f t="shared" si="55"/>
        <v>1693350.8699999999</v>
      </c>
    </row>
    <row r="135" spans="1:17" x14ac:dyDescent="0.2">
      <c r="A135" s="1" t="s">
        <v>200</v>
      </c>
      <c r="B135" s="3" t="s">
        <v>199</v>
      </c>
      <c r="C135" s="31">
        <v>5200000</v>
      </c>
      <c r="D135" s="34">
        <v>-1856257.92</v>
      </c>
      <c r="E135" s="31">
        <v>3343742.08</v>
      </c>
      <c r="F135" s="49">
        <v>0</v>
      </c>
      <c r="G135" s="49">
        <v>0</v>
      </c>
      <c r="H135" s="49">
        <v>800711.45</v>
      </c>
      <c r="I135" s="49">
        <v>0</v>
      </c>
      <c r="J135" s="49">
        <v>0</v>
      </c>
      <c r="K135" s="49">
        <v>0</v>
      </c>
      <c r="L135" s="49">
        <v>0</v>
      </c>
      <c r="M135" s="49">
        <v>0</v>
      </c>
      <c r="N135" s="49">
        <v>0</v>
      </c>
      <c r="O135" s="49">
        <v>0</v>
      </c>
      <c r="P135" s="49">
        <v>849679.76</v>
      </c>
      <c r="Q135" s="49">
        <f t="shared" si="55"/>
        <v>1693350.8699999999</v>
      </c>
    </row>
    <row r="136" spans="1:17" s="4" customFormat="1" x14ac:dyDescent="0.2">
      <c r="A136" s="4" t="s">
        <v>201</v>
      </c>
      <c r="B136" s="9" t="s">
        <v>202</v>
      </c>
      <c r="C136" s="51">
        <v>500000</v>
      </c>
      <c r="D136" s="53">
        <f t="shared" ref="D136:I136" si="98">+D137</f>
        <v>250991.8</v>
      </c>
      <c r="E136" s="51">
        <f t="shared" si="98"/>
        <v>750991.8</v>
      </c>
      <c r="F136" s="50">
        <f t="shared" si="98"/>
        <v>0</v>
      </c>
      <c r="G136" s="50">
        <f t="shared" si="98"/>
        <v>0</v>
      </c>
      <c r="H136" s="50">
        <f t="shared" si="98"/>
        <v>1451.4</v>
      </c>
      <c r="I136" s="50">
        <f t="shared" si="98"/>
        <v>0</v>
      </c>
      <c r="J136" s="50">
        <f t="shared" ref="J136:O136" si="99">+J137</f>
        <v>0</v>
      </c>
      <c r="K136" s="50">
        <f t="shared" si="99"/>
        <v>0</v>
      </c>
      <c r="L136" s="50">
        <f t="shared" si="99"/>
        <v>0</v>
      </c>
      <c r="M136" s="50">
        <f t="shared" si="99"/>
        <v>0</v>
      </c>
      <c r="N136" s="50">
        <f t="shared" si="99"/>
        <v>0</v>
      </c>
      <c r="O136" s="50">
        <f t="shared" si="99"/>
        <v>8249.8799999999992</v>
      </c>
      <c r="P136" s="50">
        <f>+P137</f>
        <v>0</v>
      </c>
      <c r="Q136" s="50">
        <f t="shared" si="55"/>
        <v>741290.52</v>
      </c>
    </row>
    <row r="137" spans="1:17" x14ac:dyDescent="0.2">
      <c r="A137" s="1" t="s">
        <v>203</v>
      </c>
      <c r="B137" s="3" t="s">
        <v>202</v>
      </c>
      <c r="C137" s="31">
        <v>500000</v>
      </c>
      <c r="D137" s="34">
        <v>250991.8</v>
      </c>
      <c r="E137" s="31">
        <v>750991.8</v>
      </c>
      <c r="F137" s="49">
        <v>0</v>
      </c>
      <c r="G137" s="49">
        <v>0</v>
      </c>
      <c r="H137" s="49">
        <v>1451.4</v>
      </c>
      <c r="I137" s="49">
        <v>0</v>
      </c>
      <c r="J137" s="49">
        <v>0</v>
      </c>
      <c r="K137" s="49">
        <v>0</v>
      </c>
      <c r="L137" s="49">
        <v>0</v>
      </c>
      <c r="M137" s="49">
        <v>0</v>
      </c>
      <c r="N137" s="49">
        <v>0</v>
      </c>
      <c r="O137" s="49">
        <v>8249.8799999999992</v>
      </c>
      <c r="P137" s="49">
        <v>0</v>
      </c>
      <c r="Q137" s="49">
        <f t="shared" si="55"/>
        <v>741290.52</v>
      </c>
    </row>
    <row r="138" spans="1:17" s="4" customFormat="1" x14ac:dyDescent="0.2">
      <c r="A138" s="4" t="s">
        <v>204</v>
      </c>
      <c r="B138" s="9" t="s">
        <v>205</v>
      </c>
      <c r="C138" s="51">
        <v>500000</v>
      </c>
      <c r="D138" s="53">
        <f t="shared" ref="D138:I138" si="100">+D139</f>
        <v>-202667.88</v>
      </c>
      <c r="E138" s="51">
        <f t="shared" si="100"/>
        <v>297332.12</v>
      </c>
      <c r="F138" s="50">
        <f t="shared" si="100"/>
        <v>0</v>
      </c>
      <c r="G138" s="50">
        <f t="shared" si="100"/>
        <v>0</v>
      </c>
      <c r="H138" s="50">
        <f t="shared" si="100"/>
        <v>8094.8</v>
      </c>
      <c r="I138" s="50">
        <f t="shared" si="100"/>
        <v>0</v>
      </c>
      <c r="J138" s="50">
        <f t="shared" ref="J138:O138" si="101">+J139</f>
        <v>0</v>
      </c>
      <c r="K138" s="50">
        <f t="shared" si="101"/>
        <v>0</v>
      </c>
      <c r="L138" s="50">
        <f t="shared" si="101"/>
        <v>0</v>
      </c>
      <c r="M138" s="50">
        <f t="shared" si="101"/>
        <v>0</v>
      </c>
      <c r="N138" s="50">
        <f t="shared" si="101"/>
        <v>13999.99</v>
      </c>
      <c r="O138" s="50">
        <f t="shared" si="101"/>
        <v>46020</v>
      </c>
      <c r="P138" s="50">
        <f>+P139</f>
        <v>0</v>
      </c>
      <c r="Q138" s="50">
        <f t="shared" si="55"/>
        <v>229217.33000000002</v>
      </c>
    </row>
    <row r="139" spans="1:17" x14ac:dyDescent="0.2">
      <c r="A139" s="1" t="s">
        <v>206</v>
      </c>
      <c r="B139" s="3" t="s">
        <v>205</v>
      </c>
      <c r="C139" s="31">
        <v>500000</v>
      </c>
      <c r="D139" s="34">
        <v>-202667.88</v>
      </c>
      <c r="E139" s="31">
        <v>297332.12</v>
      </c>
      <c r="F139" s="49">
        <v>0</v>
      </c>
      <c r="G139" s="49">
        <v>0</v>
      </c>
      <c r="H139" s="49">
        <v>8094.8</v>
      </c>
      <c r="I139" s="49">
        <v>0</v>
      </c>
      <c r="J139" s="49">
        <v>0</v>
      </c>
      <c r="K139" s="49">
        <v>0</v>
      </c>
      <c r="L139" s="49">
        <v>0</v>
      </c>
      <c r="M139" s="49">
        <v>0</v>
      </c>
      <c r="N139" s="49">
        <v>13999.99</v>
      </c>
      <c r="O139" s="49">
        <v>46020</v>
      </c>
      <c r="P139" s="49">
        <v>0</v>
      </c>
      <c r="Q139" s="49">
        <f t="shared" si="55"/>
        <v>229217.33000000002</v>
      </c>
    </row>
    <row r="140" spans="1:17" s="4" customFormat="1" x14ac:dyDescent="0.2">
      <c r="A140" s="4" t="s">
        <v>207</v>
      </c>
      <c r="B140" s="9" t="s">
        <v>208</v>
      </c>
      <c r="C140" s="51">
        <v>7200000</v>
      </c>
      <c r="D140" s="53">
        <f t="shared" ref="D140:G140" si="102">+D141+D142+D143</f>
        <v>-6083095.04</v>
      </c>
      <c r="E140" s="51">
        <f t="shared" si="102"/>
        <v>1116904.96</v>
      </c>
      <c r="F140" s="50">
        <f t="shared" si="102"/>
        <v>0</v>
      </c>
      <c r="G140" s="50">
        <f t="shared" si="102"/>
        <v>0</v>
      </c>
      <c r="H140" s="50">
        <f t="shared" ref="H140:M140" si="103">+H141+H142+H143</f>
        <v>134679.29999999999</v>
      </c>
      <c r="I140" s="50">
        <f t="shared" si="103"/>
        <v>0</v>
      </c>
      <c r="J140" s="50">
        <f t="shared" si="103"/>
        <v>0</v>
      </c>
      <c r="K140" s="50">
        <f t="shared" si="103"/>
        <v>0</v>
      </c>
      <c r="L140" s="50">
        <f t="shared" si="103"/>
        <v>0</v>
      </c>
      <c r="M140" s="50">
        <f t="shared" si="103"/>
        <v>0</v>
      </c>
      <c r="N140" s="50">
        <f>+N141+N142+N143</f>
        <v>0</v>
      </c>
      <c r="O140" s="50">
        <f>+O141+O142+O143</f>
        <v>7695.96</v>
      </c>
      <c r="P140" s="50">
        <f>+P141+P142+P143</f>
        <v>0</v>
      </c>
      <c r="Q140" s="50">
        <f t="shared" ref="Q140:Q203" si="104">+E140-F140-G140-H140-I140-J140-K140-L140-M140-N140-O140-P140</f>
        <v>974529.7</v>
      </c>
    </row>
    <row r="141" spans="1:17" x14ac:dyDescent="0.2">
      <c r="A141" s="1" t="s">
        <v>209</v>
      </c>
      <c r="B141" s="3" t="s">
        <v>210</v>
      </c>
      <c r="C141" s="31">
        <v>5200000</v>
      </c>
      <c r="D141" s="34">
        <v>-5052916</v>
      </c>
      <c r="E141" s="31">
        <v>147084</v>
      </c>
      <c r="F141" s="49">
        <v>0</v>
      </c>
      <c r="G141" s="49">
        <v>0</v>
      </c>
      <c r="H141" s="49">
        <v>42462.3</v>
      </c>
      <c r="I141" s="49">
        <v>0</v>
      </c>
      <c r="J141" s="49">
        <v>0</v>
      </c>
      <c r="K141" s="49">
        <v>0</v>
      </c>
      <c r="L141" s="49">
        <v>0</v>
      </c>
      <c r="M141" s="49">
        <v>0</v>
      </c>
      <c r="N141" s="49">
        <v>0</v>
      </c>
      <c r="O141" s="49">
        <v>7695.96</v>
      </c>
      <c r="P141" s="49">
        <v>0</v>
      </c>
      <c r="Q141" s="49">
        <f t="shared" si="104"/>
        <v>96925.739999999991</v>
      </c>
    </row>
    <row r="142" spans="1:17" s="4" customFormat="1" x14ac:dyDescent="0.2">
      <c r="A142" s="1" t="s">
        <v>211</v>
      </c>
      <c r="B142" s="3" t="s">
        <v>212</v>
      </c>
      <c r="C142" s="31">
        <v>1000000</v>
      </c>
      <c r="D142" s="34">
        <v>-562179.04</v>
      </c>
      <c r="E142" s="31">
        <v>437820.96</v>
      </c>
      <c r="F142" s="49">
        <v>0</v>
      </c>
      <c r="G142" s="49">
        <v>0</v>
      </c>
      <c r="H142" s="49">
        <v>92217</v>
      </c>
      <c r="I142" s="49">
        <v>0</v>
      </c>
      <c r="J142" s="49">
        <v>0</v>
      </c>
      <c r="K142" s="49">
        <v>0</v>
      </c>
      <c r="L142" s="49">
        <v>0</v>
      </c>
      <c r="M142" s="49">
        <v>0</v>
      </c>
      <c r="N142" s="49">
        <v>0</v>
      </c>
      <c r="O142" s="49">
        <v>0</v>
      </c>
      <c r="P142" s="49">
        <v>0</v>
      </c>
      <c r="Q142" s="49">
        <f t="shared" si="104"/>
        <v>345603.96</v>
      </c>
    </row>
    <row r="143" spans="1:17" x14ac:dyDescent="0.2">
      <c r="A143" s="1" t="s">
        <v>213</v>
      </c>
      <c r="B143" s="3" t="s">
        <v>214</v>
      </c>
      <c r="C143" s="31">
        <v>1000000</v>
      </c>
      <c r="D143" s="34">
        <v>-468000</v>
      </c>
      <c r="E143" s="31">
        <v>532000</v>
      </c>
      <c r="F143" s="49">
        <v>0</v>
      </c>
      <c r="G143" s="49">
        <v>0</v>
      </c>
      <c r="H143" s="49">
        <v>0</v>
      </c>
      <c r="I143" s="49">
        <v>0</v>
      </c>
      <c r="J143" s="49">
        <v>0</v>
      </c>
      <c r="K143" s="49">
        <v>0</v>
      </c>
      <c r="L143" s="49">
        <v>0</v>
      </c>
      <c r="M143" s="49">
        <v>0</v>
      </c>
      <c r="N143" s="49">
        <v>0</v>
      </c>
      <c r="O143" s="49">
        <v>0</v>
      </c>
      <c r="P143" s="49">
        <v>0</v>
      </c>
      <c r="Q143" s="49">
        <f t="shared" si="104"/>
        <v>532000</v>
      </c>
    </row>
    <row r="144" spans="1:17" s="4" customFormat="1" x14ac:dyDescent="0.2">
      <c r="A144" s="4" t="s">
        <v>215</v>
      </c>
      <c r="B144" s="9" t="s">
        <v>216</v>
      </c>
      <c r="C144" s="51">
        <v>6200000</v>
      </c>
      <c r="D144" s="53">
        <f t="shared" ref="D144:I144" si="105">+D145+D146</f>
        <v>-5144020.92</v>
      </c>
      <c r="E144" s="51">
        <f t="shared" si="105"/>
        <v>1055979.08</v>
      </c>
      <c r="F144" s="50">
        <f t="shared" si="105"/>
        <v>0</v>
      </c>
      <c r="G144" s="50">
        <f t="shared" si="105"/>
        <v>0</v>
      </c>
      <c r="H144" s="50">
        <f t="shared" si="105"/>
        <v>14004.24</v>
      </c>
      <c r="I144" s="50">
        <f t="shared" si="105"/>
        <v>0</v>
      </c>
      <c r="J144" s="50">
        <f t="shared" ref="J144:O144" si="106">+J145+J146</f>
        <v>0</v>
      </c>
      <c r="K144" s="50">
        <f t="shared" si="106"/>
        <v>0</v>
      </c>
      <c r="L144" s="50">
        <f t="shared" si="106"/>
        <v>0</v>
      </c>
      <c r="M144" s="50">
        <f t="shared" si="106"/>
        <v>0</v>
      </c>
      <c r="N144" s="50">
        <f t="shared" si="106"/>
        <v>60000</v>
      </c>
      <c r="O144" s="50">
        <f t="shared" si="106"/>
        <v>0</v>
      </c>
      <c r="P144" s="50">
        <f>+P145+P146</f>
        <v>0</v>
      </c>
      <c r="Q144" s="50">
        <f t="shared" si="104"/>
        <v>981974.84000000008</v>
      </c>
    </row>
    <row r="145" spans="1:17" x14ac:dyDescent="0.2">
      <c r="A145" s="1" t="s">
        <v>217</v>
      </c>
      <c r="B145" s="3" t="s">
        <v>218</v>
      </c>
      <c r="C145" s="31">
        <v>1000000</v>
      </c>
      <c r="D145" s="34">
        <v>-125632.82</v>
      </c>
      <c r="E145" s="31">
        <v>874367.18</v>
      </c>
      <c r="F145" s="49">
        <v>0</v>
      </c>
      <c r="G145" s="49">
        <v>0</v>
      </c>
      <c r="H145" s="49">
        <v>0</v>
      </c>
      <c r="I145" s="49">
        <v>0</v>
      </c>
      <c r="J145" s="49">
        <v>0</v>
      </c>
      <c r="K145" s="49">
        <v>0</v>
      </c>
      <c r="L145" s="49">
        <v>0</v>
      </c>
      <c r="M145" s="49">
        <v>0</v>
      </c>
      <c r="N145" s="49">
        <v>0</v>
      </c>
      <c r="O145" s="49">
        <v>0</v>
      </c>
      <c r="P145" s="49">
        <v>0</v>
      </c>
      <c r="Q145" s="49">
        <f t="shared" si="104"/>
        <v>874367.18</v>
      </c>
    </row>
    <row r="146" spans="1:17" s="4" customFormat="1" x14ac:dyDescent="0.2">
      <c r="A146" s="1" t="s">
        <v>219</v>
      </c>
      <c r="B146" s="3" t="s">
        <v>220</v>
      </c>
      <c r="C146" s="31">
        <v>5200000</v>
      </c>
      <c r="D146" s="34">
        <v>-5018388.0999999996</v>
      </c>
      <c r="E146" s="31">
        <v>181611.9</v>
      </c>
      <c r="F146" s="49">
        <v>0</v>
      </c>
      <c r="G146" s="49">
        <v>0</v>
      </c>
      <c r="H146" s="49">
        <v>14004.24</v>
      </c>
      <c r="I146" s="49">
        <v>0</v>
      </c>
      <c r="J146" s="49">
        <v>0</v>
      </c>
      <c r="K146" s="49">
        <v>0</v>
      </c>
      <c r="L146" s="49">
        <v>0</v>
      </c>
      <c r="M146" s="49">
        <v>0</v>
      </c>
      <c r="N146" s="49">
        <v>60000</v>
      </c>
      <c r="O146" s="49">
        <v>0</v>
      </c>
      <c r="P146" s="49">
        <v>0</v>
      </c>
      <c r="Q146" s="49">
        <f t="shared" si="104"/>
        <v>107607.66</v>
      </c>
    </row>
    <row r="147" spans="1:17" x14ac:dyDescent="0.2">
      <c r="A147" s="4" t="s">
        <v>221</v>
      </c>
      <c r="B147" s="9" t="s">
        <v>222</v>
      </c>
      <c r="C147" s="51">
        <v>6200000</v>
      </c>
      <c r="D147" s="55">
        <f t="shared" ref="D147:I147" si="107">+D148+D149</f>
        <v>-3118591.56</v>
      </c>
      <c r="E147" s="51">
        <f t="shared" si="107"/>
        <v>3081408.44</v>
      </c>
      <c r="F147" s="50">
        <f t="shared" si="107"/>
        <v>0</v>
      </c>
      <c r="G147" s="50">
        <f t="shared" si="107"/>
        <v>0</v>
      </c>
      <c r="H147" s="50">
        <f t="shared" si="107"/>
        <v>78381.5</v>
      </c>
      <c r="I147" s="50">
        <f t="shared" si="107"/>
        <v>60398.3</v>
      </c>
      <c r="J147" s="50">
        <f t="shared" ref="J147:O147" si="108">+J148+J149</f>
        <v>467494.34</v>
      </c>
      <c r="K147" s="50">
        <f t="shared" si="108"/>
        <v>0</v>
      </c>
      <c r="L147" s="50">
        <f t="shared" si="108"/>
        <v>0</v>
      </c>
      <c r="M147" s="50">
        <f t="shared" si="108"/>
        <v>144164.68000000002</v>
      </c>
      <c r="N147" s="50">
        <f t="shared" si="108"/>
        <v>0</v>
      </c>
      <c r="O147" s="50">
        <f t="shared" si="108"/>
        <v>212480.65999999997</v>
      </c>
      <c r="P147" s="50">
        <f>+P148+P149</f>
        <v>336268.49</v>
      </c>
      <c r="Q147" s="50">
        <f t="shared" si="104"/>
        <v>1782220.47</v>
      </c>
    </row>
    <row r="148" spans="1:17" s="4" customFormat="1" x14ac:dyDescent="0.2">
      <c r="A148" s="1" t="s">
        <v>223</v>
      </c>
      <c r="B148" s="3" t="s">
        <v>224</v>
      </c>
      <c r="C148" s="31">
        <v>5200000</v>
      </c>
      <c r="D148" s="34">
        <v>-3813139.06</v>
      </c>
      <c r="E148" s="31">
        <v>1386860.94</v>
      </c>
      <c r="F148" s="49">
        <v>0</v>
      </c>
      <c r="G148" s="49">
        <v>0</v>
      </c>
      <c r="H148" s="49">
        <v>17953.7</v>
      </c>
      <c r="I148" s="49">
        <v>60398.3</v>
      </c>
      <c r="J148" s="49">
        <v>467494.34</v>
      </c>
      <c r="K148" s="49">
        <v>0</v>
      </c>
      <c r="L148" s="49">
        <v>0</v>
      </c>
      <c r="M148" s="49">
        <v>1664.2</v>
      </c>
      <c r="N148" s="49">
        <v>0</v>
      </c>
      <c r="O148" s="49">
        <v>130993.4</v>
      </c>
      <c r="P148" s="49">
        <v>56268.56</v>
      </c>
      <c r="Q148" s="49">
        <f t="shared" si="104"/>
        <v>652088.43999999994</v>
      </c>
    </row>
    <row r="149" spans="1:17" x14ac:dyDescent="0.2">
      <c r="A149" s="1" t="s">
        <v>225</v>
      </c>
      <c r="B149" s="3" t="s">
        <v>226</v>
      </c>
      <c r="C149" s="31">
        <v>1000000</v>
      </c>
      <c r="D149" s="34">
        <v>694547.5</v>
      </c>
      <c r="E149" s="31">
        <v>1694547.5</v>
      </c>
      <c r="F149" s="49">
        <v>0</v>
      </c>
      <c r="G149" s="49">
        <v>0</v>
      </c>
      <c r="H149" s="49">
        <v>60427.8</v>
      </c>
      <c r="I149" s="49">
        <v>0</v>
      </c>
      <c r="J149" s="49">
        <v>0</v>
      </c>
      <c r="K149" s="49">
        <v>0</v>
      </c>
      <c r="L149" s="49">
        <v>0</v>
      </c>
      <c r="M149" s="49">
        <v>142500.48000000001</v>
      </c>
      <c r="N149" s="49">
        <v>0</v>
      </c>
      <c r="O149" s="49">
        <v>81487.259999999995</v>
      </c>
      <c r="P149" s="49">
        <v>279999.93</v>
      </c>
      <c r="Q149" s="49">
        <f t="shared" si="104"/>
        <v>1130132.03</v>
      </c>
    </row>
    <row r="150" spans="1:17" s="4" customFormat="1" x14ac:dyDescent="0.2">
      <c r="A150" s="4" t="s">
        <v>227</v>
      </c>
      <c r="B150" s="9" t="s">
        <v>228</v>
      </c>
      <c r="C150" s="51">
        <v>2000000</v>
      </c>
      <c r="D150" s="53">
        <f t="shared" ref="D150:I150" si="109">+D151+D152</f>
        <v>-1549085.63</v>
      </c>
      <c r="E150" s="51">
        <f t="shared" si="109"/>
        <v>450914.37</v>
      </c>
      <c r="F150" s="50">
        <f t="shared" si="109"/>
        <v>0</v>
      </c>
      <c r="G150" s="50">
        <f t="shared" si="109"/>
        <v>0</v>
      </c>
      <c r="H150" s="50">
        <f t="shared" si="109"/>
        <v>44250</v>
      </c>
      <c r="I150" s="50">
        <f t="shared" si="109"/>
        <v>1397</v>
      </c>
      <c r="J150" s="50">
        <f t="shared" ref="J150:O150" si="110">+J151+J152</f>
        <v>0</v>
      </c>
      <c r="K150" s="50">
        <f t="shared" si="110"/>
        <v>0</v>
      </c>
      <c r="L150" s="50">
        <f t="shared" si="110"/>
        <v>0</v>
      </c>
      <c r="M150" s="50">
        <f t="shared" si="110"/>
        <v>0</v>
      </c>
      <c r="N150" s="50">
        <f t="shared" si="110"/>
        <v>0</v>
      </c>
      <c r="O150" s="50">
        <f t="shared" si="110"/>
        <v>0</v>
      </c>
      <c r="P150" s="50">
        <f>+P151+P152</f>
        <v>0</v>
      </c>
      <c r="Q150" s="50">
        <f t="shared" si="104"/>
        <v>405267.37</v>
      </c>
    </row>
    <row r="151" spans="1:17" x14ac:dyDescent="0.2">
      <c r="A151" s="1" t="s">
        <v>229</v>
      </c>
      <c r="B151" s="3" t="s">
        <v>230</v>
      </c>
      <c r="C151" s="31">
        <v>1000000</v>
      </c>
      <c r="D151" s="34">
        <v>-554085.63</v>
      </c>
      <c r="E151" s="31">
        <v>445914.37</v>
      </c>
      <c r="F151" s="49">
        <v>0</v>
      </c>
      <c r="G151" s="49">
        <v>0</v>
      </c>
      <c r="H151" s="49">
        <v>44250</v>
      </c>
      <c r="I151" s="49">
        <v>0</v>
      </c>
      <c r="J151" s="49">
        <v>0</v>
      </c>
      <c r="K151" s="49">
        <v>0</v>
      </c>
      <c r="L151" s="49">
        <v>0</v>
      </c>
      <c r="M151" s="49">
        <v>0</v>
      </c>
      <c r="N151" s="49">
        <v>0</v>
      </c>
      <c r="O151" s="49">
        <v>0</v>
      </c>
      <c r="P151" s="49">
        <v>0</v>
      </c>
      <c r="Q151" s="49">
        <f t="shared" si="104"/>
        <v>401664.37</v>
      </c>
    </row>
    <row r="152" spans="1:17" s="4" customFormat="1" x14ac:dyDescent="0.2">
      <c r="A152" s="1" t="s">
        <v>231</v>
      </c>
      <c r="B152" s="3" t="s">
        <v>232</v>
      </c>
      <c r="C152" s="31">
        <v>1000000</v>
      </c>
      <c r="D152" s="34">
        <v>-995000</v>
      </c>
      <c r="E152" s="31">
        <v>5000</v>
      </c>
      <c r="F152" s="49">
        <v>0</v>
      </c>
      <c r="G152" s="49">
        <v>0</v>
      </c>
      <c r="H152" s="49">
        <v>0</v>
      </c>
      <c r="I152" s="49">
        <v>1397</v>
      </c>
      <c r="J152" s="49">
        <v>0</v>
      </c>
      <c r="K152" s="49">
        <v>0</v>
      </c>
      <c r="L152" s="49">
        <v>0</v>
      </c>
      <c r="M152" s="49">
        <v>0</v>
      </c>
      <c r="N152" s="49">
        <v>0</v>
      </c>
      <c r="O152" s="49">
        <v>0</v>
      </c>
      <c r="P152" s="49">
        <v>0</v>
      </c>
      <c r="Q152" s="49">
        <f t="shared" si="104"/>
        <v>3603</v>
      </c>
    </row>
    <row r="153" spans="1:17" x14ac:dyDescent="0.2">
      <c r="A153" s="4" t="s">
        <v>233</v>
      </c>
      <c r="B153" s="9" t="s">
        <v>234</v>
      </c>
      <c r="C153" s="51">
        <v>46000000</v>
      </c>
      <c r="D153" s="53">
        <f t="shared" ref="D153:I153" si="111">+D154+D155+D156+D157+D158</f>
        <v>-300000</v>
      </c>
      <c r="E153" s="51">
        <f t="shared" si="111"/>
        <v>45700000</v>
      </c>
      <c r="F153" s="50">
        <f t="shared" si="111"/>
        <v>679603</v>
      </c>
      <c r="G153" s="50">
        <f t="shared" si="111"/>
        <v>679600</v>
      </c>
      <c r="H153" s="50">
        <f t="shared" si="111"/>
        <v>284262</v>
      </c>
      <c r="I153" s="50">
        <f t="shared" si="111"/>
        <v>4000.01</v>
      </c>
      <c r="J153" s="50">
        <f t="shared" ref="J153:O153" si="112">+J154+J155+J156+J157+J158</f>
        <v>20365</v>
      </c>
      <c r="K153" s="50">
        <f t="shared" si="112"/>
        <v>38459.57</v>
      </c>
      <c r="L153" s="50">
        <f t="shared" si="112"/>
        <v>27033242.710000001</v>
      </c>
      <c r="M153" s="50">
        <f t="shared" si="112"/>
        <v>364109.98</v>
      </c>
      <c r="N153" s="50">
        <f t="shared" si="112"/>
        <v>10016927.99</v>
      </c>
      <c r="O153" s="50">
        <f t="shared" si="112"/>
        <v>3121472.39</v>
      </c>
      <c r="P153" s="50">
        <f>+P154+P155+P156+P157+P158</f>
        <v>537867.99</v>
      </c>
      <c r="Q153" s="50">
        <f t="shared" si="104"/>
        <v>2920089.3600000003</v>
      </c>
    </row>
    <row r="154" spans="1:17" x14ac:dyDescent="0.2">
      <c r="A154" s="1" t="s">
        <v>235</v>
      </c>
      <c r="B154" s="3" t="s">
        <v>236</v>
      </c>
      <c r="C154" s="31">
        <v>40000000</v>
      </c>
      <c r="D154" s="34">
        <v>1359203</v>
      </c>
      <c r="E154" s="31">
        <v>41359203</v>
      </c>
      <c r="F154" s="49">
        <v>679603</v>
      </c>
      <c r="G154" s="49">
        <v>679600</v>
      </c>
      <c r="H154" s="49">
        <v>0</v>
      </c>
      <c r="I154" s="49">
        <v>0</v>
      </c>
      <c r="J154" s="49">
        <v>0</v>
      </c>
      <c r="K154" s="49">
        <v>0</v>
      </c>
      <c r="L154" s="49">
        <v>27000000</v>
      </c>
      <c r="M154" s="49">
        <v>0</v>
      </c>
      <c r="N154" s="49">
        <v>10000000</v>
      </c>
      <c r="O154" s="49">
        <v>3000000</v>
      </c>
      <c r="P154" s="49">
        <v>0</v>
      </c>
      <c r="Q154" s="49">
        <f t="shared" si="104"/>
        <v>0</v>
      </c>
    </row>
    <row r="155" spans="1:17" x14ac:dyDescent="0.2">
      <c r="A155" s="1" t="s">
        <v>237</v>
      </c>
      <c r="B155" s="3" t="s">
        <v>238</v>
      </c>
      <c r="C155" s="31">
        <v>3000000</v>
      </c>
      <c r="D155" s="34">
        <v>-1359203</v>
      </c>
      <c r="E155" s="31">
        <v>1640797</v>
      </c>
      <c r="F155" s="49">
        <v>0</v>
      </c>
      <c r="G155" s="49">
        <v>0</v>
      </c>
      <c r="H155" s="49">
        <v>0</v>
      </c>
      <c r="I155" s="49">
        <v>0</v>
      </c>
      <c r="J155" s="49">
        <v>0</v>
      </c>
      <c r="K155" s="49">
        <v>0</v>
      </c>
      <c r="L155" s="49">
        <v>0</v>
      </c>
      <c r="M155" s="49">
        <v>0</v>
      </c>
      <c r="N155" s="49">
        <v>0</v>
      </c>
      <c r="O155" s="49">
        <v>0</v>
      </c>
      <c r="P155" s="49">
        <v>0</v>
      </c>
      <c r="Q155" s="49">
        <f t="shared" si="104"/>
        <v>1640797</v>
      </c>
    </row>
    <row r="156" spans="1:17" x14ac:dyDescent="0.2">
      <c r="A156" s="1" t="s">
        <v>239</v>
      </c>
      <c r="B156" s="3" t="s">
        <v>240</v>
      </c>
      <c r="C156" s="31">
        <v>500000</v>
      </c>
      <c r="D156" s="34">
        <v>0</v>
      </c>
      <c r="E156" s="31">
        <v>500000</v>
      </c>
      <c r="F156" s="49">
        <v>0</v>
      </c>
      <c r="G156" s="49">
        <v>0</v>
      </c>
      <c r="H156" s="49">
        <v>0</v>
      </c>
      <c r="I156" s="49">
        <v>4000.01</v>
      </c>
      <c r="J156" s="49">
        <v>20365</v>
      </c>
      <c r="K156" s="49">
        <v>38459.57</v>
      </c>
      <c r="L156" s="49">
        <v>33242.71</v>
      </c>
      <c r="M156" s="49">
        <v>16456.38</v>
      </c>
      <c r="N156" s="49">
        <v>16927.990000000002</v>
      </c>
      <c r="O156" s="49">
        <v>17477.41</v>
      </c>
      <c r="P156" s="49">
        <v>23977.99</v>
      </c>
      <c r="Q156" s="49">
        <f t="shared" si="104"/>
        <v>329092.94</v>
      </c>
    </row>
    <row r="157" spans="1:17" s="4" customFormat="1" x14ac:dyDescent="0.2">
      <c r="A157" s="1" t="s">
        <v>241</v>
      </c>
      <c r="B157" s="3" t="s">
        <v>242</v>
      </c>
      <c r="C157" s="31">
        <v>1000000</v>
      </c>
      <c r="D157" s="34">
        <v>500000</v>
      </c>
      <c r="E157" s="31">
        <v>1500000</v>
      </c>
      <c r="F157" s="49">
        <v>0</v>
      </c>
      <c r="G157" s="49">
        <v>0</v>
      </c>
      <c r="H157" s="49">
        <v>284262</v>
      </c>
      <c r="I157" s="49">
        <v>0</v>
      </c>
      <c r="J157" s="49">
        <v>0</v>
      </c>
      <c r="K157" s="49">
        <v>0</v>
      </c>
      <c r="L157" s="49">
        <v>0</v>
      </c>
      <c r="M157" s="49">
        <v>291522.46999999997</v>
      </c>
      <c r="N157" s="49">
        <v>0</v>
      </c>
      <c r="O157" s="49">
        <v>102188</v>
      </c>
      <c r="P157" s="49">
        <v>513890</v>
      </c>
      <c r="Q157" s="49">
        <f t="shared" si="104"/>
        <v>308137.53000000003</v>
      </c>
    </row>
    <row r="158" spans="1:17" x14ac:dyDescent="0.2">
      <c r="A158" s="1" t="s">
        <v>243</v>
      </c>
      <c r="B158" s="3" t="s">
        <v>244</v>
      </c>
      <c r="C158" s="31">
        <v>1500000</v>
      </c>
      <c r="D158" s="34">
        <v>-800000</v>
      </c>
      <c r="E158" s="31">
        <v>700000</v>
      </c>
      <c r="F158" s="49">
        <v>0</v>
      </c>
      <c r="G158" s="49">
        <v>0</v>
      </c>
      <c r="H158" s="49">
        <v>0</v>
      </c>
      <c r="I158" s="49">
        <v>0</v>
      </c>
      <c r="J158" s="49">
        <v>0</v>
      </c>
      <c r="K158" s="49">
        <v>0</v>
      </c>
      <c r="L158" s="49">
        <v>0</v>
      </c>
      <c r="M158" s="49">
        <v>56131.13</v>
      </c>
      <c r="N158" s="49">
        <v>0</v>
      </c>
      <c r="O158" s="49">
        <v>1806.98</v>
      </c>
      <c r="P158" s="49">
        <v>0</v>
      </c>
      <c r="Q158" s="49">
        <f t="shared" si="104"/>
        <v>642061.89</v>
      </c>
    </row>
    <row r="159" spans="1:17" x14ac:dyDescent="0.2">
      <c r="A159" s="4" t="s">
        <v>245</v>
      </c>
      <c r="B159" s="9" t="s">
        <v>246</v>
      </c>
      <c r="C159" s="51">
        <v>5800000</v>
      </c>
      <c r="D159" s="53">
        <f t="shared" ref="D159:E159" si="113">+D160+D161+D162+D163</f>
        <v>1218336</v>
      </c>
      <c r="E159" s="51">
        <f t="shared" si="113"/>
        <v>7018336</v>
      </c>
      <c r="F159" s="50">
        <f t="shared" ref="F159:K159" si="114">+F160+F161+F162+F163</f>
        <v>0</v>
      </c>
      <c r="G159" s="50">
        <f t="shared" si="114"/>
        <v>0</v>
      </c>
      <c r="H159" s="50">
        <f t="shared" si="114"/>
        <v>0</v>
      </c>
      <c r="I159" s="50">
        <f t="shared" si="114"/>
        <v>414250.8</v>
      </c>
      <c r="J159" s="50">
        <f t="shared" si="114"/>
        <v>0</v>
      </c>
      <c r="K159" s="50">
        <f t="shared" si="114"/>
        <v>0</v>
      </c>
      <c r="L159" s="50">
        <f>+L160+L161+L162+L163</f>
        <v>750.01</v>
      </c>
      <c r="M159" s="50">
        <f>+M160+M161+M162+M163</f>
        <v>57416.68</v>
      </c>
      <c r="N159" s="50">
        <f>+N160+N161+N162+N163</f>
        <v>0</v>
      </c>
      <c r="O159" s="50">
        <f>+O160+O161+O162+O163</f>
        <v>315983.03000000003</v>
      </c>
      <c r="P159" s="50">
        <f>+P160+P161+P162+P163</f>
        <v>0</v>
      </c>
      <c r="Q159" s="50">
        <f t="shared" si="104"/>
        <v>6229935.4800000004</v>
      </c>
    </row>
    <row r="160" spans="1:17" x14ac:dyDescent="0.2">
      <c r="A160" s="1" t="s">
        <v>247</v>
      </c>
      <c r="B160" s="3" t="s">
        <v>248</v>
      </c>
      <c r="C160" s="31">
        <v>50000</v>
      </c>
      <c r="D160" s="34">
        <v>3045280.23</v>
      </c>
      <c r="E160" s="31">
        <v>3095280.23</v>
      </c>
      <c r="F160" s="49">
        <v>0</v>
      </c>
      <c r="G160" s="49">
        <v>0</v>
      </c>
      <c r="H160" s="49">
        <v>0</v>
      </c>
      <c r="I160" s="49">
        <v>0</v>
      </c>
      <c r="J160" s="49">
        <v>0</v>
      </c>
      <c r="K160" s="49">
        <v>0</v>
      </c>
      <c r="L160" s="49">
        <v>0</v>
      </c>
      <c r="M160" s="49">
        <v>0</v>
      </c>
      <c r="N160" s="49">
        <v>0</v>
      </c>
      <c r="O160" s="49">
        <v>21707.279999999999</v>
      </c>
      <c r="P160" s="49">
        <v>0</v>
      </c>
      <c r="Q160" s="49">
        <f t="shared" si="104"/>
        <v>3073572.95</v>
      </c>
    </row>
    <row r="161" spans="1:17" s="4" customFormat="1" x14ac:dyDescent="0.2">
      <c r="A161" s="1" t="s">
        <v>249</v>
      </c>
      <c r="B161" s="3" t="s">
        <v>250</v>
      </c>
      <c r="C161" s="31">
        <v>50000</v>
      </c>
      <c r="D161" s="34">
        <v>-50000</v>
      </c>
      <c r="E161" s="31">
        <v>0</v>
      </c>
      <c r="F161" s="49">
        <v>0</v>
      </c>
      <c r="G161" s="49">
        <v>0</v>
      </c>
      <c r="H161" s="49">
        <v>0</v>
      </c>
      <c r="I161" s="49">
        <v>0</v>
      </c>
      <c r="J161" s="49">
        <v>0</v>
      </c>
      <c r="K161" s="49">
        <v>0</v>
      </c>
      <c r="L161" s="49">
        <v>0</v>
      </c>
      <c r="M161" s="49">
        <v>0</v>
      </c>
      <c r="N161" s="49">
        <v>0</v>
      </c>
      <c r="O161" s="49">
        <v>0</v>
      </c>
      <c r="P161" s="49">
        <v>0</v>
      </c>
      <c r="Q161" s="49">
        <f t="shared" si="104"/>
        <v>0</v>
      </c>
    </row>
    <row r="162" spans="1:17" x14ac:dyDescent="0.2">
      <c r="A162" s="1" t="s">
        <v>251</v>
      </c>
      <c r="B162" s="3" t="s">
        <v>252</v>
      </c>
      <c r="C162" s="31">
        <v>5200000</v>
      </c>
      <c r="D162" s="34">
        <v>-2025818</v>
      </c>
      <c r="E162" s="31">
        <v>3174182</v>
      </c>
      <c r="F162" s="49">
        <v>0</v>
      </c>
      <c r="G162" s="49">
        <v>0</v>
      </c>
      <c r="H162" s="49">
        <v>0</v>
      </c>
      <c r="I162" s="49">
        <v>414250.8</v>
      </c>
      <c r="J162" s="49">
        <v>0</v>
      </c>
      <c r="K162" s="49">
        <v>0</v>
      </c>
      <c r="L162" s="49">
        <v>0</v>
      </c>
      <c r="M162" s="49">
        <v>0</v>
      </c>
      <c r="N162" s="49">
        <v>0</v>
      </c>
      <c r="O162" s="49">
        <v>0</v>
      </c>
      <c r="P162" s="49">
        <v>0</v>
      </c>
      <c r="Q162" s="49">
        <f t="shared" si="104"/>
        <v>2759931.2</v>
      </c>
    </row>
    <row r="163" spans="1:17" x14ac:dyDescent="0.2">
      <c r="A163" s="1" t="s">
        <v>253</v>
      </c>
      <c r="B163" s="3" t="s">
        <v>254</v>
      </c>
      <c r="C163" s="31">
        <v>500000</v>
      </c>
      <c r="D163" s="34">
        <v>248873.77</v>
      </c>
      <c r="E163" s="31">
        <v>748873.77</v>
      </c>
      <c r="F163" s="49">
        <v>0</v>
      </c>
      <c r="G163" s="49">
        <v>0</v>
      </c>
      <c r="H163" s="49">
        <v>0</v>
      </c>
      <c r="I163" s="49">
        <v>0</v>
      </c>
      <c r="J163" s="49">
        <v>0</v>
      </c>
      <c r="K163" s="49">
        <v>0</v>
      </c>
      <c r="L163" s="49">
        <v>750.01</v>
      </c>
      <c r="M163" s="49">
        <v>57416.68</v>
      </c>
      <c r="N163" s="49">
        <v>0</v>
      </c>
      <c r="O163" s="49">
        <v>294275.75</v>
      </c>
      <c r="P163" s="49">
        <v>0</v>
      </c>
      <c r="Q163" s="49">
        <f t="shared" si="104"/>
        <v>396431.32999999996</v>
      </c>
    </row>
    <row r="164" spans="1:17" s="4" customFormat="1" x14ac:dyDescent="0.2">
      <c r="A164" s="4" t="s">
        <v>255</v>
      </c>
      <c r="B164" s="9" t="s">
        <v>256</v>
      </c>
      <c r="C164" s="51">
        <f>+C165+C166</f>
        <v>1500000</v>
      </c>
      <c r="D164" s="53">
        <f>+D165+D166</f>
        <v>370203.17000000004</v>
      </c>
      <c r="E164" s="51">
        <f>+E165+E166</f>
        <v>1870203.17</v>
      </c>
      <c r="F164" s="50">
        <f>+F165</f>
        <v>0</v>
      </c>
      <c r="G164" s="50">
        <f>+G165</f>
        <v>0</v>
      </c>
      <c r="H164" s="50">
        <f t="shared" ref="H164:L164" si="115">+H165+H166</f>
        <v>65525.4</v>
      </c>
      <c r="I164" s="50">
        <f t="shared" si="115"/>
        <v>94506.2</v>
      </c>
      <c r="J164" s="50">
        <f t="shared" si="115"/>
        <v>0</v>
      </c>
      <c r="K164" s="50">
        <f t="shared" si="115"/>
        <v>87504.01</v>
      </c>
      <c r="L164" s="50">
        <f t="shared" si="115"/>
        <v>140741.96</v>
      </c>
      <c r="M164" s="50">
        <f>+M165+M166</f>
        <v>138237</v>
      </c>
      <c r="N164" s="50">
        <f>+N165+N166</f>
        <v>337929.88</v>
      </c>
      <c r="O164" s="50">
        <f>+O165+O166</f>
        <v>201879.62</v>
      </c>
      <c r="P164" s="50">
        <f>+P165+P166</f>
        <v>0</v>
      </c>
      <c r="Q164" s="50">
        <f t="shared" si="104"/>
        <v>803879.10000000009</v>
      </c>
    </row>
    <row r="165" spans="1:17" x14ac:dyDescent="0.2">
      <c r="A165" s="1" t="s">
        <v>257</v>
      </c>
      <c r="B165" s="3" t="s">
        <v>256</v>
      </c>
      <c r="C165" s="31">
        <v>1500000</v>
      </c>
      <c r="D165" s="34">
        <v>-237802.09</v>
      </c>
      <c r="E165" s="31">
        <v>1262197.9099999999</v>
      </c>
      <c r="F165" s="49">
        <v>0</v>
      </c>
      <c r="G165" s="49">
        <v>0</v>
      </c>
      <c r="H165" s="49">
        <v>65525.4</v>
      </c>
      <c r="I165" s="49">
        <v>94506.2</v>
      </c>
      <c r="J165" s="49">
        <v>0</v>
      </c>
      <c r="K165" s="49">
        <v>87504.01</v>
      </c>
      <c r="L165" s="49">
        <v>140741.96</v>
      </c>
      <c r="M165" s="49">
        <v>138237</v>
      </c>
      <c r="N165" s="49">
        <v>337929.88</v>
      </c>
      <c r="O165" s="49">
        <v>0</v>
      </c>
      <c r="P165" s="49">
        <v>0</v>
      </c>
      <c r="Q165" s="49">
        <f t="shared" si="104"/>
        <v>397753.46000000008</v>
      </c>
    </row>
    <row r="166" spans="1:17" x14ac:dyDescent="0.2">
      <c r="A166" s="1" t="s">
        <v>431</v>
      </c>
      <c r="B166" s="1" t="s">
        <v>434</v>
      </c>
      <c r="C166" s="31">
        <v>0</v>
      </c>
      <c r="D166" s="34">
        <v>608005.26</v>
      </c>
      <c r="E166" s="31">
        <v>608005.26</v>
      </c>
      <c r="F166" s="49">
        <f>+F167+F168</f>
        <v>0</v>
      </c>
      <c r="G166" s="49">
        <f>+G167+G168</f>
        <v>0</v>
      </c>
      <c r="H166" s="49">
        <v>0</v>
      </c>
      <c r="I166" s="49">
        <v>0</v>
      </c>
      <c r="J166" s="49">
        <v>0</v>
      </c>
      <c r="K166" s="49">
        <v>0</v>
      </c>
      <c r="L166" s="49">
        <v>0</v>
      </c>
      <c r="M166" s="49">
        <v>0</v>
      </c>
      <c r="N166" s="49">
        <v>0</v>
      </c>
      <c r="O166" s="49">
        <v>201879.62</v>
      </c>
      <c r="P166" s="49">
        <v>0</v>
      </c>
      <c r="Q166" s="49">
        <f t="shared" si="104"/>
        <v>406125.64</v>
      </c>
    </row>
    <row r="167" spans="1:17" s="4" customFormat="1" x14ac:dyDescent="0.2">
      <c r="A167" s="4" t="s">
        <v>258</v>
      </c>
      <c r="B167" s="9" t="s">
        <v>259</v>
      </c>
      <c r="C167" s="51">
        <v>3300000</v>
      </c>
      <c r="D167" s="53">
        <f>+D168+D169</f>
        <v>1621796.83</v>
      </c>
      <c r="E167" s="51">
        <f>+E168+E169</f>
        <v>4921796.83</v>
      </c>
      <c r="F167" s="50">
        <v>0</v>
      </c>
      <c r="G167" s="50">
        <v>0</v>
      </c>
      <c r="H167" s="50">
        <f t="shared" ref="H167:M167" si="116">+H168+H169</f>
        <v>0</v>
      </c>
      <c r="I167" s="50">
        <f t="shared" si="116"/>
        <v>93499.28</v>
      </c>
      <c r="J167" s="50">
        <f t="shared" si="116"/>
        <v>49560</v>
      </c>
      <c r="K167" s="50">
        <f t="shared" si="116"/>
        <v>589930.4</v>
      </c>
      <c r="L167" s="50">
        <f t="shared" si="116"/>
        <v>371086.4</v>
      </c>
      <c r="M167" s="50">
        <f t="shared" si="116"/>
        <v>271735.96000000002</v>
      </c>
      <c r="N167" s="50">
        <f>+N168+N169</f>
        <v>134864.67000000001</v>
      </c>
      <c r="O167" s="50">
        <f>+O168+O169</f>
        <v>132868</v>
      </c>
      <c r="P167" s="50">
        <f>+P168+P169</f>
        <v>2014862.1</v>
      </c>
      <c r="Q167" s="50">
        <f t="shared" si="104"/>
        <v>1263390.02</v>
      </c>
    </row>
    <row r="168" spans="1:17" x14ac:dyDescent="0.2">
      <c r="A168" s="1" t="s">
        <v>260</v>
      </c>
      <c r="B168" s="3" t="s">
        <v>261</v>
      </c>
      <c r="C168" s="31">
        <v>3000000</v>
      </c>
      <c r="D168" s="34">
        <v>1571796.83</v>
      </c>
      <c r="E168" s="31">
        <v>4571796.83</v>
      </c>
      <c r="F168" s="49">
        <v>0</v>
      </c>
      <c r="G168" s="49">
        <v>0</v>
      </c>
      <c r="H168" s="49">
        <v>0</v>
      </c>
      <c r="I168" s="49">
        <v>93499.28</v>
      </c>
      <c r="J168" s="49">
        <v>0</v>
      </c>
      <c r="K168" s="49">
        <v>589930.4</v>
      </c>
      <c r="L168" s="49">
        <v>371086.4</v>
      </c>
      <c r="M168" s="49">
        <v>271735.96000000002</v>
      </c>
      <c r="N168" s="49">
        <v>134864.67000000001</v>
      </c>
      <c r="O168" s="49">
        <v>0</v>
      </c>
      <c r="P168" s="49">
        <v>2006165.5</v>
      </c>
      <c r="Q168" s="49">
        <f t="shared" si="104"/>
        <v>1104514.6200000001</v>
      </c>
    </row>
    <row r="169" spans="1:17" x14ac:dyDescent="0.2">
      <c r="A169" s="1" t="s">
        <v>262</v>
      </c>
      <c r="B169" s="3" t="s">
        <v>263</v>
      </c>
      <c r="C169" s="31">
        <v>300000</v>
      </c>
      <c r="D169" s="34">
        <v>50000</v>
      </c>
      <c r="E169" s="31">
        <v>350000</v>
      </c>
      <c r="F169" s="49">
        <f>+F170</f>
        <v>0</v>
      </c>
      <c r="G169" s="49">
        <f>+G170</f>
        <v>0</v>
      </c>
      <c r="H169" s="49">
        <v>0</v>
      </c>
      <c r="I169" s="49">
        <v>0</v>
      </c>
      <c r="J169" s="49">
        <v>49560</v>
      </c>
      <c r="K169" s="49">
        <v>0</v>
      </c>
      <c r="L169" s="49">
        <v>0</v>
      </c>
      <c r="M169" s="49">
        <v>0</v>
      </c>
      <c r="N169" s="49">
        <v>0</v>
      </c>
      <c r="O169" s="49">
        <v>132868</v>
      </c>
      <c r="P169" s="49">
        <v>8696.6</v>
      </c>
      <c r="Q169" s="49">
        <f t="shared" si="104"/>
        <v>158875.4</v>
      </c>
    </row>
    <row r="170" spans="1:17" x14ac:dyDescent="0.2">
      <c r="A170" s="4" t="s">
        <v>264</v>
      </c>
      <c r="B170" s="9" t="s">
        <v>265</v>
      </c>
      <c r="C170" s="51">
        <v>500000</v>
      </c>
      <c r="D170" s="53">
        <f>+D171</f>
        <v>-240000</v>
      </c>
      <c r="E170" s="51">
        <f>+E171</f>
        <v>260000</v>
      </c>
      <c r="F170" s="50">
        <v>0</v>
      </c>
      <c r="G170" s="50">
        <v>0</v>
      </c>
      <c r="H170" s="50">
        <f t="shared" ref="H170:M170" si="117">+H171</f>
        <v>0</v>
      </c>
      <c r="I170" s="50">
        <f t="shared" si="117"/>
        <v>0</v>
      </c>
      <c r="J170" s="50">
        <f t="shared" si="117"/>
        <v>0</v>
      </c>
      <c r="K170" s="50">
        <f t="shared" si="117"/>
        <v>0</v>
      </c>
      <c r="L170" s="50">
        <f t="shared" si="117"/>
        <v>0</v>
      </c>
      <c r="M170" s="50">
        <f t="shared" si="117"/>
        <v>48805.2</v>
      </c>
      <c r="N170" s="50">
        <f>+N171</f>
        <v>0</v>
      </c>
      <c r="O170" s="50">
        <f>+O171</f>
        <v>0</v>
      </c>
      <c r="P170" s="50">
        <f>+P171</f>
        <v>0</v>
      </c>
      <c r="Q170" s="50">
        <f t="shared" si="104"/>
        <v>211194.8</v>
      </c>
    </row>
    <row r="171" spans="1:17" x14ac:dyDescent="0.2">
      <c r="A171" s="1" t="s">
        <v>266</v>
      </c>
      <c r="B171" s="3" t="s">
        <v>265</v>
      </c>
      <c r="C171" s="31">
        <v>500000</v>
      </c>
      <c r="D171" s="34">
        <v>-240000</v>
      </c>
      <c r="E171" s="31">
        <v>260000</v>
      </c>
      <c r="F171" s="49">
        <f>+F172</f>
        <v>0</v>
      </c>
      <c r="G171" s="49">
        <f>+G172</f>
        <v>0</v>
      </c>
      <c r="H171" s="49">
        <v>0</v>
      </c>
      <c r="I171" s="49">
        <v>0</v>
      </c>
      <c r="J171" s="49">
        <v>0</v>
      </c>
      <c r="K171" s="49">
        <v>0</v>
      </c>
      <c r="L171" s="49">
        <v>0</v>
      </c>
      <c r="M171" s="49">
        <v>48805.2</v>
      </c>
      <c r="N171" s="49">
        <v>0</v>
      </c>
      <c r="O171" s="49">
        <v>0</v>
      </c>
      <c r="P171" s="49">
        <v>0</v>
      </c>
      <c r="Q171" s="49">
        <f t="shared" si="104"/>
        <v>211194.8</v>
      </c>
    </row>
    <row r="172" spans="1:17" x14ac:dyDescent="0.2">
      <c r="A172" s="4" t="s">
        <v>267</v>
      </c>
      <c r="B172" s="9" t="s">
        <v>268</v>
      </c>
      <c r="C172" s="51">
        <v>500000</v>
      </c>
      <c r="D172" s="53">
        <f>+D173</f>
        <v>-50000</v>
      </c>
      <c r="E172" s="51">
        <f>+E173</f>
        <v>450000</v>
      </c>
      <c r="F172" s="50">
        <v>0</v>
      </c>
      <c r="G172" s="50">
        <v>0</v>
      </c>
      <c r="H172" s="50">
        <f t="shared" ref="H172:M172" si="118">+H173</f>
        <v>0</v>
      </c>
      <c r="I172" s="50">
        <f t="shared" si="118"/>
        <v>155245</v>
      </c>
      <c r="J172" s="50">
        <f t="shared" si="118"/>
        <v>0</v>
      </c>
      <c r="K172" s="50">
        <f t="shared" si="118"/>
        <v>0</v>
      </c>
      <c r="L172" s="50">
        <f t="shared" si="118"/>
        <v>0</v>
      </c>
      <c r="M172" s="50">
        <f t="shared" si="118"/>
        <v>0</v>
      </c>
      <c r="N172" s="50">
        <f>+N173</f>
        <v>0</v>
      </c>
      <c r="O172" s="50">
        <f>+O173</f>
        <v>32732.07</v>
      </c>
      <c r="P172" s="50">
        <f>+P173</f>
        <v>30462.01</v>
      </c>
      <c r="Q172" s="50">
        <f t="shared" si="104"/>
        <v>231560.91999999998</v>
      </c>
    </row>
    <row r="173" spans="1:17" s="4" customFormat="1" x14ac:dyDescent="0.2">
      <c r="A173" s="1" t="s">
        <v>269</v>
      </c>
      <c r="B173" s="3" t="s">
        <v>268</v>
      </c>
      <c r="C173" s="31">
        <v>500000</v>
      </c>
      <c r="D173" s="34">
        <v>-50000</v>
      </c>
      <c r="E173" s="31">
        <v>450000</v>
      </c>
      <c r="F173" s="49">
        <f>+F174</f>
        <v>0</v>
      </c>
      <c r="G173" s="49">
        <f>+G174</f>
        <v>0</v>
      </c>
      <c r="H173" s="49">
        <v>0</v>
      </c>
      <c r="I173" s="49">
        <v>155245</v>
      </c>
      <c r="J173" s="49">
        <v>0</v>
      </c>
      <c r="K173" s="49">
        <v>0</v>
      </c>
      <c r="L173" s="49">
        <v>0</v>
      </c>
      <c r="M173" s="49">
        <v>0</v>
      </c>
      <c r="N173" s="49">
        <v>0</v>
      </c>
      <c r="O173" s="49">
        <v>32732.07</v>
      </c>
      <c r="P173" s="49">
        <v>30462.01</v>
      </c>
      <c r="Q173" s="49">
        <f t="shared" si="104"/>
        <v>231560.91999999998</v>
      </c>
    </row>
    <row r="174" spans="1:17" x14ac:dyDescent="0.2">
      <c r="A174" s="4" t="s">
        <v>270</v>
      </c>
      <c r="B174" s="9" t="s">
        <v>271</v>
      </c>
      <c r="C174" s="51">
        <v>4500000</v>
      </c>
      <c r="D174" s="53">
        <f>+D175</f>
        <v>-1119397.6200000001</v>
      </c>
      <c r="E174" s="51">
        <f>+E175</f>
        <v>3380602.38</v>
      </c>
      <c r="F174" s="50">
        <v>0</v>
      </c>
      <c r="G174" s="50">
        <v>0</v>
      </c>
      <c r="H174" s="50">
        <f t="shared" ref="H174:M174" si="119">+H175</f>
        <v>0</v>
      </c>
      <c r="I174" s="50">
        <f t="shared" si="119"/>
        <v>20060</v>
      </c>
      <c r="J174" s="50">
        <f t="shared" si="119"/>
        <v>0</v>
      </c>
      <c r="K174" s="50">
        <f t="shared" si="119"/>
        <v>0</v>
      </c>
      <c r="L174" s="50">
        <f t="shared" si="119"/>
        <v>0</v>
      </c>
      <c r="M174" s="50">
        <f t="shared" si="119"/>
        <v>1028687.45</v>
      </c>
      <c r="N174" s="50">
        <f>+N175</f>
        <v>133588.20000000001</v>
      </c>
      <c r="O174" s="50">
        <f>+O175</f>
        <v>14000.7</v>
      </c>
      <c r="P174" s="50">
        <f>+P175</f>
        <v>339100</v>
      </c>
      <c r="Q174" s="50">
        <f t="shared" si="104"/>
        <v>1845166.0299999993</v>
      </c>
    </row>
    <row r="175" spans="1:17" x14ac:dyDescent="0.2">
      <c r="A175" s="1" t="s">
        <v>272</v>
      </c>
      <c r="B175" s="3" t="s">
        <v>271</v>
      </c>
      <c r="C175" s="31">
        <v>4500000</v>
      </c>
      <c r="D175" s="34">
        <v>-1119397.6200000001</v>
      </c>
      <c r="E175" s="31">
        <v>3380602.38</v>
      </c>
      <c r="F175" s="49">
        <f>+F176</f>
        <v>0</v>
      </c>
      <c r="G175" s="49">
        <f>+G176</f>
        <v>0</v>
      </c>
      <c r="H175" s="49">
        <v>0</v>
      </c>
      <c r="I175" s="49">
        <v>20060</v>
      </c>
      <c r="J175" s="49">
        <v>0</v>
      </c>
      <c r="K175" s="49">
        <v>0</v>
      </c>
      <c r="L175" s="49">
        <v>0</v>
      </c>
      <c r="M175" s="49">
        <v>1028687.45</v>
      </c>
      <c r="N175" s="49">
        <v>133588.20000000001</v>
      </c>
      <c r="O175" s="49">
        <v>14000.7</v>
      </c>
      <c r="P175" s="49">
        <v>339100</v>
      </c>
      <c r="Q175" s="49">
        <f t="shared" si="104"/>
        <v>1845166.0299999993</v>
      </c>
    </row>
    <row r="176" spans="1:17" x14ac:dyDescent="0.2">
      <c r="A176" s="4" t="s">
        <v>273</v>
      </c>
      <c r="B176" s="9" t="s">
        <v>274</v>
      </c>
      <c r="C176" s="51">
        <v>11350000</v>
      </c>
      <c r="D176" s="53">
        <f>+D177</f>
        <v>326446.83</v>
      </c>
      <c r="E176" s="51">
        <f>+E177</f>
        <v>11676446.83</v>
      </c>
      <c r="F176" s="50">
        <v>0</v>
      </c>
      <c r="G176" s="50">
        <v>0</v>
      </c>
      <c r="H176" s="50">
        <f t="shared" ref="H176:M176" si="120">+H177</f>
        <v>578790</v>
      </c>
      <c r="I176" s="50">
        <f t="shared" si="120"/>
        <v>0</v>
      </c>
      <c r="J176" s="50">
        <f t="shared" si="120"/>
        <v>29888.39</v>
      </c>
      <c r="K176" s="50">
        <f t="shared" si="120"/>
        <v>145863.82999999999</v>
      </c>
      <c r="L176" s="50">
        <f t="shared" si="120"/>
        <v>146063.94</v>
      </c>
      <c r="M176" s="50">
        <f t="shared" si="120"/>
        <v>345816.7</v>
      </c>
      <c r="N176" s="50">
        <f>+N177</f>
        <v>912018.46</v>
      </c>
      <c r="O176" s="50">
        <f>+O177</f>
        <v>986707.16</v>
      </c>
      <c r="P176" s="50">
        <f>+P177</f>
        <v>0</v>
      </c>
      <c r="Q176" s="50">
        <f t="shared" si="104"/>
        <v>8531298.3500000015</v>
      </c>
    </row>
    <row r="177" spans="1:18" x14ac:dyDescent="0.2">
      <c r="A177" s="1" t="s">
        <v>275</v>
      </c>
      <c r="B177" s="3" t="s">
        <v>274</v>
      </c>
      <c r="C177" s="31">
        <v>11350000</v>
      </c>
      <c r="D177" s="34">
        <v>326446.83</v>
      </c>
      <c r="E177" s="31">
        <v>11676446.83</v>
      </c>
      <c r="F177" s="49">
        <f>+F178+F179</f>
        <v>0</v>
      </c>
      <c r="G177" s="49">
        <f>+G178+G179</f>
        <v>0</v>
      </c>
      <c r="H177" s="49">
        <v>578790</v>
      </c>
      <c r="I177" s="49">
        <v>0</v>
      </c>
      <c r="J177" s="49">
        <v>29888.39</v>
      </c>
      <c r="K177" s="49">
        <v>145863.82999999999</v>
      </c>
      <c r="L177" s="49">
        <v>146063.94</v>
      </c>
      <c r="M177" s="49">
        <v>345816.7</v>
      </c>
      <c r="N177" s="49">
        <v>912018.46</v>
      </c>
      <c r="O177" s="49">
        <v>986707.16</v>
      </c>
      <c r="P177" s="49">
        <v>0</v>
      </c>
      <c r="Q177" s="49">
        <f t="shared" si="104"/>
        <v>8531298.3500000015</v>
      </c>
    </row>
    <row r="178" spans="1:18" x14ac:dyDescent="0.2">
      <c r="A178" s="4" t="s">
        <v>276</v>
      </c>
      <c r="B178" s="9" t="s">
        <v>277</v>
      </c>
      <c r="C178" s="51">
        <v>13400000</v>
      </c>
      <c r="D178" s="53">
        <f>+D179+D180</f>
        <v>-6461495.4299999997</v>
      </c>
      <c r="E178" s="51">
        <f>+E179+E180</f>
        <v>6938504.5700000003</v>
      </c>
      <c r="F178" s="50">
        <v>0</v>
      </c>
      <c r="G178" s="50">
        <f t="shared" ref="G178:K178" si="121">+G179+G180</f>
        <v>0</v>
      </c>
      <c r="H178" s="50">
        <f t="shared" si="121"/>
        <v>86194.28</v>
      </c>
      <c r="I178" s="50">
        <f t="shared" si="121"/>
        <v>35124.18</v>
      </c>
      <c r="J178" s="50">
        <f t="shared" si="121"/>
        <v>59430</v>
      </c>
      <c r="K178" s="50">
        <f t="shared" si="121"/>
        <v>45368.45</v>
      </c>
      <c r="L178" s="50">
        <f>+L179+L180</f>
        <v>2856</v>
      </c>
      <c r="M178" s="50">
        <f>+M179+M180</f>
        <v>21393</v>
      </c>
      <c r="N178" s="50">
        <f>+N179+N180</f>
        <v>0</v>
      </c>
      <c r="O178" s="50">
        <f>+O179+O180</f>
        <v>1586821.21</v>
      </c>
      <c r="P178" s="50">
        <f>+P179+P180</f>
        <v>21505.62</v>
      </c>
      <c r="Q178" s="50">
        <f t="shared" si="104"/>
        <v>5079811.83</v>
      </c>
    </row>
    <row r="179" spans="1:18" s="4" customFormat="1" x14ac:dyDescent="0.2">
      <c r="A179" s="1" t="s">
        <v>278</v>
      </c>
      <c r="B179" s="3" t="s">
        <v>279</v>
      </c>
      <c r="C179" s="31">
        <v>10400000</v>
      </c>
      <c r="D179" s="34">
        <v>-6516527.5099999998</v>
      </c>
      <c r="E179" s="31">
        <v>3883472.49</v>
      </c>
      <c r="F179" s="49">
        <v>0</v>
      </c>
      <c r="G179" s="49">
        <v>0</v>
      </c>
      <c r="H179" s="49">
        <v>0</v>
      </c>
      <c r="I179" s="49">
        <v>0</v>
      </c>
      <c r="J179" s="49">
        <v>52780</v>
      </c>
      <c r="K179" s="49">
        <v>26612.31</v>
      </c>
      <c r="L179" s="49">
        <v>0</v>
      </c>
      <c r="M179" s="49">
        <v>0</v>
      </c>
      <c r="N179" s="49">
        <v>0</v>
      </c>
      <c r="O179" s="49">
        <v>1065462.0900000001</v>
      </c>
      <c r="P179" s="49">
        <v>0</v>
      </c>
      <c r="Q179" s="49">
        <f t="shared" si="104"/>
        <v>2738618.09</v>
      </c>
    </row>
    <row r="180" spans="1:18" x14ac:dyDescent="0.2">
      <c r="A180" s="1" t="s">
        <v>280</v>
      </c>
      <c r="B180" s="3" t="s">
        <v>281</v>
      </c>
      <c r="C180" s="31">
        <v>3000000</v>
      </c>
      <c r="D180" s="34">
        <v>55032.08</v>
      </c>
      <c r="E180" s="31">
        <v>3055032.08</v>
      </c>
      <c r="F180" s="49">
        <f>+F181+F182+F183+F184</f>
        <v>0</v>
      </c>
      <c r="G180" s="49">
        <v>0</v>
      </c>
      <c r="H180" s="49">
        <v>86194.28</v>
      </c>
      <c r="I180" s="49">
        <v>35124.18</v>
      </c>
      <c r="J180" s="49">
        <v>6650</v>
      </c>
      <c r="K180" s="49">
        <v>18756.14</v>
      </c>
      <c r="L180" s="49">
        <v>2856</v>
      </c>
      <c r="M180" s="49">
        <v>21393</v>
      </c>
      <c r="N180" s="49">
        <v>0</v>
      </c>
      <c r="O180" s="49">
        <v>521359.12</v>
      </c>
      <c r="P180" s="49">
        <v>21505.62</v>
      </c>
      <c r="Q180" s="49">
        <f t="shared" si="104"/>
        <v>2341193.7399999998</v>
      </c>
    </row>
    <row r="181" spans="1:18" x14ac:dyDescent="0.2">
      <c r="A181" s="4" t="s">
        <v>282</v>
      </c>
      <c r="B181" s="9" t="s">
        <v>283</v>
      </c>
      <c r="C181" s="51">
        <v>55540818</v>
      </c>
      <c r="D181" s="53">
        <f>+D182+D183+D184+D185</f>
        <v>-44437430.280000001</v>
      </c>
      <c r="E181" s="51">
        <f>+E182+E183+E184+E185</f>
        <v>11103387.720000001</v>
      </c>
      <c r="F181" s="50">
        <f>+F182+F183+F184+F185</f>
        <v>0</v>
      </c>
      <c r="G181" s="50">
        <f t="shared" ref="G181:K181" si="122">+G182+G183+G184+G185</f>
        <v>1700000</v>
      </c>
      <c r="H181" s="50">
        <f t="shared" si="122"/>
        <v>430013</v>
      </c>
      <c r="I181" s="50">
        <f t="shared" si="122"/>
        <v>1553318.46</v>
      </c>
      <c r="J181" s="50">
        <f t="shared" si="122"/>
        <v>94742.2</v>
      </c>
      <c r="K181" s="50">
        <f t="shared" si="122"/>
        <v>1032570.8</v>
      </c>
      <c r="L181" s="50">
        <f>+L182+L183+L184+L185</f>
        <v>130168.99</v>
      </c>
      <c r="M181" s="50">
        <f>+M182+M183+M184+M185</f>
        <v>258485.87</v>
      </c>
      <c r="N181" s="50">
        <f>+N182+N183+N184+N185</f>
        <v>1709499.59</v>
      </c>
      <c r="O181" s="50">
        <f>+O182+O183+O184+O185</f>
        <v>64233.41</v>
      </c>
      <c r="P181" s="50">
        <f>+P182+P183+P184+P185</f>
        <v>17110.59</v>
      </c>
      <c r="Q181" s="50">
        <f t="shared" si="104"/>
        <v>4113244.8100000005</v>
      </c>
    </row>
    <row r="182" spans="1:18" s="4" customFormat="1" x14ac:dyDescent="0.2">
      <c r="A182" s="1" t="s">
        <v>284</v>
      </c>
      <c r="B182" s="3" t="s">
        <v>285</v>
      </c>
      <c r="C182" s="31">
        <v>43690818</v>
      </c>
      <c r="D182" s="34">
        <v>-42684833.460000001</v>
      </c>
      <c r="E182" s="31">
        <v>1005984.54</v>
      </c>
      <c r="F182" s="49">
        <v>0</v>
      </c>
      <c r="G182" s="49">
        <v>0</v>
      </c>
      <c r="H182" s="49">
        <v>0</v>
      </c>
      <c r="I182" s="49">
        <v>0</v>
      </c>
      <c r="J182" s="49">
        <v>0</v>
      </c>
      <c r="K182" s="49">
        <v>0</v>
      </c>
      <c r="L182" s="49">
        <v>0</v>
      </c>
      <c r="M182" s="49">
        <v>0</v>
      </c>
      <c r="N182" s="49">
        <v>0</v>
      </c>
      <c r="O182" s="49">
        <v>0</v>
      </c>
      <c r="P182" s="49">
        <v>0</v>
      </c>
      <c r="Q182" s="49">
        <f t="shared" si="104"/>
        <v>1005984.54</v>
      </c>
    </row>
    <row r="183" spans="1:18" x14ac:dyDescent="0.2">
      <c r="A183" s="1" t="s">
        <v>286</v>
      </c>
      <c r="B183" s="1" t="s">
        <v>407</v>
      </c>
      <c r="C183" s="31">
        <v>0</v>
      </c>
      <c r="D183" s="34">
        <v>6300000</v>
      </c>
      <c r="E183" s="31">
        <v>6300000</v>
      </c>
      <c r="F183" s="49">
        <v>0</v>
      </c>
      <c r="G183" s="49">
        <v>1700000</v>
      </c>
      <c r="H183" s="49">
        <v>0</v>
      </c>
      <c r="I183" s="49">
        <v>1500000</v>
      </c>
      <c r="J183" s="49">
        <v>0</v>
      </c>
      <c r="K183" s="49">
        <v>0</v>
      </c>
      <c r="L183" s="49">
        <v>0</v>
      </c>
      <c r="M183" s="49">
        <v>0</v>
      </c>
      <c r="N183" s="49">
        <v>1700000</v>
      </c>
      <c r="O183" s="49">
        <v>0</v>
      </c>
      <c r="P183" s="49">
        <v>0</v>
      </c>
      <c r="Q183" s="49">
        <f t="shared" si="104"/>
        <v>1400000</v>
      </c>
    </row>
    <row r="184" spans="1:18" x14ac:dyDescent="0.2">
      <c r="A184" s="1" t="s">
        <v>287</v>
      </c>
      <c r="B184" s="3" t="s">
        <v>288</v>
      </c>
      <c r="C184" s="31">
        <v>500000</v>
      </c>
      <c r="D184" s="34">
        <v>265271.11</v>
      </c>
      <c r="E184" s="31">
        <v>765271.11</v>
      </c>
      <c r="F184" s="49">
        <v>0</v>
      </c>
      <c r="G184" s="49">
        <v>0</v>
      </c>
      <c r="H184" s="49">
        <v>350540</v>
      </c>
      <c r="I184" s="49">
        <v>6914.96</v>
      </c>
      <c r="J184" s="49">
        <v>0</v>
      </c>
      <c r="K184" s="49">
        <v>0</v>
      </c>
      <c r="L184" s="49">
        <v>0</v>
      </c>
      <c r="M184" s="49">
        <v>0</v>
      </c>
      <c r="N184" s="49">
        <v>9499.59</v>
      </c>
      <c r="O184" s="49">
        <v>11044.8</v>
      </c>
      <c r="P184" s="49">
        <v>0</v>
      </c>
      <c r="Q184" s="49">
        <f t="shared" si="104"/>
        <v>387271.75999999995</v>
      </c>
    </row>
    <row r="185" spans="1:18" s="4" customFormat="1" x14ac:dyDescent="0.2">
      <c r="A185" s="1" t="s">
        <v>289</v>
      </c>
      <c r="B185" s="3" t="s">
        <v>290</v>
      </c>
      <c r="C185" s="31">
        <v>11350000</v>
      </c>
      <c r="D185" s="34">
        <v>-8317867.9299999997</v>
      </c>
      <c r="E185" s="31">
        <v>3032132.07</v>
      </c>
      <c r="F185" s="49">
        <v>0</v>
      </c>
      <c r="G185" s="49">
        <v>0</v>
      </c>
      <c r="H185" s="49">
        <v>79473</v>
      </c>
      <c r="I185" s="49">
        <v>46403.5</v>
      </c>
      <c r="J185" s="49">
        <v>94742.2</v>
      </c>
      <c r="K185" s="49">
        <v>1032570.8</v>
      </c>
      <c r="L185" s="49">
        <v>130168.99</v>
      </c>
      <c r="M185" s="49">
        <v>258485.87</v>
      </c>
      <c r="N185" s="49">
        <v>0</v>
      </c>
      <c r="O185" s="49">
        <v>53188.61</v>
      </c>
      <c r="P185" s="49">
        <v>17110.59</v>
      </c>
      <c r="Q185" s="49">
        <f t="shared" si="104"/>
        <v>1319988.5099999993</v>
      </c>
    </row>
    <row r="186" spans="1:18" x14ac:dyDescent="0.2">
      <c r="A186" s="4" t="s">
        <v>291</v>
      </c>
      <c r="B186" s="9" t="s">
        <v>292</v>
      </c>
      <c r="C186" s="51">
        <v>30000000</v>
      </c>
      <c r="D186" s="53">
        <f t="shared" ref="D186:I186" si="123">+D187</f>
        <v>-10700000</v>
      </c>
      <c r="E186" s="51">
        <f t="shared" si="123"/>
        <v>19300000</v>
      </c>
      <c r="F186" s="54">
        <f t="shared" si="123"/>
        <v>367488</v>
      </c>
      <c r="G186" s="54">
        <f t="shared" si="123"/>
        <v>894910.01</v>
      </c>
      <c r="H186" s="50">
        <f t="shared" si="123"/>
        <v>1175043.31</v>
      </c>
      <c r="I186" s="50">
        <f t="shared" si="123"/>
        <v>807794.4</v>
      </c>
      <c r="J186" s="50">
        <f t="shared" ref="J186:O186" si="124">+J187</f>
        <v>903552.81</v>
      </c>
      <c r="K186" s="50">
        <f t="shared" si="124"/>
        <v>2711362.77</v>
      </c>
      <c r="L186" s="50">
        <f t="shared" si="124"/>
        <v>1569554.07</v>
      </c>
      <c r="M186" s="50">
        <f t="shared" si="124"/>
        <v>1267504.46</v>
      </c>
      <c r="N186" s="50">
        <f t="shared" si="124"/>
        <v>1269696.8</v>
      </c>
      <c r="O186" s="50">
        <f t="shared" si="124"/>
        <v>2416117.9700000002</v>
      </c>
      <c r="P186" s="50">
        <f>+P187</f>
        <v>1531039.8</v>
      </c>
      <c r="Q186" s="50">
        <f t="shared" si="104"/>
        <v>4385935.5999999987</v>
      </c>
      <c r="R186"/>
    </row>
    <row r="187" spans="1:18" s="4" customFormat="1" x14ac:dyDescent="0.2">
      <c r="A187" s="1" t="s">
        <v>293</v>
      </c>
      <c r="B187" s="3" t="s">
        <v>294</v>
      </c>
      <c r="C187" s="31">
        <v>30000000</v>
      </c>
      <c r="D187" s="72">
        <v>-10700000</v>
      </c>
      <c r="E187" s="31">
        <v>19300000</v>
      </c>
      <c r="F187" s="49">
        <v>367488</v>
      </c>
      <c r="G187" s="49">
        <v>894910.01</v>
      </c>
      <c r="H187" s="49">
        <v>1175043.31</v>
      </c>
      <c r="I187" s="49">
        <v>807794.4</v>
      </c>
      <c r="J187" s="49">
        <v>903552.81</v>
      </c>
      <c r="K187" s="49">
        <v>2711362.77</v>
      </c>
      <c r="L187" s="49">
        <v>1569554.07</v>
      </c>
      <c r="M187" s="49">
        <v>1267504.46</v>
      </c>
      <c r="N187" s="49">
        <v>1269696.8</v>
      </c>
      <c r="O187" s="49">
        <v>2416117.9700000002</v>
      </c>
      <c r="P187" s="49">
        <v>1531039.8</v>
      </c>
      <c r="Q187" s="49">
        <f t="shared" si="104"/>
        <v>4385935.5999999987</v>
      </c>
    </row>
    <row r="188" spans="1:18" x14ac:dyDescent="0.2">
      <c r="A188" s="4" t="s">
        <v>295</v>
      </c>
      <c r="B188" s="9" t="s">
        <v>296</v>
      </c>
      <c r="C188" s="51">
        <v>6000000</v>
      </c>
      <c r="D188" s="53">
        <f t="shared" ref="D188:M188" si="125">+D189+D190</f>
        <v>2290038.13</v>
      </c>
      <c r="E188" s="51">
        <f t="shared" si="125"/>
        <v>8290038.1299999999</v>
      </c>
      <c r="F188" s="56">
        <f t="shared" si="125"/>
        <v>0</v>
      </c>
      <c r="G188" s="54">
        <f t="shared" si="125"/>
        <v>702926.5</v>
      </c>
      <c r="H188" s="50">
        <f t="shared" si="125"/>
        <v>77532</v>
      </c>
      <c r="I188" s="50">
        <f t="shared" si="125"/>
        <v>682120</v>
      </c>
      <c r="J188" s="50">
        <f t="shared" si="125"/>
        <v>81650</v>
      </c>
      <c r="K188" s="50">
        <f t="shared" si="125"/>
        <v>223860</v>
      </c>
      <c r="L188" s="50">
        <f t="shared" si="125"/>
        <v>0</v>
      </c>
      <c r="M188" s="50">
        <f t="shared" si="125"/>
        <v>412300.43</v>
      </c>
      <c r="N188" s="50">
        <f>+N189+N190</f>
        <v>907400.37</v>
      </c>
      <c r="O188" s="50">
        <f>+O189+O190</f>
        <v>455800</v>
      </c>
      <c r="P188" s="50">
        <f>+P189+P190</f>
        <v>0</v>
      </c>
      <c r="Q188" s="50">
        <f t="shared" si="104"/>
        <v>4746448.83</v>
      </c>
    </row>
    <row r="189" spans="1:18" s="4" customFormat="1" x14ac:dyDescent="0.2">
      <c r="A189" s="1" t="s">
        <v>297</v>
      </c>
      <c r="B189" s="3" t="s">
        <v>298</v>
      </c>
      <c r="C189" s="31">
        <v>6000000</v>
      </c>
      <c r="D189" s="34">
        <v>1227737.7</v>
      </c>
      <c r="E189" s="31">
        <v>7227737.7000000002</v>
      </c>
      <c r="F189" s="49">
        <f>+F195</f>
        <v>0</v>
      </c>
      <c r="G189" s="49">
        <v>702926.5</v>
      </c>
      <c r="H189" s="49">
        <v>77532</v>
      </c>
      <c r="I189" s="49">
        <v>682120</v>
      </c>
      <c r="J189" s="49">
        <v>81650</v>
      </c>
      <c r="K189" s="49">
        <v>223860</v>
      </c>
      <c r="L189" s="49">
        <v>0</v>
      </c>
      <c r="M189" s="49">
        <v>0</v>
      </c>
      <c r="N189" s="49">
        <v>907400.37</v>
      </c>
      <c r="O189" s="49">
        <v>455800</v>
      </c>
      <c r="P189" s="49">
        <v>0</v>
      </c>
      <c r="Q189" s="49">
        <f t="shared" si="104"/>
        <v>4096448.83</v>
      </c>
    </row>
    <row r="190" spans="1:18" s="4" customFormat="1" x14ac:dyDescent="0.2">
      <c r="A190" s="1" t="s">
        <v>451</v>
      </c>
      <c r="B190" s="3" t="s">
        <v>450</v>
      </c>
      <c r="C190" s="31">
        <v>0</v>
      </c>
      <c r="D190" s="34">
        <v>1062300.43</v>
      </c>
      <c r="E190" s="31">
        <v>1062300.43</v>
      </c>
      <c r="F190" s="49">
        <v>0</v>
      </c>
      <c r="G190" s="49">
        <v>0</v>
      </c>
      <c r="H190" s="49">
        <v>0</v>
      </c>
      <c r="I190" s="49">
        <v>0</v>
      </c>
      <c r="J190" s="49">
        <v>0</v>
      </c>
      <c r="K190" s="49">
        <v>0</v>
      </c>
      <c r="L190" s="49">
        <v>0</v>
      </c>
      <c r="M190" s="49">
        <v>412300.43</v>
      </c>
      <c r="N190" s="49">
        <v>0</v>
      </c>
      <c r="O190" s="49">
        <v>0</v>
      </c>
      <c r="P190" s="49">
        <v>0</v>
      </c>
      <c r="Q190" s="49">
        <f t="shared" si="104"/>
        <v>650000</v>
      </c>
    </row>
    <row r="191" spans="1:18" s="4" customFormat="1" x14ac:dyDescent="0.2">
      <c r="A191" s="4" t="s">
        <v>456</v>
      </c>
      <c r="B191" s="9" t="s">
        <v>458</v>
      </c>
      <c r="C191" s="51">
        <f t="shared" ref="C191:N191" si="126">+C192</f>
        <v>0</v>
      </c>
      <c r="D191" s="53">
        <f t="shared" si="126"/>
        <v>1800000</v>
      </c>
      <c r="E191" s="51">
        <f t="shared" si="126"/>
        <v>1800000</v>
      </c>
      <c r="F191" s="50">
        <f t="shared" si="126"/>
        <v>0</v>
      </c>
      <c r="G191" s="50">
        <f t="shared" si="126"/>
        <v>0</v>
      </c>
      <c r="H191" s="50">
        <f t="shared" si="126"/>
        <v>0</v>
      </c>
      <c r="I191" s="50">
        <f t="shared" si="126"/>
        <v>0</v>
      </c>
      <c r="J191" s="50">
        <f t="shared" si="126"/>
        <v>0</v>
      </c>
      <c r="K191" s="50">
        <f t="shared" si="126"/>
        <v>0</v>
      </c>
      <c r="L191" s="50">
        <f t="shared" si="126"/>
        <v>0</v>
      </c>
      <c r="M191" s="50">
        <f t="shared" si="126"/>
        <v>0</v>
      </c>
      <c r="N191" s="50">
        <f t="shared" si="126"/>
        <v>0</v>
      </c>
      <c r="O191" s="50">
        <f>+O192</f>
        <v>0</v>
      </c>
      <c r="P191" s="50">
        <f>+P192</f>
        <v>1800000</v>
      </c>
      <c r="Q191" s="50">
        <f t="shared" si="104"/>
        <v>0</v>
      </c>
    </row>
    <row r="192" spans="1:18" s="4" customFormat="1" x14ac:dyDescent="0.2">
      <c r="A192" s="1" t="s">
        <v>457</v>
      </c>
      <c r="B192" s="3" t="s">
        <v>459</v>
      </c>
      <c r="C192" s="31">
        <v>0</v>
      </c>
      <c r="D192" s="34">
        <v>1800000</v>
      </c>
      <c r="E192" s="31">
        <v>1800000</v>
      </c>
      <c r="F192" s="49">
        <v>0</v>
      </c>
      <c r="G192" s="49">
        <v>0</v>
      </c>
      <c r="H192" s="49">
        <v>0</v>
      </c>
      <c r="I192" s="49">
        <v>0</v>
      </c>
      <c r="J192" s="49">
        <v>0</v>
      </c>
      <c r="K192" s="49">
        <v>0</v>
      </c>
      <c r="L192" s="49">
        <v>0</v>
      </c>
      <c r="M192" s="49">
        <v>0</v>
      </c>
      <c r="N192" s="49">
        <v>0</v>
      </c>
      <c r="O192" s="49">
        <v>0</v>
      </c>
      <c r="P192" s="49">
        <v>1800000</v>
      </c>
      <c r="Q192" s="49">
        <f t="shared" si="104"/>
        <v>0</v>
      </c>
    </row>
    <row r="193" spans="1:17" s="4" customFormat="1" x14ac:dyDescent="0.2">
      <c r="A193" s="4" t="s">
        <v>437</v>
      </c>
      <c r="B193" s="9" t="s">
        <v>439</v>
      </c>
      <c r="C193" s="51">
        <f t="shared" ref="C193:I193" si="127">+C194</f>
        <v>0</v>
      </c>
      <c r="D193" s="53">
        <f t="shared" si="127"/>
        <v>89761.87</v>
      </c>
      <c r="E193" s="51">
        <f t="shared" si="127"/>
        <v>89761.87</v>
      </c>
      <c r="F193" s="50">
        <f t="shared" si="127"/>
        <v>0</v>
      </c>
      <c r="G193" s="50">
        <f t="shared" si="127"/>
        <v>0</v>
      </c>
      <c r="H193" s="50">
        <f t="shared" si="127"/>
        <v>0</v>
      </c>
      <c r="I193" s="50">
        <f t="shared" si="127"/>
        <v>89761.87</v>
      </c>
      <c r="J193" s="50">
        <f t="shared" ref="J193:O193" si="128">+J194</f>
        <v>0</v>
      </c>
      <c r="K193" s="50">
        <f t="shared" si="128"/>
        <v>0</v>
      </c>
      <c r="L193" s="50">
        <f t="shared" si="128"/>
        <v>0</v>
      </c>
      <c r="M193" s="50">
        <f t="shared" si="128"/>
        <v>0</v>
      </c>
      <c r="N193" s="50">
        <f t="shared" si="128"/>
        <v>0</v>
      </c>
      <c r="O193" s="50">
        <f t="shared" si="128"/>
        <v>0</v>
      </c>
      <c r="P193" s="50">
        <f>+P194</f>
        <v>0</v>
      </c>
      <c r="Q193" s="50">
        <f t="shared" si="104"/>
        <v>0</v>
      </c>
    </row>
    <row r="194" spans="1:17" s="4" customFormat="1" x14ac:dyDescent="0.2">
      <c r="A194" s="1" t="s">
        <v>438</v>
      </c>
      <c r="B194" s="3" t="s">
        <v>440</v>
      </c>
      <c r="C194" s="31">
        <v>0</v>
      </c>
      <c r="D194" s="34">
        <v>89761.87</v>
      </c>
      <c r="E194" s="31">
        <v>89761.87</v>
      </c>
      <c r="F194" s="49">
        <v>0</v>
      </c>
      <c r="G194" s="49">
        <v>0</v>
      </c>
      <c r="H194" s="49">
        <v>0</v>
      </c>
      <c r="I194" s="49">
        <v>89761.87</v>
      </c>
      <c r="J194" s="49">
        <v>0</v>
      </c>
      <c r="K194" s="49">
        <v>0</v>
      </c>
      <c r="L194" s="49">
        <v>0</v>
      </c>
      <c r="M194" s="49">
        <v>0</v>
      </c>
      <c r="N194" s="49">
        <v>0</v>
      </c>
      <c r="O194" s="49">
        <v>0</v>
      </c>
      <c r="P194" s="49">
        <v>0</v>
      </c>
      <c r="Q194" s="49">
        <f t="shared" si="104"/>
        <v>0</v>
      </c>
    </row>
    <row r="195" spans="1:17" x14ac:dyDescent="0.2">
      <c r="A195" s="4" t="s">
        <v>299</v>
      </c>
      <c r="B195" s="9" t="s">
        <v>300</v>
      </c>
      <c r="C195" s="51">
        <v>10400000</v>
      </c>
      <c r="D195" s="53">
        <f>+D196</f>
        <v>-1780349.12</v>
      </c>
      <c r="E195" s="51">
        <f>+E196</f>
        <v>8619650.8800000008</v>
      </c>
      <c r="F195" s="50">
        <v>0</v>
      </c>
      <c r="G195" s="54">
        <f t="shared" ref="G195:L195" si="129">+G196</f>
        <v>86219.99</v>
      </c>
      <c r="H195" s="49">
        <f t="shared" si="129"/>
        <v>0</v>
      </c>
      <c r="I195" s="50">
        <f t="shared" si="129"/>
        <v>298876.3</v>
      </c>
      <c r="J195" s="50">
        <f t="shared" si="129"/>
        <v>0</v>
      </c>
      <c r="K195" s="50">
        <f t="shared" si="129"/>
        <v>0</v>
      </c>
      <c r="L195" s="50">
        <f t="shared" si="129"/>
        <v>0</v>
      </c>
      <c r="M195" s="50">
        <f>+M196</f>
        <v>322588.79999999999</v>
      </c>
      <c r="N195" s="50">
        <f>+N196</f>
        <v>49500</v>
      </c>
      <c r="O195" s="50">
        <f>+O196</f>
        <v>2581282.4</v>
      </c>
      <c r="P195" s="50">
        <f>+P196</f>
        <v>961700</v>
      </c>
      <c r="Q195" s="50">
        <f t="shared" si="104"/>
        <v>4319483.3900000006</v>
      </c>
    </row>
    <row r="196" spans="1:17" s="4" customFormat="1" x14ac:dyDescent="0.2">
      <c r="A196" s="1" t="s">
        <v>301</v>
      </c>
      <c r="B196" s="3" t="s">
        <v>300</v>
      </c>
      <c r="C196" s="31">
        <v>10400000</v>
      </c>
      <c r="D196" s="34">
        <v>-1780349.12</v>
      </c>
      <c r="E196" s="31">
        <v>8619650.8800000008</v>
      </c>
      <c r="F196" s="49">
        <f>+F197</f>
        <v>0</v>
      </c>
      <c r="G196" s="49">
        <v>86219.99</v>
      </c>
      <c r="H196" s="49">
        <v>0</v>
      </c>
      <c r="I196" s="49">
        <v>298876.3</v>
      </c>
      <c r="J196" s="49">
        <v>0</v>
      </c>
      <c r="K196" s="49">
        <v>0</v>
      </c>
      <c r="L196" s="49">
        <v>0</v>
      </c>
      <c r="M196" s="49">
        <v>322588.79999999999</v>
      </c>
      <c r="N196" s="49">
        <v>49500</v>
      </c>
      <c r="O196" s="49">
        <v>2581282.4</v>
      </c>
      <c r="P196" s="49">
        <v>961700</v>
      </c>
      <c r="Q196" s="49">
        <f t="shared" si="104"/>
        <v>4319483.3900000006</v>
      </c>
    </row>
    <row r="197" spans="1:17" x14ac:dyDescent="0.2">
      <c r="A197" s="4" t="s">
        <v>302</v>
      </c>
      <c r="B197" s="9" t="s">
        <v>303</v>
      </c>
      <c r="C197" s="51">
        <v>2000000</v>
      </c>
      <c r="D197" s="53">
        <f>+D198</f>
        <v>-1600000</v>
      </c>
      <c r="E197" s="51">
        <f>+E198</f>
        <v>400000</v>
      </c>
      <c r="F197" s="50">
        <v>0</v>
      </c>
      <c r="G197" s="50">
        <v>0</v>
      </c>
      <c r="H197" s="50">
        <f t="shared" ref="H197:M197" si="130">+H198</f>
        <v>0</v>
      </c>
      <c r="I197" s="50">
        <f t="shared" si="130"/>
        <v>0</v>
      </c>
      <c r="J197" s="50">
        <f t="shared" si="130"/>
        <v>0</v>
      </c>
      <c r="K197" s="50">
        <f t="shared" si="130"/>
        <v>0</v>
      </c>
      <c r="L197" s="50">
        <f t="shared" si="130"/>
        <v>0</v>
      </c>
      <c r="M197" s="50">
        <f t="shared" si="130"/>
        <v>0</v>
      </c>
      <c r="N197" s="50">
        <f>+N198</f>
        <v>0</v>
      </c>
      <c r="O197" s="50">
        <f>+O198</f>
        <v>0</v>
      </c>
      <c r="P197" s="50">
        <f>+P198</f>
        <v>0</v>
      </c>
      <c r="Q197" s="50">
        <f t="shared" si="104"/>
        <v>400000</v>
      </c>
    </row>
    <row r="198" spans="1:17" s="4" customFormat="1" x14ac:dyDescent="0.2">
      <c r="A198" s="1" t="s">
        <v>304</v>
      </c>
      <c r="B198" s="3" t="s">
        <v>303</v>
      </c>
      <c r="C198" s="31">
        <v>2000000</v>
      </c>
      <c r="D198" s="34">
        <v>-1600000</v>
      </c>
      <c r="E198" s="31">
        <v>400000</v>
      </c>
      <c r="F198" s="49">
        <f>+F199</f>
        <v>0</v>
      </c>
      <c r="G198" s="49">
        <f>+G199</f>
        <v>0</v>
      </c>
      <c r="H198" s="49">
        <v>0</v>
      </c>
      <c r="I198" s="49">
        <v>0</v>
      </c>
      <c r="J198" s="49">
        <v>0</v>
      </c>
      <c r="K198" s="49">
        <v>0</v>
      </c>
      <c r="L198" s="49">
        <v>0</v>
      </c>
      <c r="M198" s="49">
        <v>0</v>
      </c>
      <c r="N198" s="49">
        <v>0</v>
      </c>
      <c r="O198" s="49">
        <v>0</v>
      </c>
      <c r="P198" s="49">
        <v>0</v>
      </c>
      <c r="Q198" s="49">
        <f t="shared" si="104"/>
        <v>400000</v>
      </c>
    </row>
    <row r="199" spans="1:17" x14ac:dyDescent="0.2">
      <c r="A199" s="4" t="s">
        <v>305</v>
      </c>
      <c r="B199" s="9" t="s">
        <v>306</v>
      </c>
      <c r="C199" s="51">
        <v>10400000</v>
      </c>
      <c r="D199" s="53">
        <f>+D200</f>
        <v>3818015.54</v>
      </c>
      <c r="E199" s="51">
        <f>+E200</f>
        <v>14218015.539999999</v>
      </c>
      <c r="F199" s="50">
        <v>0</v>
      </c>
      <c r="G199" s="50">
        <v>0</v>
      </c>
      <c r="H199" s="50">
        <f t="shared" ref="H199:M199" si="131">+H200</f>
        <v>85000</v>
      </c>
      <c r="I199" s="50">
        <f t="shared" si="131"/>
        <v>0</v>
      </c>
      <c r="J199" s="50">
        <f t="shared" si="131"/>
        <v>0</v>
      </c>
      <c r="K199" s="50">
        <f t="shared" si="131"/>
        <v>0</v>
      </c>
      <c r="L199" s="50">
        <f t="shared" si="131"/>
        <v>51660.4</v>
      </c>
      <c r="M199" s="50">
        <f t="shared" si="131"/>
        <v>0</v>
      </c>
      <c r="N199" s="50">
        <f>+N200</f>
        <v>0</v>
      </c>
      <c r="O199" s="50">
        <f>+O200</f>
        <v>0</v>
      </c>
      <c r="P199" s="50">
        <f>+P200</f>
        <v>620208</v>
      </c>
      <c r="Q199" s="50">
        <f t="shared" si="104"/>
        <v>13461147.139999999</v>
      </c>
    </row>
    <row r="200" spans="1:17" x14ac:dyDescent="0.2">
      <c r="A200" s="1" t="s">
        <v>307</v>
      </c>
      <c r="B200" s="3" t="s">
        <v>306</v>
      </c>
      <c r="C200" s="31">
        <v>10400000</v>
      </c>
      <c r="D200" s="34">
        <v>3818015.54</v>
      </c>
      <c r="E200" s="31">
        <v>14218015.539999999</v>
      </c>
      <c r="F200" s="49">
        <f t="shared" ref="F200:F229" si="132">+F201</f>
        <v>0</v>
      </c>
      <c r="G200" s="49">
        <f t="shared" ref="G200:G229" si="133">+G201</f>
        <v>0</v>
      </c>
      <c r="H200" s="49">
        <v>85000</v>
      </c>
      <c r="I200" s="49">
        <v>0</v>
      </c>
      <c r="J200" s="49">
        <v>0</v>
      </c>
      <c r="K200" s="49">
        <v>0</v>
      </c>
      <c r="L200" s="49">
        <v>51660.4</v>
      </c>
      <c r="M200" s="49">
        <v>0</v>
      </c>
      <c r="N200" s="49">
        <v>0</v>
      </c>
      <c r="O200" s="49">
        <v>0</v>
      </c>
      <c r="P200" s="49">
        <v>620208</v>
      </c>
      <c r="Q200" s="49">
        <f t="shared" si="104"/>
        <v>13461147.139999999</v>
      </c>
    </row>
    <row r="201" spans="1:17" s="4" customFormat="1" x14ac:dyDescent="0.2">
      <c r="A201" s="4" t="s">
        <v>308</v>
      </c>
      <c r="B201" s="9" t="s">
        <v>309</v>
      </c>
      <c r="C201" s="51">
        <v>10400000</v>
      </c>
      <c r="D201" s="53">
        <f>+D202</f>
        <v>-2585077.27</v>
      </c>
      <c r="E201" s="51">
        <f>+E202</f>
        <v>7814922.7300000004</v>
      </c>
      <c r="F201" s="50">
        <f t="shared" si="132"/>
        <v>0</v>
      </c>
      <c r="G201" s="50">
        <f t="shared" si="133"/>
        <v>0</v>
      </c>
      <c r="H201" s="50">
        <f t="shared" ref="H201:M201" si="134">+H202</f>
        <v>0</v>
      </c>
      <c r="I201" s="50">
        <f t="shared" si="134"/>
        <v>0</v>
      </c>
      <c r="J201" s="50">
        <f t="shared" si="134"/>
        <v>0</v>
      </c>
      <c r="K201" s="50">
        <f t="shared" si="134"/>
        <v>0</v>
      </c>
      <c r="L201" s="50">
        <f t="shared" si="134"/>
        <v>0</v>
      </c>
      <c r="M201" s="50">
        <f t="shared" si="134"/>
        <v>150308.89000000001</v>
      </c>
      <c r="N201" s="50">
        <f>+N202</f>
        <v>785024.44</v>
      </c>
      <c r="O201" s="50">
        <f>+O202</f>
        <v>545966.56000000006</v>
      </c>
      <c r="P201" s="50">
        <f>+P202</f>
        <v>951297.38</v>
      </c>
      <c r="Q201" s="50">
        <f t="shared" si="104"/>
        <v>5382325.46</v>
      </c>
    </row>
    <row r="202" spans="1:17" x14ac:dyDescent="0.2">
      <c r="A202" s="1" t="s">
        <v>310</v>
      </c>
      <c r="B202" s="3" t="s">
        <v>309</v>
      </c>
      <c r="C202" s="31">
        <v>10400000</v>
      </c>
      <c r="D202" s="34">
        <v>-2585077.27</v>
      </c>
      <c r="E202" s="31">
        <v>7814922.7300000004</v>
      </c>
      <c r="F202" s="49">
        <f t="shared" si="132"/>
        <v>0</v>
      </c>
      <c r="G202" s="49">
        <f t="shared" si="133"/>
        <v>0</v>
      </c>
      <c r="H202" s="49">
        <v>0</v>
      </c>
      <c r="I202" s="49">
        <v>0</v>
      </c>
      <c r="J202" s="49">
        <v>0</v>
      </c>
      <c r="K202" s="49">
        <v>0</v>
      </c>
      <c r="L202" s="49">
        <v>0</v>
      </c>
      <c r="M202" s="49">
        <v>150308.89000000001</v>
      </c>
      <c r="N202" s="49">
        <v>785024.44</v>
      </c>
      <c r="O202" s="49">
        <v>545966.56000000006</v>
      </c>
      <c r="P202" s="49">
        <v>951297.38</v>
      </c>
      <c r="Q202" s="49">
        <f t="shared" si="104"/>
        <v>5382325.46</v>
      </c>
    </row>
    <row r="203" spans="1:17" x14ac:dyDescent="0.2">
      <c r="A203" s="4" t="s">
        <v>311</v>
      </c>
      <c r="B203" s="9" t="s">
        <v>312</v>
      </c>
      <c r="C203" s="51">
        <v>500000</v>
      </c>
      <c r="D203" s="53">
        <f>+D204</f>
        <v>727684.92</v>
      </c>
      <c r="E203" s="51">
        <f>+E204</f>
        <v>1227684.92</v>
      </c>
      <c r="F203" s="50">
        <f t="shared" si="132"/>
        <v>0</v>
      </c>
      <c r="G203" s="50">
        <f t="shared" si="133"/>
        <v>0</v>
      </c>
      <c r="H203" s="50">
        <f t="shared" ref="H203:M203" si="135">+H204</f>
        <v>0</v>
      </c>
      <c r="I203" s="50">
        <f t="shared" si="135"/>
        <v>0</v>
      </c>
      <c r="J203" s="50">
        <f t="shared" si="135"/>
        <v>0</v>
      </c>
      <c r="K203" s="50">
        <f t="shared" si="135"/>
        <v>0</v>
      </c>
      <c r="L203" s="50">
        <f t="shared" si="135"/>
        <v>0</v>
      </c>
      <c r="M203" s="50">
        <f t="shared" si="135"/>
        <v>0</v>
      </c>
      <c r="N203" s="50">
        <f>+N204</f>
        <v>0</v>
      </c>
      <c r="O203" s="50">
        <f>+O204</f>
        <v>63189</v>
      </c>
      <c r="P203" s="50">
        <f>+P204</f>
        <v>0</v>
      </c>
      <c r="Q203" s="50">
        <f t="shared" si="104"/>
        <v>1164495.92</v>
      </c>
    </row>
    <row r="204" spans="1:17" x14ac:dyDescent="0.2">
      <c r="A204" s="1" t="s">
        <v>313</v>
      </c>
      <c r="B204" s="3" t="s">
        <v>314</v>
      </c>
      <c r="C204" s="31">
        <v>500000</v>
      </c>
      <c r="D204" s="34">
        <v>727684.92</v>
      </c>
      <c r="E204" s="31">
        <v>1227684.92</v>
      </c>
      <c r="F204" s="49">
        <f t="shared" si="132"/>
        <v>0</v>
      </c>
      <c r="G204" s="49">
        <f t="shared" si="133"/>
        <v>0</v>
      </c>
      <c r="H204" s="49">
        <v>0</v>
      </c>
      <c r="I204" s="49">
        <v>0</v>
      </c>
      <c r="J204" s="49">
        <v>0</v>
      </c>
      <c r="K204" s="49">
        <v>0</v>
      </c>
      <c r="L204" s="49">
        <v>0</v>
      </c>
      <c r="M204" s="49">
        <v>0</v>
      </c>
      <c r="N204" s="49">
        <v>0</v>
      </c>
      <c r="O204" s="49">
        <v>63189</v>
      </c>
      <c r="P204" s="49">
        <v>0</v>
      </c>
      <c r="Q204" s="49">
        <f t="shared" ref="Q204:Q261" si="136">+E204-F204-G204-H204-I204-J204-K204-L204-M204-N204-O204-P204</f>
        <v>1164495.92</v>
      </c>
    </row>
    <row r="205" spans="1:17" x14ac:dyDescent="0.2">
      <c r="A205" s="4" t="s">
        <v>315</v>
      </c>
      <c r="B205" s="9" t="s">
        <v>316</v>
      </c>
      <c r="C205" s="51">
        <v>1000000</v>
      </c>
      <c r="D205" s="53">
        <f>+D206</f>
        <v>1020466</v>
      </c>
      <c r="E205" s="51">
        <f>+E206</f>
        <v>2020466</v>
      </c>
      <c r="F205" s="50">
        <f t="shared" si="132"/>
        <v>0</v>
      </c>
      <c r="G205" s="50">
        <f t="shared" si="133"/>
        <v>0</v>
      </c>
      <c r="H205" s="50">
        <f t="shared" ref="H205:M205" si="137">+H206</f>
        <v>0</v>
      </c>
      <c r="I205" s="50">
        <f t="shared" si="137"/>
        <v>0</v>
      </c>
      <c r="J205" s="50">
        <f t="shared" si="137"/>
        <v>0</v>
      </c>
      <c r="K205" s="50">
        <f t="shared" si="137"/>
        <v>0</v>
      </c>
      <c r="L205" s="50">
        <f t="shared" si="137"/>
        <v>0</v>
      </c>
      <c r="M205" s="50">
        <f t="shared" si="137"/>
        <v>0</v>
      </c>
      <c r="N205" s="50">
        <f>+N206</f>
        <v>0</v>
      </c>
      <c r="O205" s="50">
        <f>+O206</f>
        <v>62399.58</v>
      </c>
      <c r="P205" s="50">
        <f>+P206</f>
        <v>0</v>
      </c>
      <c r="Q205" s="50">
        <f t="shared" si="136"/>
        <v>1958066.42</v>
      </c>
    </row>
    <row r="206" spans="1:17" s="4" customFormat="1" x14ac:dyDescent="0.2">
      <c r="A206" s="1" t="s">
        <v>317</v>
      </c>
      <c r="B206" s="3" t="s">
        <v>318</v>
      </c>
      <c r="C206" s="31">
        <v>1000000</v>
      </c>
      <c r="D206" s="34">
        <v>1020466</v>
      </c>
      <c r="E206" s="31">
        <v>2020466</v>
      </c>
      <c r="F206" s="49">
        <f t="shared" si="132"/>
        <v>0</v>
      </c>
      <c r="G206" s="49">
        <f t="shared" si="133"/>
        <v>0</v>
      </c>
      <c r="H206" s="49">
        <v>0</v>
      </c>
      <c r="I206" s="49">
        <v>0</v>
      </c>
      <c r="J206" s="49">
        <v>0</v>
      </c>
      <c r="K206" s="49">
        <v>0</v>
      </c>
      <c r="L206" s="49">
        <v>0</v>
      </c>
      <c r="M206" s="49">
        <v>0</v>
      </c>
      <c r="N206" s="49">
        <v>0</v>
      </c>
      <c r="O206" s="49">
        <v>62399.58</v>
      </c>
      <c r="P206" s="49">
        <v>0</v>
      </c>
      <c r="Q206" s="49">
        <f t="shared" si="136"/>
        <v>1958066.42</v>
      </c>
    </row>
    <row r="207" spans="1:17" s="4" customFormat="1" x14ac:dyDescent="0.2">
      <c r="A207" s="4" t="s">
        <v>319</v>
      </c>
      <c r="B207" s="9" t="s">
        <v>320</v>
      </c>
      <c r="C207" s="51">
        <v>200000</v>
      </c>
      <c r="D207" s="53">
        <f>+D208</f>
        <v>-80000</v>
      </c>
      <c r="E207" s="51">
        <f>+E208</f>
        <v>120000</v>
      </c>
      <c r="F207" s="50">
        <f t="shared" si="132"/>
        <v>0</v>
      </c>
      <c r="G207" s="50">
        <f t="shared" si="133"/>
        <v>0</v>
      </c>
      <c r="H207" s="50">
        <f t="shared" ref="H207:M207" si="138">+H208</f>
        <v>0</v>
      </c>
      <c r="I207" s="50">
        <f t="shared" si="138"/>
        <v>0</v>
      </c>
      <c r="J207" s="50">
        <f t="shared" si="138"/>
        <v>0</v>
      </c>
      <c r="K207" s="50">
        <f t="shared" si="138"/>
        <v>0</v>
      </c>
      <c r="L207" s="50">
        <f t="shared" si="138"/>
        <v>0</v>
      </c>
      <c r="M207" s="50">
        <f t="shared" si="138"/>
        <v>0</v>
      </c>
      <c r="N207" s="50">
        <f>+N208</f>
        <v>0</v>
      </c>
      <c r="O207" s="50">
        <f>+O208</f>
        <v>0</v>
      </c>
      <c r="P207" s="50">
        <f>+P208</f>
        <v>0</v>
      </c>
      <c r="Q207" s="50">
        <f t="shared" si="136"/>
        <v>120000</v>
      </c>
    </row>
    <row r="208" spans="1:17" x14ac:dyDescent="0.2">
      <c r="A208" s="1" t="s">
        <v>321</v>
      </c>
      <c r="B208" s="3" t="s">
        <v>320</v>
      </c>
      <c r="C208" s="31">
        <v>200000</v>
      </c>
      <c r="D208" s="34">
        <v>-80000</v>
      </c>
      <c r="E208" s="31">
        <v>120000</v>
      </c>
      <c r="F208" s="49">
        <f t="shared" si="132"/>
        <v>0</v>
      </c>
      <c r="G208" s="49">
        <f t="shared" si="133"/>
        <v>0</v>
      </c>
      <c r="H208" s="49">
        <v>0</v>
      </c>
      <c r="I208" s="49">
        <v>0</v>
      </c>
      <c r="J208" s="49">
        <v>0</v>
      </c>
      <c r="K208" s="49">
        <v>0</v>
      </c>
      <c r="L208" s="49">
        <v>0</v>
      </c>
      <c r="M208" s="49">
        <v>0</v>
      </c>
      <c r="N208" s="49">
        <v>0</v>
      </c>
      <c r="O208" s="49">
        <v>0</v>
      </c>
      <c r="P208" s="49">
        <v>0</v>
      </c>
      <c r="Q208" s="49">
        <f t="shared" si="136"/>
        <v>120000</v>
      </c>
    </row>
    <row r="209" spans="1:17" s="4" customFormat="1" x14ac:dyDescent="0.2">
      <c r="A209" s="4" t="s">
        <v>322</v>
      </c>
      <c r="B209" s="9" t="s">
        <v>323</v>
      </c>
      <c r="C209" s="51">
        <v>1000000</v>
      </c>
      <c r="D209" s="53">
        <f>+D210</f>
        <v>-563806</v>
      </c>
      <c r="E209" s="51">
        <f>+E210</f>
        <v>436194</v>
      </c>
      <c r="F209" s="50">
        <f t="shared" si="132"/>
        <v>0</v>
      </c>
      <c r="G209" s="50">
        <f t="shared" si="133"/>
        <v>0</v>
      </c>
      <c r="H209" s="50">
        <f t="shared" ref="H209:M209" si="139">+H210</f>
        <v>0</v>
      </c>
      <c r="I209" s="50">
        <f t="shared" si="139"/>
        <v>0</v>
      </c>
      <c r="J209" s="50">
        <f t="shared" si="139"/>
        <v>0</v>
      </c>
      <c r="K209" s="50">
        <f t="shared" si="139"/>
        <v>0</v>
      </c>
      <c r="L209" s="50">
        <f t="shared" si="139"/>
        <v>0</v>
      </c>
      <c r="M209" s="50">
        <f t="shared" si="139"/>
        <v>0</v>
      </c>
      <c r="N209" s="50">
        <f>+N210</f>
        <v>0</v>
      </c>
      <c r="O209" s="50">
        <f>+O210</f>
        <v>172528.98</v>
      </c>
      <c r="P209" s="50">
        <f>+P210</f>
        <v>0</v>
      </c>
      <c r="Q209" s="50">
        <f t="shared" si="136"/>
        <v>263665.02</v>
      </c>
    </row>
    <row r="210" spans="1:17" x14ac:dyDescent="0.2">
      <c r="A210" s="1" t="s">
        <v>324</v>
      </c>
      <c r="B210" s="3" t="s">
        <v>323</v>
      </c>
      <c r="C210" s="31">
        <v>1000000</v>
      </c>
      <c r="D210" s="34">
        <v>-563806</v>
      </c>
      <c r="E210" s="31">
        <v>436194</v>
      </c>
      <c r="F210" s="49">
        <f t="shared" si="132"/>
        <v>0</v>
      </c>
      <c r="G210" s="49">
        <f t="shared" si="133"/>
        <v>0</v>
      </c>
      <c r="H210" s="49">
        <v>0</v>
      </c>
      <c r="I210" s="49">
        <v>0</v>
      </c>
      <c r="J210" s="49">
        <v>0</v>
      </c>
      <c r="K210" s="49">
        <v>0</v>
      </c>
      <c r="L210" s="49">
        <v>0</v>
      </c>
      <c r="M210" s="49">
        <v>0</v>
      </c>
      <c r="N210" s="49">
        <v>0</v>
      </c>
      <c r="O210" s="49">
        <v>172528.98</v>
      </c>
      <c r="P210" s="49">
        <v>0</v>
      </c>
      <c r="Q210" s="49">
        <f t="shared" si="136"/>
        <v>263665.02</v>
      </c>
    </row>
    <row r="211" spans="1:17" s="4" customFormat="1" x14ac:dyDescent="0.2">
      <c r="A211" s="4" t="s">
        <v>325</v>
      </c>
      <c r="B211" s="9" t="s">
        <v>326</v>
      </c>
      <c r="C211" s="51">
        <v>500000</v>
      </c>
      <c r="D211" s="53">
        <f>+D212</f>
        <v>2331708</v>
      </c>
      <c r="E211" s="51">
        <f>+E212</f>
        <v>2831708</v>
      </c>
      <c r="F211" s="50">
        <f t="shared" si="132"/>
        <v>0</v>
      </c>
      <c r="G211" s="50">
        <f t="shared" si="133"/>
        <v>0</v>
      </c>
      <c r="H211" s="50">
        <f t="shared" ref="H211:M211" si="140">+H212</f>
        <v>0</v>
      </c>
      <c r="I211" s="50">
        <f t="shared" si="140"/>
        <v>0</v>
      </c>
      <c r="J211" s="50">
        <f t="shared" si="140"/>
        <v>0</v>
      </c>
      <c r="K211" s="50">
        <f t="shared" si="140"/>
        <v>0</v>
      </c>
      <c r="L211" s="50">
        <f t="shared" si="140"/>
        <v>0</v>
      </c>
      <c r="M211" s="50">
        <f t="shared" si="140"/>
        <v>50268</v>
      </c>
      <c r="N211" s="50">
        <f>+N212</f>
        <v>0</v>
      </c>
      <c r="O211" s="50">
        <f>+O212</f>
        <v>1090320</v>
      </c>
      <c r="P211" s="50">
        <f>+P212</f>
        <v>0</v>
      </c>
      <c r="Q211" s="50">
        <f t="shared" si="136"/>
        <v>1691120</v>
      </c>
    </row>
    <row r="212" spans="1:17" x14ac:dyDescent="0.2">
      <c r="A212" s="1" t="s">
        <v>327</v>
      </c>
      <c r="B212" s="3" t="s">
        <v>326</v>
      </c>
      <c r="C212" s="31">
        <v>500000</v>
      </c>
      <c r="D212" s="34">
        <v>2331708</v>
      </c>
      <c r="E212" s="31">
        <v>2831708</v>
      </c>
      <c r="F212" s="49">
        <f t="shared" si="132"/>
        <v>0</v>
      </c>
      <c r="G212" s="49">
        <f t="shared" si="133"/>
        <v>0</v>
      </c>
      <c r="H212" s="49">
        <v>0</v>
      </c>
      <c r="I212" s="49">
        <v>0</v>
      </c>
      <c r="J212" s="49">
        <v>0</v>
      </c>
      <c r="K212" s="49">
        <v>0</v>
      </c>
      <c r="L212" s="49">
        <v>0</v>
      </c>
      <c r="M212" s="49">
        <v>50268</v>
      </c>
      <c r="N212" s="49">
        <v>0</v>
      </c>
      <c r="O212" s="49">
        <v>1090320</v>
      </c>
      <c r="P212" s="49">
        <v>0</v>
      </c>
      <c r="Q212" s="49">
        <f t="shared" si="136"/>
        <v>1691120</v>
      </c>
    </row>
    <row r="213" spans="1:17" s="4" customFormat="1" x14ac:dyDescent="0.2">
      <c r="A213" s="4" t="s">
        <v>432</v>
      </c>
      <c r="B213" s="9" t="s">
        <v>435</v>
      </c>
      <c r="C213" s="51">
        <f>+C214</f>
        <v>0</v>
      </c>
      <c r="D213" s="53">
        <f>+D214</f>
        <v>280000</v>
      </c>
      <c r="E213" s="51">
        <f>+E214</f>
        <v>280000</v>
      </c>
      <c r="F213" s="50">
        <f t="shared" si="132"/>
        <v>0</v>
      </c>
      <c r="G213" s="50">
        <f t="shared" si="133"/>
        <v>0</v>
      </c>
      <c r="H213" s="50">
        <f t="shared" ref="H213:M213" si="141">+H214</f>
        <v>0</v>
      </c>
      <c r="I213" s="50">
        <f t="shared" si="141"/>
        <v>0</v>
      </c>
      <c r="J213" s="50">
        <f t="shared" si="141"/>
        <v>0</v>
      </c>
      <c r="K213" s="50">
        <f t="shared" si="141"/>
        <v>0</v>
      </c>
      <c r="L213" s="50">
        <f t="shared" si="141"/>
        <v>0</v>
      </c>
      <c r="M213" s="50">
        <f t="shared" si="141"/>
        <v>0</v>
      </c>
      <c r="N213" s="50">
        <f>+N214</f>
        <v>0</v>
      </c>
      <c r="O213" s="50">
        <f>+O214</f>
        <v>97940</v>
      </c>
      <c r="P213" s="50">
        <f>+P214</f>
        <v>0</v>
      </c>
      <c r="Q213" s="50">
        <f t="shared" si="136"/>
        <v>182060</v>
      </c>
    </row>
    <row r="214" spans="1:17" s="4" customFormat="1" x14ac:dyDescent="0.2">
      <c r="A214" s="1" t="s">
        <v>433</v>
      </c>
      <c r="B214" s="3" t="s">
        <v>435</v>
      </c>
      <c r="C214" s="31">
        <v>0</v>
      </c>
      <c r="D214" s="34">
        <v>280000</v>
      </c>
      <c r="E214" s="31">
        <v>280000</v>
      </c>
      <c r="F214" s="49">
        <f t="shared" si="132"/>
        <v>0</v>
      </c>
      <c r="G214" s="49">
        <f t="shared" si="133"/>
        <v>0</v>
      </c>
      <c r="H214" s="49">
        <v>0</v>
      </c>
      <c r="I214" s="49">
        <v>0</v>
      </c>
      <c r="J214" s="49">
        <v>0</v>
      </c>
      <c r="K214" s="49">
        <v>0</v>
      </c>
      <c r="L214" s="49">
        <v>0</v>
      </c>
      <c r="M214" s="49">
        <v>0</v>
      </c>
      <c r="N214" s="49">
        <v>0</v>
      </c>
      <c r="O214" s="49">
        <v>97940</v>
      </c>
      <c r="P214" s="49">
        <v>0</v>
      </c>
      <c r="Q214" s="49">
        <f t="shared" si="136"/>
        <v>182060</v>
      </c>
    </row>
    <row r="215" spans="1:17" x14ac:dyDescent="0.2">
      <c r="A215" s="4" t="s">
        <v>328</v>
      </c>
      <c r="B215" s="9" t="s">
        <v>329</v>
      </c>
      <c r="C215" s="51">
        <v>500000</v>
      </c>
      <c r="D215" s="55">
        <f>+D216</f>
        <v>-500000</v>
      </c>
      <c r="E215" s="51">
        <f>+E216</f>
        <v>0</v>
      </c>
      <c r="F215" s="50">
        <f t="shared" si="132"/>
        <v>0</v>
      </c>
      <c r="G215" s="50">
        <f t="shared" si="133"/>
        <v>0</v>
      </c>
      <c r="H215" s="50">
        <f t="shared" ref="H215:M215" si="142">+H216</f>
        <v>0</v>
      </c>
      <c r="I215" s="50">
        <f t="shared" si="142"/>
        <v>0</v>
      </c>
      <c r="J215" s="50">
        <f t="shared" si="142"/>
        <v>0</v>
      </c>
      <c r="K215" s="50">
        <f t="shared" si="142"/>
        <v>0</v>
      </c>
      <c r="L215" s="50">
        <f t="shared" si="142"/>
        <v>0</v>
      </c>
      <c r="M215" s="50">
        <f t="shared" si="142"/>
        <v>0</v>
      </c>
      <c r="N215" s="50">
        <f>+N216</f>
        <v>0</v>
      </c>
      <c r="O215" s="50">
        <f>+O216</f>
        <v>0</v>
      </c>
      <c r="P215" s="50">
        <f>+P216</f>
        <v>0</v>
      </c>
      <c r="Q215" s="50">
        <f t="shared" si="136"/>
        <v>0</v>
      </c>
    </row>
    <row r="216" spans="1:17" s="4" customFormat="1" x14ac:dyDescent="0.2">
      <c r="A216" s="1" t="s">
        <v>330</v>
      </c>
      <c r="B216" s="3" t="s">
        <v>329</v>
      </c>
      <c r="C216" s="31">
        <v>500000</v>
      </c>
      <c r="D216" s="34">
        <v>-500000</v>
      </c>
      <c r="E216" s="31">
        <v>0</v>
      </c>
      <c r="F216" s="49">
        <f t="shared" si="132"/>
        <v>0</v>
      </c>
      <c r="G216" s="49">
        <f t="shared" si="133"/>
        <v>0</v>
      </c>
      <c r="H216" s="49">
        <v>0</v>
      </c>
      <c r="I216" s="49">
        <v>0</v>
      </c>
      <c r="J216" s="49">
        <v>0</v>
      </c>
      <c r="K216" s="49">
        <v>0</v>
      </c>
      <c r="L216" s="49">
        <v>0</v>
      </c>
      <c r="M216" s="49">
        <v>0</v>
      </c>
      <c r="N216" s="49">
        <v>0</v>
      </c>
      <c r="O216" s="49">
        <v>0</v>
      </c>
      <c r="P216" s="49">
        <v>0</v>
      </c>
      <c r="Q216" s="49">
        <f t="shared" si="136"/>
        <v>0</v>
      </c>
    </row>
    <row r="217" spans="1:17" x14ac:dyDescent="0.2">
      <c r="A217" s="4" t="s">
        <v>331</v>
      </c>
      <c r="B217" s="9" t="s">
        <v>332</v>
      </c>
      <c r="C217" s="51">
        <v>50000</v>
      </c>
      <c r="D217" s="53">
        <f>+D218</f>
        <v>-25215.35</v>
      </c>
      <c r="E217" s="51">
        <f>+E218</f>
        <v>24784.65</v>
      </c>
      <c r="F217" s="50">
        <f t="shared" si="132"/>
        <v>0</v>
      </c>
      <c r="G217" s="50">
        <f t="shared" si="133"/>
        <v>0</v>
      </c>
      <c r="H217" s="50">
        <f t="shared" ref="H217:M217" si="143">+H218</f>
        <v>0</v>
      </c>
      <c r="I217" s="50">
        <f t="shared" si="143"/>
        <v>0</v>
      </c>
      <c r="J217" s="50">
        <f t="shared" si="143"/>
        <v>0</v>
      </c>
      <c r="K217" s="50">
        <f t="shared" si="143"/>
        <v>0</v>
      </c>
      <c r="L217" s="50">
        <f t="shared" si="143"/>
        <v>0</v>
      </c>
      <c r="M217" s="50">
        <f t="shared" si="143"/>
        <v>0</v>
      </c>
      <c r="N217" s="50">
        <f>+N218</f>
        <v>0</v>
      </c>
      <c r="O217" s="50">
        <f>+O218</f>
        <v>0</v>
      </c>
      <c r="P217" s="50">
        <f>+P218</f>
        <v>0</v>
      </c>
      <c r="Q217" s="50">
        <f t="shared" si="136"/>
        <v>24784.65</v>
      </c>
    </row>
    <row r="218" spans="1:17" s="4" customFormat="1" x14ac:dyDescent="0.2">
      <c r="A218" s="1" t="s">
        <v>333</v>
      </c>
      <c r="B218" s="3" t="s">
        <v>334</v>
      </c>
      <c r="C218" s="31">
        <v>50000</v>
      </c>
      <c r="D218" s="34">
        <v>-25215.35</v>
      </c>
      <c r="E218" s="31">
        <v>24784.65</v>
      </c>
      <c r="F218" s="49">
        <f t="shared" si="132"/>
        <v>0</v>
      </c>
      <c r="G218" s="49">
        <f t="shared" si="133"/>
        <v>0</v>
      </c>
      <c r="H218" s="49">
        <v>0</v>
      </c>
      <c r="I218" s="49">
        <v>0</v>
      </c>
      <c r="J218" s="49">
        <v>0</v>
      </c>
      <c r="K218" s="49">
        <v>0</v>
      </c>
      <c r="L218" s="49">
        <v>0</v>
      </c>
      <c r="M218" s="49">
        <v>0</v>
      </c>
      <c r="N218" s="49">
        <v>0</v>
      </c>
      <c r="O218" s="49">
        <v>0</v>
      </c>
      <c r="P218" s="49">
        <v>0</v>
      </c>
      <c r="Q218" s="49">
        <f t="shared" si="136"/>
        <v>24784.65</v>
      </c>
    </row>
    <row r="219" spans="1:17" x14ac:dyDescent="0.2">
      <c r="A219" s="4" t="s">
        <v>335</v>
      </c>
      <c r="B219" s="9" t="s">
        <v>336</v>
      </c>
      <c r="C219" s="51">
        <v>12600000</v>
      </c>
      <c r="D219" s="53">
        <f>+D220</f>
        <v>-10376000</v>
      </c>
      <c r="E219" s="51">
        <f>+E220</f>
        <v>2224000</v>
      </c>
      <c r="F219" s="50">
        <f t="shared" si="132"/>
        <v>0</v>
      </c>
      <c r="G219" s="50">
        <f t="shared" si="133"/>
        <v>0</v>
      </c>
      <c r="H219" s="50">
        <f t="shared" ref="H219:M219" si="144">+H220</f>
        <v>0</v>
      </c>
      <c r="I219" s="50">
        <f t="shared" si="144"/>
        <v>0</v>
      </c>
      <c r="J219" s="50">
        <f t="shared" si="144"/>
        <v>0</v>
      </c>
      <c r="K219" s="50">
        <f t="shared" si="144"/>
        <v>0</v>
      </c>
      <c r="L219" s="50">
        <f t="shared" si="144"/>
        <v>0</v>
      </c>
      <c r="M219" s="50">
        <f t="shared" si="144"/>
        <v>0</v>
      </c>
      <c r="N219" s="50">
        <f>+N220</f>
        <v>0</v>
      </c>
      <c r="O219" s="50">
        <f>+O220</f>
        <v>0</v>
      </c>
      <c r="P219" s="50">
        <f>+P220</f>
        <v>1761799.81</v>
      </c>
      <c r="Q219" s="50">
        <f t="shared" si="136"/>
        <v>462200.18999999994</v>
      </c>
    </row>
    <row r="220" spans="1:17" s="4" customFormat="1" x14ac:dyDescent="0.2">
      <c r="A220" s="1" t="s">
        <v>337</v>
      </c>
      <c r="B220" s="3" t="s">
        <v>336</v>
      </c>
      <c r="C220" s="31">
        <v>12600000</v>
      </c>
      <c r="D220" s="34">
        <v>-10376000</v>
      </c>
      <c r="E220" s="31">
        <v>2224000</v>
      </c>
      <c r="F220" s="49">
        <f t="shared" si="132"/>
        <v>0</v>
      </c>
      <c r="G220" s="49">
        <f t="shared" si="133"/>
        <v>0</v>
      </c>
      <c r="H220" s="49">
        <v>0</v>
      </c>
      <c r="I220" s="49">
        <v>0</v>
      </c>
      <c r="J220" s="49">
        <v>0</v>
      </c>
      <c r="K220" s="49">
        <v>0</v>
      </c>
      <c r="L220" s="49">
        <v>0</v>
      </c>
      <c r="M220" s="49">
        <v>0</v>
      </c>
      <c r="N220" s="49">
        <v>0</v>
      </c>
      <c r="O220" s="49">
        <v>0</v>
      </c>
      <c r="P220" s="49">
        <v>1761799.81</v>
      </c>
      <c r="Q220" s="49">
        <f t="shared" si="136"/>
        <v>462200.18999999994</v>
      </c>
    </row>
    <row r="221" spans="1:17" x14ac:dyDescent="0.2">
      <c r="A221" s="4" t="s">
        <v>338</v>
      </c>
      <c r="B221" s="9" t="s">
        <v>339</v>
      </c>
      <c r="C221" s="51">
        <v>100000</v>
      </c>
      <c r="D221" s="53">
        <f>+D222</f>
        <v>-100000</v>
      </c>
      <c r="E221" s="51">
        <f>+E222</f>
        <v>0</v>
      </c>
      <c r="F221" s="50">
        <f t="shared" si="132"/>
        <v>0</v>
      </c>
      <c r="G221" s="50">
        <f t="shared" si="133"/>
        <v>0</v>
      </c>
      <c r="H221" s="50">
        <f t="shared" ref="H221:M221" si="145">+H222</f>
        <v>0</v>
      </c>
      <c r="I221" s="50">
        <f t="shared" si="145"/>
        <v>0</v>
      </c>
      <c r="J221" s="50">
        <f t="shared" si="145"/>
        <v>0</v>
      </c>
      <c r="K221" s="50">
        <f t="shared" si="145"/>
        <v>0</v>
      </c>
      <c r="L221" s="50">
        <f t="shared" si="145"/>
        <v>0</v>
      </c>
      <c r="M221" s="50">
        <f t="shared" si="145"/>
        <v>0</v>
      </c>
      <c r="N221" s="50">
        <f>+N222</f>
        <v>0</v>
      </c>
      <c r="O221" s="50">
        <f>+O222</f>
        <v>0</v>
      </c>
      <c r="P221" s="50">
        <f>+P222</f>
        <v>0</v>
      </c>
      <c r="Q221" s="50">
        <f t="shared" si="136"/>
        <v>0</v>
      </c>
    </row>
    <row r="222" spans="1:17" s="4" customFormat="1" x14ac:dyDescent="0.2">
      <c r="A222" s="1" t="s">
        <v>340</v>
      </c>
      <c r="B222" s="3" t="s">
        <v>339</v>
      </c>
      <c r="C222" s="31">
        <v>100000</v>
      </c>
      <c r="D222" s="34">
        <v>-100000</v>
      </c>
      <c r="E222" s="31">
        <v>0</v>
      </c>
      <c r="F222" s="49">
        <f t="shared" si="132"/>
        <v>0</v>
      </c>
      <c r="G222" s="49">
        <f t="shared" si="133"/>
        <v>0</v>
      </c>
      <c r="H222" s="49">
        <v>0</v>
      </c>
      <c r="I222" s="49">
        <v>0</v>
      </c>
      <c r="J222" s="49">
        <v>0</v>
      </c>
      <c r="K222" s="49">
        <v>0</v>
      </c>
      <c r="L222" s="49">
        <v>0</v>
      </c>
      <c r="M222" s="49">
        <v>0</v>
      </c>
      <c r="N222" s="49">
        <v>0</v>
      </c>
      <c r="O222" s="49">
        <v>0</v>
      </c>
      <c r="P222" s="49">
        <v>0</v>
      </c>
      <c r="Q222" s="49">
        <f t="shared" si="136"/>
        <v>0</v>
      </c>
    </row>
    <row r="223" spans="1:17" x14ac:dyDescent="0.2">
      <c r="A223" s="4" t="s">
        <v>341</v>
      </c>
      <c r="B223" s="9" t="s">
        <v>342</v>
      </c>
      <c r="C223" s="51">
        <v>1500000</v>
      </c>
      <c r="D223" s="53">
        <f>+D224</f>
        <v>-844000</v>
      </c>
      <c r="E223" s="51">
        <f>+E224</f>
        <v>656000</v>
      </c>
      <c r="F223" s="50">
        <f t="shared" si="132"/>
        <v>0</v>
      </c>
      <c r="G223" s="50">
        <f t="shared" si="133"/>
        <v>0</v>
      </c>
      <c r="H223" s="50">
        <f t="shared" ref="H223:M223" si="146">+H224</f>
        <v>0</v>
      </c>
      <c r="I223" s="50">
        <f t="shared" si="146"/>
        <v>0</v>
      </c>
      <c r="J223" s="50">
        <f t="shared" si="146"/>
        <v>0</v>
      </c>
      <c r="K223" s="50">
        <f t="shared" si="146"/>
        <v>0</v>
      </c>
      <c r="L223" s="50">
        <f t="shared" si="146"/>
        <v>0</v>
      </c>
      <c r="M223" s="50">
        <f t="shared" si="146"/>
        <v>0</v>
      </c>
      <c r="N223" s="50">
        <f>+N224</f>
        <v>0</v>
      </c>
      <c r="O223" s="50">
        <f>+O224</f>
        <v>0</v>
      </c>
      <c r="P223" s="50">
        <f>+P224</f>
        <v>654646.30000000005</v>
      </c>
      <c r="Q223" s="50">
        <f t="shared" si="136"/>
        <v>1353.6999999999534</v>
      </c>
    </row>
    <row r="224" spans="1:17" s="4" customFormat="1" x14ac:dyDescent="0.2">
      <c r="A224" s="1" t="s">
        <v>343</v>
      </c>
      <c r="B224" s="3" t="s">
        <v>342</v>
      </c>
      <c r="C224" s="31">
        <v>1500000</v>
      </c>
      <c r="D224" s="34">
        <v>-844000</v>
      </c>
      <c r="E224" s="31">
        <v>656000</v>
      </c>
      <c r="F224" s="49">
        <f t="shared" si="132"/>
        <v>0</v>
      </c>
      <c r="G224" s="49">
        <f t="shared" si="133"/>
        <v>0</v>
      </c>
      <c r="H224" s="49">
        <v>0</v>
      </c>
      <c r="I224" s="49">
        <v>0</v>
      </c>
      <c r="J224" s="49">
        <v>0</v>
      </c>
      <c r="K224" s="49">
        <v>0</v>
      </c>
      <c r="L224" s="49">
        <v>0</v>
      </c>
      <c r="M224" s="49">
        <v>0</v>
      </c>
      <c r="N224" s="49">
        <v>0</v>
      </c>
      <c r="O224" s="49">
        <v>0</v>
      </c>
      <c r="P224" s="49">
        <v>654646.30000000005</v>
      </c>
      <c r="Q224" s="49">
        <f t="shared" si="136"/>
        <v>1353.6999999999534</v>
      </c>
    </row>
    <row r="225" spans="1:17" x14ac:dyDescent="0.2">
      <c r="A225" s="4" t="s">
        <v>344</v>
      </c>
      <c r="B225" s="9" t="s">
        <v>345</v>
      </c>
      <c r="C225" s="51">
        <v>50000</v>
      </c>
      <c r="D225" s="53">
        <f>+D226</f>
        <v>-38072.089999999997</v>
      </c>
      <c r="E225" s="51">
        <f>+E226</f>
        <v>11927.91</v>
      </c>
      <c r="F225" s="50">
        <f t="shared" si="132"/>
        <v>0</v>
      </c>
      <c r="G225" s="50">
        <f t="shared" si="133"/>
        <v>0</v>
      </c>
      <c r="H225" s="50">
        <f t="shared" ref="H225:M225" si="147">+H226</f>
        <v>0</v>
      </c>
      <c r="I225" s="50">
        <f t="shared" si="147"/>
        <v>0</v>
      </c>
      <c r="J225" s="50">
        <f t="shared" si="147"/>
        <v>0</v>
      </c>
      <c r="K225" s="50">
        <f t="shared" si="147"/>
        <v>0</v>
      </c>
      <c r="L225" s="50">
        <f t="shared" si="147"/>
        <v>0</v>
      </c>
      <c r="M225" s="50">
        <f t="shared" si="147"/>
        <v>0</v>
      </c>
      <c r="N225" s="50">
        <f>+N226</f>
        <v>0</v>
      </c>
      <c r="O225" s="50">
        <f>+O226</f>
        <v>0</v>
      </c>
      <c r="P225" s="50">
        <f>+P226</f>
        <v>7681.8</v>
      </c>
      <c r="Q225" s="50">
        <f t="shared" si="136"/>
        <v>4246.1099999999997</v>
      </c>
    </row>
    <row r="226" spans="1:17" s="4" customFormat="1" x14ac:dyDescent="0.2">
      <c r="A226" s="1" t="s">
        <v>346</v>
      </c>
      <c r="B226" s="3" t="s">
        <v>345</v>
      </c>
      <c r="C226" s="31">
        <v>50000</v>
      </c>
      <c r="D226" s="34">
        <v>-38072.089999999997</v>
      </c>
      <c r="E226" s="31">
        <v>11927.91</v>
      </c>
      <c r="F226" s="49">
        <f t="shared" si="132"/>
        <v>0</v>
      </c>
      <c r="G226" s="49">
        <f t="shared" si="133"/>
        <v>0</v>
      </c>
      <c r="H226" s="49">
        <v>0</v>
      </c>
      <c r="I226" s="49">
        <v>0</v>
      </c>
      <c r="J226" s="49">
        <v>0</v>
      </c>
      <c r="K226" s="49">
        <v>0</v>
      </c>
      <c r="L226" s="49">
        <v>0</v>
      </c>
      <c r="M226" s="49">
        <v>0</v>
      </c>
      <c r="N226" s="49">
        <v>0</v>
      </c>
      <c r="O226" s="49">
        <v>0</v>
      </c>
      <c r="P226" s="49">
        <v>7681.8</v>
      </c>
      <c r="Q226" s="49">
        <f t="shared" si="136"/>
        <v>4246.1099999999997</v>
      </c>
    </row>
    <row r="227" spans="1:17" x14ac:dyDescent="0.2">
      <c r="A227" s="4" t="s">
        <v>347</v>
      </c>
      <c r="B227" s="9" t="s">
        <v>348</v>
      </c>
      <c r="C227" s="51">
        <v>100000</v>
      </c>
      <c r="D227" s="53">
        <f>+D228</f>
        <v>4368695.1500000004</v>
      </c>
      <c r="E227" s="51">
        <f>+E228</f>
        <v>4468695.1500000004</v>
      </c>
      <c r="F227" s="50">
        <f t="shared" si="132"/>
        <v>0</v>
      </c>
      <c r="G227" s="50">
        <f t="shared" si="133"/>
        <v>0</v>
      </c>
      <c r="H227" s="50">
        <f t="shared" ref="H227:L227" si="148">+H228</f>
        <v>0</v>
      </c>
      <c r="I227" s="50">
        <f t="shared" si="148"/>
        <v>0</v>
      </c>
      <c r="J227" s="50">
        <f t="shared" si="148"/>
        <v>41326.1</v>
      </c>
      <c r="K227" s="50">
        <f t="shared" si="148"/>
        <v>85000</v>
      </c>
      <c r="L227" s="50">
        <f t="shared" si="148"/>
        <v>27999.98</v>
      </c>
      <c r="M227" s="50">
        <f>+M228</f>
        <v>0</v>
      </c>
      <c r="N227" s="50">
        <f>+N228</f>
        <v>0</v>
      </c>
      <c r="O227" s="50">
        <f>+O228</f>
        <v>2392299.73</v>
      </c>
      <c r="P227" s="50">
        <f>+P228</f>
        <v>0</v>
      </c>
      <c r="Q227" s="50">
        <f t="shared" si="136"/>
        <v>1922069.3400000003</v>
      </c>
    </row>
    <row r="228" spans="1:17" s="4" customFormat="1" x14ac:dyDescent="0.2">
      <c r="A228" s="1" t="s">
        <v>349</v>
      </c>
      <c r="B228" s="3" t="s">
        <v>348</v>
      </c>
      <c r="C228" s="31">
        <v>100000</v>
      </c>
      <c r="D228" s="34">
        <v>4368695.1500000004</v>
      </c>
      <c r="E228" s="31">
        <v>4468695.1500000004</v>
      </c>
      <c r="F228" s="49">
        <f t="shared" si="132"/>
        <v>0</v>
      </c>
      <c r="G228" s="49">
        <f t="shared" si="133"/>
        <v>0</v>
      </c>
      <c r="H228" s="49">
        <v>0</v>
      </c>
      <c r="I228" s="49">
        <v>0</v>
      </c>
      <c r="J228" s="49">
        <v>41326.1</v>
      </c>
      <c r="K228" s="49">
        <v>85000</v>
      </c>
      <c r="L228" s="49">
        <v>27999.98</v>
      </c>
      <c r="M228" s="49">
        <v>0</v>
      </c>
      <c r="N228" s="49">
        <v>0</v>
      </c>
      <c r="O228" s="49">
        <v>2392299.73</v>
      </c>
      <c r="P228" s="49">
        <v>0</v>
      </c>
      <c r="Q228" s="49">
        <f t="shared" si="136"/>
        <v>1922069.3400000003</v>
      </c>
    </row>
    <row r="229" spans="1:17" x14ac:dyDescent="0.2">
      <c r="A229" s="4" t="s">
        <v>350</v>
      </c>
      <c r="B229" s="9" t="s">
        <v>351</v>
      </c>
      <c r="C229" s="51">
        <v>50000</v>
      </c>
      <c r="D229" s="53">
        <f>+D230</f>
        <v>-50000</v>
      </c>
      <c r="E229" s="51">
        <f>+E230</f>
        <v>0</v>
      </c>
      <c r="F229" s="50">
        <f t="shared" si="132"/>
        <v>0</v>
      </c>
      <c r="G229" s="50">
        <f t="shared" si="133"/>
        <v>0</v>
      </c>
      <c r="H229" s="50">
        <f t="shared" ref="H229:M229" si="149">+H230</f>
        <v>0</v>
      </c>
      <c r="I229" s="50">
        <f t="shared" si="149"/>
        <v>0</v>
      </c>
      <c r="J229" s="50">
        <f t="shared" si="149"/>
        <v>0</v>
      </c>
      <c r="K229" s="50">
        <f t="shared" si="149"/>
        <v>0</v>
      </c>
      <c r="L229" s="50">
        <f t="shared" si="149"/>
        <v>0</v>
      </c>
      <c r="M229" s="50">
        <f t="shared" si="149"/>
        <v>0</v>
      </c>
      <c r="N229" s="50">
        <f>+N230</f>
        <v>0</v>
      </c>
      <c r="O229" s="50">
        <f>+O230</f>
        <v>0</v>
      </c>
      <c r="P229" s="50">
        <f>+P230</f>
        <v>0</v>
      </c>
      <c r="Q229" s="50">
        <f t="shared" si="136"/>
        <v>0</v>
      </c>
    </row>
    <row r="230" spans="1:17" s="4" customFormat="1" x14ac:dyDescent="0.2">
      <c r="A230" s="1" t="s">
        <v>352</v>
      </c>
      <c r="B230" s="3" t="s">
        <v>351</v>
      </c>
      <c r="C230" s="31">
        <v>50000</v>
      </c>
      <c r="D230" s="34">
        <v>-50000</v>
      </c>
      <c r="E230" s="31">
        <v>0</v>
      </c>
      <c r="F230" s="49">
        <f>+F231+F232</f>
        <v>0</v>
      </c>
      <c r="G230" s="49">
        <f>+G231+G232</f>
        <v>0</v>
      </c>
      <c r="H230" s="49">
        <v>0</v>
      </c>
      <c r="I230" s="49">
        <v>0</v>
      </c>
      <c r="J230" s="49">
        <v>0</v>
      </c>
      <c r="K230" s="49">
        <v>0</v>
      </c>
      <c r="L230" s="49">
        <v>0</v>
      </c>
      <c r="M230" s="49">
        <v>0</v>
      </c>
      <c r="N230" s="49">
        <v>0</v>
      </c>
      <c r="O230" s="49">
        <v>0</v>
      </c>
      <c r="P230" s="49">
        <v>0</v>
      </c>
      <c r="Q230" s="49">
        <f t="shared" si="136"/>
        <v>0</v>
      </c>
    </row>
    <row r="231" spans="1:17" x14ac:dyDescent="0.2">
      <c r="A231" s="4" t="s">
        <v>353</v>
      </c>
      <c r="B231" s="9" t="s">
        <v>354</v>
      </c>
      <c r="C231" s="51">
        <v>5700000</v>
      </c>
      <c r="D231" s="53">
        <f>+D232+D233</f>
        <v>53224</v>
      </c>
      <c r="E231" s="51">
        <f>+E232+E233</f>
        <v>5753224</v>
      </c>
      <c r="F231" s="50">
        <f>+F232+F233</f>
        <v>0</v>
      </c>
      <c r="G231" s="50">
        <f>+G232+G233</f>
        <v>0</v>
      </c>
      <c r="H231" s="50">
        <f t="shared" ref="H231:M231" si="150">+H232+H233</f>
        <v>0</v>
      </c>
      <c r="I231" s="50">
        <f t="shared" si="150"/>
        <v>0</v>
      </c>
      <c r="J231" s="50">
        <f t="shared" si="150"/>
        <v>0</v>
      </c>
      <c r="K231" s="50">
        <f t="shared" si="150"/>
        <v>145791.35999999999</v>
      </c>
      <c r="L231" s="50">
        <f t="shared" si="150"/>
        <v>0</v>
      </c>
      <c r="M231" s="50">
        <f t="shared" si="150"/>
        <v>1096000.02</v>
      </c>
      <c r="N231" s="50">
        <f>+N232+N233</f>
        <v>255470</v>
      </c>
      <c r="O231" s="50">
        <f>+O232+O233</f>
        <v>0</v>
      </c>
      <c r="P231" s="50">
        <f>+P232+P233</f>
        <v>322999.98</v>
      </c>
      <c r="Q231" s="50">
        <f t="shared" si="136"/>
        <v>3932962.6399999992</v>
      </c>
    </row>
    <row r="232" spans="1:17" s="4" customFormat="1" x14ac:dyDescent="0.2">
      <c r="A232" s="1" t="s">
        <v>355</v>
      </c>
      <c r="B232" s="3" t="s">
        <v>354</v>
      </c>
      <c r="C232" s="31">
        <v>500000</v>
      </c>
      <c r="D232" s="34">
        <v>-38980</v>
      </c>
      <c r="E232" s="31">
        <v>461020</v>
      </c>
      <c r="F232" s="49">
        <v>0</v>
      </c>
      <c r="G232" s="49">
        <v>0</v>
      </c>
      <c r="H232" s="49">
        <v>0</v>
      </c>
      <c r="I232" s="49">
        <v>0</v>
      </c>
      <c r="J232" s="49">
        <v>0</v>
      </c>
      <c r="K232" s="49">
        <v>0</v>
      </c>
      <c r="L232" s="49">
        <v>0</v>
      </c>
      <c r="M232" s="49">
        <v>0</v>
      </c>
      <c r="N232" s="49">
        <v>0</v>
      </c>
      <c r="O232" s="49">
        <v>0</v>
      </c>
      <c r="P232" s="49">
        <v>0</v>
      </c>
      <c r="Q232" s="49">
        <f t="shared" si="136"/>
        <v>461020</v>
      </c>
    </row>
    <row r="233" spans="1:17" x14ac:dyDescent="0.2">
      <c r="A233" s="1" t="s">
        <v>356</v>
      </c>
      <c r="B233" s="3" t="s">
        <v>357</v>
      </c>
      <c r="C233" s="31">
        <v>5200000</v>
      </c>
      <c r="D233" s="34">
        <v>92204</v>
      </c>
      <c r="E233" s="31">
        <v>5292204</v>
      </c>
      <c r="F233" s="49">
        <f t="shared" ref="F233:F246" si="151">+F234</f>
        <v>0</v>
      </c>
      <c r="G233" s="49">
        <f t="shared" ref="G233:G246" si="152">+G234</f>
        <v>0</v>
      </c>
      <c r="H233" s="49">
        <v>0</v>
      </c>
      <c r="I233" s="49">
        <v>0</v>
      </c>
      <c r="J233" s="49">
        <v>0</v>
      </c>
      <c r="K233" s="49">
        <v>145791.35999999999</v>
      </c>
      <c r="L233" s="49">
        <v>0</v>
      </c>
      <c r="M233" s="49">
        <v>1096000.02</v>
      </c>
      <c r="N233" s="49">
        <v>255470</v>
      </c>
      <c r="O233" s="49">
        <v>0</v>
      </c>
      <c r="P233" s="49">
        <v>322999.98</v>
      </c>
      <c r="Q233" s="49">
        <f t="shared" si="136"/>
        <v>3471942.6399999997</v>
      </c>
    </row>
    <row r="234" spans="1:17" s="4" customFormat="1" x14ac:dyDescent="0.2">
      <c r="A234" s="4" t="s">
        <v>358</v>
      </c>
      <c r="B234" s="9" t="s">
        <v>359</v>
      </c>
      <c r="C234" s="51">
        <v>50000</v>
      </c>
      <c r="D234" s="53">
        <f>+D235</f>
        <v>27980</v>
      </c>
      <c r="E234" s="51">
        <f>+E235</f>
        <v>77980</v>
      </c>
      <c r="F234" s="50">
        <f t="shared" si="151"/>
        <v>0</v>
      </c>
      <c r="G234" s="50">
        <f t="shared" si="152"/>
        <v>0</v>
      </c>
      <c r="H234" s="50">
        <f t="shared" ref="H234:L234" si="153">+H235</f>
        <v>0</v>
      </c>
      <c r="I234" s="50">
        <f t="shared" si="153"/>
        <v>0</v>
      </c>
      <c r="J234" s="50">
        <f t="shared" si="153"/>
        <v>0</v>
      </c>
      <c r="K234" s="50">
        <f t="shared" si="153"/>
        <v>0</v>
      </c>
      <c r="L234" s="50">
        <f t="shared" si="153"/>
        <v>0</v>
      </c>
      <c r="M234" s="50">
        <f>+M235</f>
        <v>0</v>
      </c>
      <c r="N234" s="50">
        <f>+N235</f>
        <v>0</v>
      </c>
      <c r="O234" s="50">
        <f>+O235</f>
        <v>0</v>
      </c>
      <c r="P234" s="50">
        <f>+P235</f>
        <v>0</v>
      </c>
      <c r="Q234" s="50">
        <f t="shared" si="136"/>
        <v>77980</v>
      </c>
    </row>
    <row r="235" spans="1:17" x14ac:dyDescent="0.2">
      <c r="A235" s="1" t="s">
        <v>360</v>
      </c>
      <c r="B235" s="3" t="s">
        <v>359</v>
      </c>
      <c r="C235" s="31">
        <v>50000</v>
      </c>
      <c r="D235" s="34">
        <v>27980</v>
      </c>
      <c r="E235" s="31">
        <v>77980</v>
      </c>
      <c r="F235" s="49">
        <f t="shared" si="151"/>
        <v>0</v>
      </c>
      <c r="G235" s="49">
        <f t="shared" si="152"/>
        <v>0</v>
      </c>
      <c r="H235" s="49">
        <v>0</v>
      </c>
      <c r="I235" s="49">
        <v>0</v>
      </c>
      <c r="J235" s="49">
        <v>0</v>
      </c>
      <c r="K235" s="49">
        <v>0</v>
      </c>
      <c r="L235" s="49">
        <v>0</v>
      </c>
      <c r="M235" s="49">
        <v>0</v>
      </c>
      <c r="N235" s="49">
        <v>0</v>
      </c>
      <c r="O235" s="49">
        <v>0</v>
      </c>
      <c r="P235" s="49">
        <v>0</v>
      </c>
      <c r="Q235" s="49">
        <f t="shared" si="136"/>
        <v>77980</v>
      </c>
    </row>
    <row r="236" spans="1:17" s="4" customFormat="1" x14ac:dyDescent="0.2">
      <c r="A236" s="4" t="s">
        <v>361</v>
      </c>
      <c r="B236" s="9" t="s">
        <v>362</v>
      </c>
      <c r="C236" s="51">
        <v>400000</v>
      </c>
      <c r="D236" s="53">
        <f>+D237</f>
        <v>1100000</v>
      </c>
      <c r="E236" s="51">
        <f>+E237</f>
        <v>1500000</v>
      </c>
      <c r="F236" s="50">
        <f t="shared" si="151"/>
        <v>0</v>
      </c>
      <c r="G236" s="50">
        <f t="shared" si="152"/>
        <v>0</v>
      </c>
      <c r="H236" s="50">
        <f t="shared" ref="H236:M236" si="154">+H237</f>
        <v>0</v>
      </c>
      <c r="I236" s="50">
        <f t="shared" si="154"/>
        <v>0</v>
      </c>
      <c r="J236" s="50">
        <f t="shared" si="154"/>
        <v>0</v>
      </c>
      <c r="K236" s="50">
        <f t="shared" si="154"/>
        <v>0</v>
      </c>
      <c r="L236" s="50">
        <f t="shared" si="154"/>
        <v>0</v>
      </c>
      <c r="M236" s="50">
        <f t="shared" si="154"/>
        <v>0</v>
      </c>
      <c r="N236" s="50">
        <f>+N237</f>
        <v>0</v>
      </c>
      <c r="O236" s="50">
        <f>+O237</f>
        <v>684895.22</v>
      </c>
      <c r="P236" s="50">
        <f>+P237</f>
        <v>224200</v>
      </c>
      <c r="Q236" s="50">
        <f t="shared" si="136"/>
        <v>590904.78</v>
      </c>
    </row>
    <row r="237" spans="1:17" x14ac:dyDescent="0.2">
      <c r="A237" s="1" t="s">
        <v>363</v>
      </c>
      <c r="B237" s="3" t="s">
        <v>362</v>
      </c>
      <c r="C237" s="31">
        <v>400000</v>
      </c>
      <c r="D237" s="34">
        <v>1100000</v>
      </c>
      <c r="E237" s="31">
        <v>1500000</v>
      </c>
      <c r="F237" s="49">
        <f t="shared" si="151"/>
        <v>0</v>
      </c>
      <c r="G237" s="49">
        <f t="shared" si="152"/>
        <v>0</v>
      </c>
      <c r="H237" s="49">
        <v>0</v>
      </c>
      <c r="I237" s="49">
        <v>0</v>
      </c>
      <c r="J237" s="49">
        <v>0</v>
      </c>
      <c r="K237" s="49">
        <v>0</v>
      </c>
      <c r="L237" s="49">
        <v>0</v>
      </c>
      <c r="M237" s="49">
        <v>0</v>
      </c>
      <c r="N237" s="49">
        <v>0</v>
      </c>
      <c r="O237" s="49">
        <v>684895.22</v>
      </c>
      <c r="P237" s="49">
        <v>224200</v>
      </c>
      <c r="Q237" s="49">
        <f t="shared" si="136"/>
        <v>590904.78</v>
      </c>
    </row>
    <row r="238" spans="1:17" s="4" customFormat="1" x14ac:dyDescent="0.2">
      <c r="A238" s="4" t="s">
        <v>364</v>
      </c>
      <c r="B238" s="9" t="s">
        <v>365</v>
      </c>
      <c r="C238" s="51">
        <v>500000</v>
      </c>
      <c r="D238" s="53">
        <f>+D239</f>
        <v>-14986.32</v>
      </c>
      <c r="E238" s="51">
        <f>+E239</f>
        <v>485013.68</v>
      </c>
      <c r="F238" s="50">
        <f t="shared" si="151"/>
        <v>0</v>
      </c>
      <c r="G238" s="50">
        <f t="shared" si="152"/>
        <v>0</v>
      </c>
      <c r="H238" s="50">
        <f t="shared" ref="H238:M238" si="155">+H239</f>
        <v>0</v>
      </c>
      <c r="I238" s="50">
        <f t="shared" si="155"/>
        <v>0</v>
      </c>
      <c r="J238" s="50">
        <f t="shared" si="155"/>
        <v>306197.13</v>
      </c>
      <c r="K238" s="50">
        <f t="shared" si="155"/>
        <v>0</v>
      </c>
      <c r="L238" s="50">
        <f t="shared" si="155"/>
        <v>24917.19</v>
      </c>
      <c r="M238" s="50">
        <f t="shared" si="155"/>
        <v>0</v>
      </c>
      <c r="N238" s="50">
        <f>+N239</f>
        <v>0</v>
      </c>
      <c r="O238" s="50">
        <f>+O239</f>
        <v>44604</v>
      </c>
      <c r="P238" s="50">
        <f>+P239</f>
        <v>37538.400000000001</v>
      </c>
      <c r="Q238" s="50">
        <f t="shared" si="136"/>
        <v>71756.959999999992</v>
      </c>
    </row>
    <row r="239" spans="1:17" x14ac:dyDescent="0.2">
      <c r="A239" s="1" t="s">
        <v>366</v>
      </c>
      <c r="B239" s="3" t="s">
        <v>365</v>
      </c>
      <c r="C239" s="31">
        <v>500000</v>
      </c>
      <c r="D239" s="34">
        <v>-14986.32</v>
      </c>
      <c r="E239" s="31">
        <v>485013.68</v>
      </c>
      <c r="F239" s="49">
        <f t="shared" si="151"/>
        <v>0</v>
      </c>
      <c r="G239" s="49">
        <f t="shared" si="152"/>
        <v>0</v>
      </c>
      <c r="H239" s="49">
        <v>0</v>
      </c>
      <c r="I239" s="49">
        <v>0</v>
      </c>
      <c r="J239" s="49">
        <v>306197.13</v>
      </c>
      <c r="K239" s="49">
        <v>0</v>
      </c>
      <c r="L239" s="49">
        <v>24917.19</v>
      </c>
      <c r="M239" s="49">
        <v>0</v>
      </c>
      <c r="N239" s="49">
        <v>0</v>
      </c>
      <c r="O239" s="49">
        <v>44604</v>
      </c>
      <c r="P239" s="49">
        <v>37538.400000000001</v>
      </c>
      <c r="Q239" s="49">
        <f t="shared" si="136"/>
        <v>71756.959999999992</v>
      </c>
    </row>
    <row r="240" spans="1:17" s="4" customFormat="1" x14ac:dyDescent="0.2">
      <c r="A240" s="4" t="s">
        <v>367</v>
      </c>
      <c r="B240" s="9" t="s">
        <v>368</v>
      </c>
      <c r="C240" s="51">
        <v>500000</v>
      </c>
      <c r="D240" s="53">
        <f>+D241</f>
        <v>-125951.97</v>
      </c>
      <c r="E240" s="51">
        <f>+E241</f>
        <v>374048.03</v>
      </c>
      <c r="F240" s="50">
        <f t="shared" si="151"/>
        <v>0</v>
      </c>
      <c r="G240" s="50">
        <f t="shared" si="152"/>
        <v>0</v>
      </c>
      <c r="H240" s="50">
        <f t="shared" ref="H240:M240" si="156">+H241</f>
        <v>0</v>
      </c>
      <c r="I240" s="50">
        <f t="shared" si="156"/>
        <v>0</v>
      </c>
      <c r="J240" s="50">
        <f t="shared" si="156"/>
        <v>0</v>
      </c>
      <c r="K240" s="50">
        <f t="shared" si="156"/>
        <v>0</v>
      </c>
      <c r="L240" s="50">
        <f t="shared" si="156"/>
        <v>0</v>
      </c>
      <c r="M240" s="50">
        <f t="shared" si="156"/>
        <v>0</v>
      </c>
      <c r="N240" s="50">
        <f>+N241</f>
        <v>10620</v>
      </c>
      <c r="O240" s="50">
        <f>+O241</f>
        <v>0</v>
      </c>
      <c r="P240" s="50">
        <f>+P241</f>
        <v>0</v>
      </c>
      <c r="Q240" s="50">
        <f t="shared" si="136"/>
        <v>363428.03</v>
      </c>
    </row>
    <row r="241" spans="1:18" x14ac:dyDescent="0.2">
      <c r="A241" s="1" t="s">
        <v>369</v>
      </c>
      <c r="B241" s="3" t="s">
        <v>368</v>
      </c>
      <c r="C241" s="31">
        <v>500000</v>
      </c>
      <c r="D241" s="34">
        <v>-125951.97</v>
      </c>
      <c r="E241" s="31">
        <v>374048.03</v>
      </c>
      <c r="F241" s="49">
        <f t="shared" si="151"/>
        <v>0</v>
      </c>
      <c r="G241" s="49">
        <f t="shared" si="152"/>
        <v>0</v>
      </c>
      <c r="H241" s="49">
        <v>0</v>
      </c>
      <c r="I241" s="49">
        <v>0</v>
      </c>
      <c r="J241" s="49">
        <v>0</v>
      </c>
      <c r="K241" s="49">
        <v>0</v>
      </c>
      <c r="L241" s="49">
        <v>0</v>
      </c>
      <c r="M241" s="49">
        <v>0</v>
      </c>
      <c r="N241" s="49">
        <v>10620</v>
      </c>
      <c r="O241" s="49">
        <v>0</v>
      </c>
      <c r="P241" s="49">
        <v>0</v>
      </c>
      <c r="Q241" s="49">
        <f t="shared" si="136"/>
        <v>363428.03</v>
      </c>
    </row>
    <row r="242" spans="1:18" s="4" customFormat="1" x14ac:dyDescent="0.2">
      <c r="A242" s="4" t="s">
        <v>370</v>
      </c>
      <c r="B242" s="9" t="s">
        <v>371</v>
      </c>
      <c r="C242" s="51">
        <v>300000</v>
      </c>
      <c r="D242" s="53">
        <f>+D243</f>
        <v>-230000</v>
      </c>
      <c r="E242" s="51">
        <f>+E243</f>
        <v>70000</v>
      </c>
      <c r="F242" s="50">
        <f t="shared" si="151"/>
        <v>0</v>
      </c>
      <c r="G242" s="50">
        <f t="shared" si="152"/>
        <v>0</v>
      </c>
      <c r="H242" s="50">
        <f t="shared" ref="H242:M242" si="157">+H243</f>
        <v>0</v>
      </c>
      <c r="I242" s="50">
        <f t="shared" si="157"/>
        <v>0</v>
      </c>
      <c r="J242" s="50">
        <f t="shared" si="157"/>
        <v>0</v>
      </c>
      <c r="K242" s="50">
        <f t="shared" si="157"/>
        <v>0</v>
      </c>
      <c r="L242" s="50">
        <f t="shared" si="157"/>
        <v>0</v>
      </c>
      <c r="M242" s="50">
        <f t="shared" si="157"/>
        <v>0</v>
      </c>
      <c r="N242" s="50">
        <f>+N243</f>
        <v>0</v>
      </c>
      <c r="O242" s="50">
        <f>+O243</f>
        <v>0</v>
      </c>
      <c r="P242" s="50">
        <f>+P243</f>
        <v>0</v>
      </c>
      <c r="Q242" s="50">
        <f t="shared" si="136"/>
        <v>70000</v>
      </c>
    </row>
    <row r="243" spans="1:18" s="4" customFormat="1" x14ac:dyDescent="0.2">
      <c r="A243" s="1" t="s">
        <v>372</v>
      </c>
      <c r="B243" s="3" t="s">
        <v>371</v>
      </c>
      <c r="C243" s="31">
        <v>300000</v>
      </c>
      <c r="D243" s="34">
        <v>-230000</v>
      </c>
      <c r="E243" s="31">
        <v>70000</v>
      </c>
      <c r="F243" s="49">
        <f t="shared" si="151"/>
        <v>0</v>
      </c>
      <c r="G243" s="49">
        <f t="shared" si="152"/>
        <v>0</v>
      </c>
      <c r="H243" s="49">
        <v>0</v>
      </c>
      <c r="I243" s="49">
        <v>0</v>
      </c>
      <c r="J243" s="49">
        <v>0</v>
      </c>
      <c r="K243" s="49">
        <v>0</v>
      </c>
      <c r="L243" s="49">
        <v>0</v>
      </c>
      <c r="M243" s="49">
        <v>0</v>
      </c>
      <c r="N243" s="49">
        <v>0</v>
      </c>
      <c r="O243" s="49">
        <v>0</v>
      </c>
      <c r="P243" s="49">
        <v>0</v>
      </c>
      <c r="Q243" s="49">
        <f t="shared" si="136"/>
        <v>70000</v>
      </c>
    </row>
    <row r="244" spans="1:18" s="4" customFormat="1" x14ac:dyDescent="0.2">
      <c r="A244" s="4" t="s">
        <v>373</v>
      </c>
      <c r="B244" s="9" t="s">
        <v>374</v>
      </c>
      <c r="C244" s="51">
        <v>400000</v>
      </c>
      <c r="D244" s="53">
        <f>+D245</f>
        <v>-300000</v>
      </c>
      <c r="E244" s="51">
        <f>+E245</f>
        <v>100000</v>
      </c>
      <c r="F244" s="50">
        <f t="shared" si="151"/>
        <v>0</v>
      </c>
      <c r="G244" s="50">
        <f t="shared" si="152"/>
        <v>0</v>
      </c>
      <c r="H244" s="50">
        <f t="shared" ref="H244:M244" si="158">+H245</f>
        <v>0</v>
      </c>
      <c r="I244" s="50">
        <f t="shared" si="158"/>
        <v>0</v>
      </c>
      <c r="J244" s="50">
        <f t="shared" si="158"/>
        <v>0</v>
      </c>
      <c r="K244" s="50">
        <f t="shared" si="158"/>
        <v>0</v>
      </c>
      <c r="L244" s="50">
        <f t="shared" si="158"/>
        <v>0</v>
      </c>
      <c r="M244" s="50">
        <f t="shared" si="158"/>
        <v>0</v>
      </c>
      <c r="N244" s="50">
        <f>+N245</f>
        <v>0</v>
      </c>
      <c r="O244" s="50">
        <f>+O245</f>
        <v>0</v>
      </c>
      <c r="P244" s="50">
        <f>+P245</f>
        <v>0</v>
      </c>
      <c r="Q244" s="50">
        <f t="shared" si="136"/>
        <v>100000</v>
      </c>
    </row>
    <row r="245" spans="1:18" x14ac:dyDescent="0.2">
      <c r="A245" s="1" t="s">
        <v>375</v>
      </c>
      <c r="B245" s="3" t="s">
        <v>374</v>
      </c>
      <c r="C245" s="31">
        <v>400000</v>
      </c>
      <c r="D245" s="34">
        <v>-300000</v>
      </c>
      <c r="E245" s="31">
        <v>100000</v>
      </c>
      <c r="F245" s="49">
        <f t="shared" si="151"/>
        <v>0</v>
      </c>
      <c r="G245" s="49">
        <f t="shared" si="152"/>
        <v>0</v>
      </c>
      <c r="H245" s="49">
        <v>0</v>
      </c>
      <c r="I245" s="49">
        <v>0</v>
      </c>
      <c r="J245" s="49">
        <v>0</v>
      </c>
      <c r="K245" s="49">
        <v>0</v>
      </c>
      <c r="L245" s="49">
        <v>0</v>
      </c>
      <c r="M245" s="49">
        <v>0</v>
      </c>
      <c r="N245" s="49">
        <v>0</v>
      </c>
      <c r="O245" s="49">
        <v>0</v>
      </c>
      <c r="P245" s="49">
        <v>0</v>
      </c>
      <c r="Q245" s="49">
        <f t="shared" si="136"/>
        <v>100000</v>
      </c>
    </row>
    <row r="246" spans="1:18" s="4" customFormat="1" x14ac:dyDescent="0.2">
      <c r="A246" s="4" t="s">
        <v>376</v>
      </c>
      <c r="B246" s="9" t="s">
        <v>408</v>
      </c>
      <c r="C246" s="51">
        <v>200000</v>
      </c>
      <c r="D246" s="53">
        <f>+D247</f>
        <v>-200000</v>
      </c>
      <c r="E246" s="51">
        <f>+E247</f>
        <v>0</v>
      </c>
      <c r="F246" s="50">
        <f t="shared" si="151"/>
        <v>0</v>
      </c>
      <c r="G246" s="50">
        <f t="shared" si="152"/>
        <v>0</v>
      </c>
      <c r="H246" s="50">
        <f t="shared" ref="H246:M246" si="159">+H247</f>
        <v>0</v>
      </c>
      <c r="I246" s="50">
        <f t="shared" si="159"/>
        <v>0</v>
      </c>
      <c r="J246" s="50">
        <f t="shared" si="159"/>
        <v>0</v>
      </c>
      <c r="K246" s="50">
        <f t="shared" si="159"/>
        <v>0</v>
      </c>
      <c r="L246" s="50">
        <f t="shared" si="159"/>
        <v>0</v>
      </c>
      <c r="M246" s="50">
        <f t="shared" si="159"/>
        <v>0</v>
      </c>
      <c r="N246" s="50">
        <f>+N247</f>
        <v>0</v>
      </c>
      <c r="O246" s="50">
        <f>+O247</f>
        <v>0</v>
      </c>
      <c r="P246" s="50">
        <f>+P247</f>
        <v>0</v>
      </c>
      <c r="Q246" s="50">
        <f t="shared" si="136"/>
        <v>0</v>
      </c>
    </row>
    <row r="247" spans="1:18" x14ac:dyDescent="0.2">
      <c r="A247" s="1" t="s">
        <v>377</v>
      </c>
      <c r="B247" s="3" t="s">
        <v>408</v>
      </c>
      <c r="C247" s="31">
        <v>200000</v>
      </c>
      <c r="D247" s="34">
        <v>-200000</v>
      </c>
      <c r="E247" s="31">
        <v>0</v>
      </c>
      <c r="F247" s="49">
        <f t="shared" ref="F247:F260" si="160">+F248</f>
        <v>0</v>
      </c>
      <c r="G247" s="49">
        <v>0</v>
      </c>
      <c r="H247" s="49">
        <v>0</v>
      </c>
      <c r="I247" s="49">
        <v>0</v>
      </c>
      <c r="J247" s="49">
        <v>0</v>
      </c>
      <c r="K247" s="49">
        <v>0</v>
      </c>
      <c r="L247" s="49">
        <v>0</v>
      </c>
      <c r="M247" s="49">
        <v>0</v>
      </c>
      <c r="N247" s="49">
        <v>0</v>
      </c>
      <c r="O247" s="49">
        <v>0</v>
      </c>
      <c r="P247" s="49">
        <v>0</v>
      </c>
      <c r="Q247" s="49">
        <f t="shared" si="136"/>
        <v>0</v>
      </c>
    </row>
    <row r="248" spans="1:18" s="4" customFormat="1" x14ac:dyDescent="0.2">
      <c r="A248" s="4" t="s">
        <v>378</v>
      </c>
      <c r="B248" s="9" t="s">
        <v>379</v>
      </c>
      <c r="C248" s="51">
        <v>100000</v>
      </c>
      <c r="D248" s="53">
        <f>+D249</f>
        <v>1600000</v>
      </c>
      <c r="E248" s="51">
        <f>+E249</f>
        <v>1700000</v>
      </c>
      <c r="F248" s="50">
        <f t="shared" si="160"/>
        <v>0</v>
      </c>
      <c r="G248" s="50">
        <f t="shared" ref="G248:K248" si="161">+G249</f>
        <v>0</v>
      </c>
      <c r="H248" s="50">
        <f t="shared" si="161"/>
        <v>0</v>
      </c>
      <c r="I248" s="50">
        <f t="shared" si="161"/>
        <v>0</v>
      </c>
      <c r="J248" s="50">
        <f t="shared" si="161"/>
        <v>0</v>
      </c>
      <c r="K248" s="50">
        <f t="shared" si="161"/>
        <v>0</v>
      </c>
      <c r="L248" s="50">
        <f>+L249</f>
        <v>0</v>
      </c>
      <c r="M248" s="50">
        <f>+M249</f>
        <v>0</v>
      </c>
      <c r="N248" s="50">
        <f>+N249</f>
        <v>0</v>
      </c>
      <c r="O248" s="50">
        <f>+O249</f>
        <v>0</v>
      </c>
      <c r="P248" s="50">
        <f>+P249</f>
        <v>0</v>
      </c>
      <c r="Q248" s="50">
        <f t="shared" si="136"/>
        <v>1700000</v>
      </c>
    </row>
    <row r="249" spans="1:18" x14ac:dyDescent="0.2">
      <c r="A249" s="1" t="s">
        <v>380</v>
      </c>
      <c r="B249" s="3" t="s">
        <v>381</v>
      </c>
      <c r="C249" s="31">
        <v>100000</v>
      </c>
      <c r="D249" s="34">
        <v>1600000</v>
      </c>
      <c r="E249" s="31">
        <v>1700000</v>
      </c>
      <c r="F249" s="49">
        <f t="shared" si="160"/>
        <v>0</v>
      </c>
      <c r="G249" s="49">
        <f t="shared" ref="G249:G260" si="162">+G250</f>
        <v>0</v>
      </c>
      <c r="H249" s="49">
        <v>0</v>
      </c>
      <c r="I249" s="49">
        <v>0</v>
      </c>
      <c r="J249" s="49">
        <v>0</v>
      </c>
      <c r="K249" s="49">
        <v>0</v>
      </c>
      <c r="L249" s="49">
        <v>0</v>
      </c>
      <c r="M249" s="49">
        <v>0</v>
      </c>
      <c r="N249" s="49">
        <v>0</v>
      </c>
      <c r="O249" s="49">
        <v>0</v>
      </c>
      <c r="P249" s="49">
        <v>0</v>
      </c>
      <c r="Q249" s="49">
        <f t="shared" si="136"/>
        <v>1700000</v>
      </c>
    </row>
    <row r="250" spans="1:18" s="4" customFormat="1" x14ac:dyDescent="0.2">
      <c r="A250" s="4" t="s">
        <v>382</v>
      </c>
      <c r="B250" s="9" t="s">
        <v>383</v>
      </c>
      <c r="C250" s="51">
        <v>50000</v>
      </c>
      <c r="D250" s="53">
        <f>+D251</f>
        <v>-50000</v>
      </c>
      <c r="E250" s="51">
        <f>+E251</f>
        <v>0</v>
      </c>
      <c r="F250" s="50">
        <f t="shared" si="160"/>
        <v>0</v>
      </c>
      <c r="G250" s="50">
        <f t="shared" si="162"/>
        <v>0</v>
      </c>
      <c r="H250" s="50">
        <f t="shared" ref="H250:M250" si="163">+H251</f>
        <v>0</v>
      </c>
      <c r="I250" s="50">
        <f t="shared" si="163"/>
        <v>0</v>
      </c>
      <c r="J250" s="50">
        <f t="shared" si="163"/>
        <v>0</v>
      </c>
      <c r="K250" s="50">
        <f t="shared" si="163"/>
        <v>0</v>
      </c>
      <c r="L250" s="50">
        <f t="shared" si="163"/>
        <v>0</v>
      </c>
      <c r="M250" s="50">
        <f t="shared" si="163"/>
        <v>0</v>
      </c>
      <c r="N250" s="50">
        <f>+N251</f>
        <v>0</v>
      </c>
      <c r="O250" s="50">
        <f>+O251</f>
        <v>0</v>
      </c>
      <c r="P250" s="50">
        <f>+P251</f>
        <v>0</v>
      </c>
      <c r="Q250" s="50">
        <f t="shared" si="136"/>
        <v>0</v>
      </c>
    </row>
    <row r="251" spans="1:18" x14ac:dyDescent="0.2">
      <c r="A251" s="1" t="s">
        <v>384</v>
      </c>
      <c r="B251" s="3" t="s">
        <v>385</v>
      </c>
      <c r="C251" s="31">
        <v>50000</v>
      </c>
      <c r="D251" s="34">
        <v>-50000</v>
      </c>
      <c r="E251" s="31">
        <v>0</v>
      </c>
      <c r="F251" s="49">
        <f t="shared" si="160"/>
        <v>0</v>
      </c>
      <c r="G251" s="49">
        <f t="shared" si="162"/>
        <v>0</v>
      </c>
      <c r="H251" s="49">
        <v>0</v>
      </c>
      <c r="I251" s="49">
        <v>0</v>
      </c>
      <c r="J251" s="49">
        <v>0</v>
      </c>
      <c r="K251" s="49">
        <v>0</v>
      </c>
      <c r="L251" s="49">
        <v>0</v>
      </c>
      <c r="M251" s="49">
        <v>0</v>
      </c>
      <c r="N251" s="49">
        <v>0</v>
      </c>
      <c r="O251" s="49">
        <v>0</v>
      </c>
      <c r="P251" s="49">
        <v>0</v>
      </c>
      <c r="Q251" s="49">
        <f t="shared" si="136"/>
        <v>0</v>
      </c>
    </row>
    <row r="252" spans="1:18" x14ac:dyDescent="0.2">
      <c r="A252" s="4" t="s">
        <v>386</v>
      </c>
      <c r="B252" s="9" t="s">
        <v>387</v>
      </c>
      <c r="C252" s="51">
        <v>50000</v>
      </c>
      <c r="D252" s="53">
        <f>+D253</f>
        <v>0</v>
      </c>
      <c r="E252" s="51">
        <f>+E253</f>
        <v>50000</v>
      </c>
      <c r="F252" s="50">
        <f t="shared" si="160"/>
        <v>0</v>
      </c>
      <c r="G252" s="50">
        <f t="shared" si="162"/>
        <v>0</v>
      </c>
      <c r="H252" s="51">
        <f t="shared" ref="H252:M252" si="164">+H253</f>
        <v>21771</v>
      </c>
      <c r="I252" s="51">
        <f t="shared" si="164"/>
        <v>0</v>
      </c>
      <c r="J252" s="51">
        <f t="shared" si="164"/>
        <v>0</v>
      </c>
      <c r="K252" s="51">
        <f t="shared" si="164"/>
        <v>0</v>
      </c>
      <c r="L252" s="51">
        <f t="shared" si="164"/>
        <v>0</v>
      </c>
      <c r="M252" s="51">
        <f t="shared" si="164"/>
        <v>0</v>
      </c>
      <c r="N252" s="51">
        <f>+N253</f>
        <v>0</v>
      </c>
      <c r="O252" s="51">
        <f>+O253</f>
        <v>0</v>
      </c>
      <c r="P252" s="51">
        <f>+P253</f>
        <v>0</v>
      </c>
      <c r="Q252" s="51">
        <f t="shared" si="136"/>
        <v>28229</v>
      </c>
      <c r="R252" s="12"/>
    </row>
    <row r="253" spans="1:18" x14ac:dyDescent="0.2">
      <c r="A253" s="1" t="s">
        <v>388</v>
      </c>
      <c r="B253" s="3" t="s">
        <v>387</v>
      </c>
      <c r="C253" s="31">
        <v>50000</v>
      </c>
      <c r="D253" s="34">
        <v>0</v>
      </c>
      <c r="E253" s="31">
        <v>50000</v>
      </c>
      <c r="F253" s="49">
        <f t="shared" si="160"/>
        <v>0</v>
      </c>
      <c r="G253" s="49">
        <f t="shared" si="162"/>
        <v>0</v>
      </c>
      <c r="H253" s="31">
        <v>21771</v>
      </c>
      <c r="I253" s="31">
        <v>0</v>
      </c>
      <c r="J253" s="31">
        <v>0</v>
      </c>
      <c r="K253" s="31">
        <v>0</v>
      </c>
      <c r="L253" s="31">
        <v>0</v>
      </c>
      <c r="M253" s="31">
        <v>0</v>
      </c>
      <c r="N253" s="31">
        <v>0</v>
      </c>
      <c r="O253" s="31">
        <v>0</v>
      </c>
      <c r="P253" s="31">
        <v>0</v>
      </c>
      <c r="Q253" s="31">
        <f t="shared" si="136"/>
        <v>28229</v>
      </c>
      <c r="R253" s="12"/>
    </row>
    <row r="254" spans="1:18" x14ac:dyDescent="0.2">
      <c r="A254" s="4" t="s">
        <v>389</v>
      </c>
      <c r="B254" s="9" t="s">
        <v>390</v>
      </c>
      <c r="C254" s="51">
        <v>500000</v>
      </c>
      <c r="D254" s="53">
        <f>+D255</f>
        <v>-450000</v>
      </c>
      <c r="E254" s="51">
        <f>+E255</f>
        <v>50000</v>
      </c>
      <c r="F254" s="57">
        <f t="shared" si="160"/>
        <v>0</v>
      </c>
      <c r="G254" s="57">
        <f t="shared" si="162"/>
        <v>0</v>
      </c>
      <c r="H254" s="51">
        <f t="shared" ref="H254:M254" si="165">+H255</f>
        <v>0</v>
      </c>
      <c r="I254" s="51">
        <f t="shared" si="165"/>
        <v>0</v>
      </c>
      <c r="J254" s="51">
        <f t="shared" si="165"/>
        <v>0</v>
      </c>
      <c r="K254" s="51">
        <f t="shared" si="165"/>
        <v>0</v>
      </c>
      <c r="L254" s="51">
        <f t="shared" si="165"/>
        <v>0</v>
      </c>
      <c r="M254" s="51">
        <f t="shared" si="165"/>
        <v>0</v>
      </c>
      <c r="N254" s="51">
        <f>+N255</f>
        <v>0</v>
      </c>
      <c r="O254" s="51">
        <f>+O255</f>
        <v>0</v>
      </c>
      <c r="P254" s="51">
        <f>+P255</f>
        <v>0</v>
      </c>
      <c r="Q254" s="51">
        <f t="shared" si="136"/>
        <v>50000</v>
      </c>
      <c r="R254" s="12"/>
    </row>
    <row r="255" spans="1:18" x14ac:dyDescent="0.2">
      <c r="A255" s="1" t="s">
        <v>391</v>
      </c>
      <c r="B255" s="3" t="s">
        <v>390</v>
      </c>
      <c r="C255" s="31">
        <v>500000</v>
      </c>
      <c r="D255" s="34">
        <v>-450000</v>
      </c>
      <c r="E255" s="31">
        <v>50000</v>
      </c>
      <c r="F255" s="49">
        <f t="shared" si="160"/>
        <v>0</v>
      </c>
      <c r="G255" s="49">
        <f t="shared" si="162"/>
        <v>0</v>
      </c>
      <c r="H255" s="49">
        <v>0</v>
      </c>
      <c r="I255" s="49">
        <v>0</v>
      </c>
      <c r="J255" s="49">
        <v>0</v>
      </c>
      <c r="K255" s="49">
        <v>0</v>
      </c>
      <c r="L255" s="49">
        <v>0</v>
      </c>
      <c r="M255" s="49">
        <v>0</v>
      </c>
      <c r="N255" s="49">
        <v>0</v>
      </c>
      <c r="O255" s="49">
        <v>0</v>
      </c>
      <c r="P255" s="49">
        <v>0</v>
      </c>
      <c r="Q255" s="49">
        <f t="shared" si="136"/>
        <v>50000</v>
      </c>
      <c r="R255" s="12"/>
    </row>
    <row r="256" spans="1:18" x14ac:dyDescent="0.2">
      <c r="A256" s="4" t="s">
        <v>392</v>
      </c>
      <c r="B256" s="9" t="s">
        <v>393</v>
      </c>
      <c r="C256" s="51">
        <v>7500000</v>
      </c>
      <c r="D256" s="53">
        <f>+D257</f>
        <v>-7500000</v>
      </c>
      <c r="E256" s="51">
        <f>+E257</f>
        <v>0</v>
      </c>
      <c r="F256" s="52">
        <f t="shared" si="160"/>
        <v>0</v>
      </c>
      <c r="G256" s="52">
        <f t="shared" si="162"/>
        <v>0</v>
      </c>
      <c r="H256" s="52">
        <f t="shared" ref="H256:M256" si="166">+H257</f>
        <v>0</v>
      </c>
      <c r="I256" s="52">
        <f t="shared" si="166"/>
        <v>0</v>
      </c>
      <c r="J256" s="52">
        <f t="shared" si="166"/>
        <v>0</v>
      </c>
      <c r="K256" s="52">
        <f t="shared" si="166"/>
        <v>0</v>
      </c>
      <c r="L256" s="52">
        <f t="shared" si="166"/>
        <v>0</v>
      </c>
      <c r="M256" s="52">
        <f t="shared" si="166"/>
        <v>0</v>
      </c>
      <c r="N256" s="52">
        <f>+N257</f>
        <v>0</v>
      </c>
      <c r="O256" s="52">
        <f>+O257</f>
        <v>0</v>
      </c>
      <c r="P256" s="52">
        <f>+P257</f>
        <v>0</v>
      </c>
      <c r="Q256" s="52">
        <f t="shared" si="136"/>
        <v>0</v>
      </c>
      <c r="R256" s="12"/>
    </row>
    <row r="257" spans="1:20" x14ac:dyDescent="0.2">
      <c r="A257" s="1" t="s">
        <v>394</v>
      </c>
      <c r="B257" s="3" t="s">
        <v>393</v>
      </c>
      <c r="C257" s="31">
        <v>7500000</v>
      </c>
      <c r="D257" s="34">
        <v>-7500000</v>
      </c>
      <c r="E257" s="49">
        <v>0</v>
      </c>
      <c r="F257" s="49">
        <f t="shared" si="160"/>
        <v>0</v>
      </c>
      <c r="G257" s="49">
        <f t="shared" si="162"/>
        <v>0</v>
      </c>
      <c r="H257" s="49">
        <v>0</v>
      </c>
      <c r="I257" s="49">
        <v>0</v>
      </c>
      <c r="J257" s="49">
        <v>0</v>
      </c>
      <c r="K257" s="49">
        <v>0</v>
      </c>
      <c r="L257" s="49">
        <v>0</v>
      </c>
      <c r="M257" s="49">
        <v>0</v>
      </c>
      <c r="N257" s="49">
        <v>0</v>
      </c>
      <c r="O257" s="49">
        <v>0</v>
      </c>
      <c r="P257" s="49">
        <v>0</v>
      </c>
      <c r="Q257" s="49">
        <f t="shared" si="136"/>
        <v>0</v>
      </c>
      <c r="R257" s="12"/>
    </row>
    <row r="258" spans="1:20" x14ac:dyDescent="0.2">
      <c r="A258" s="4" t="s">
        <v>395</v>
      </c>
      <c r="B258" s="9" t="s">
        <v>396</v>
      </c>
      <c r="C258" s="51">
        <v>30000000</v>
      </c>
      <c r="D258" s="53">
        <f>+D259</f>
        <v>11843719.640000001</v>
      </c>
      <c r="E258" s="51">
        <f>+E259</f>
        <v>41843719.640000001</v>
      </c>
      <c r="F258" s="52">
        <f t="shared" si="160"/>
        <v>0</v>
      </c>
      <c r="G258" s="52">
        <f t="shared" si="162"/>
        <v>0</v>
      </c>
      <c r="H258" s="52">
        <f t="shared" ref="H258:M258" si="167">+H259</f>
        <v>0</v>
      </c>
      <c r="I258" s="51">
        <f t="shared" si="167"/>
        <v>10118454.15</v>
      </c>
      <c r="J258" s="51">
        <f t="shared" si="167"/>
        <v>0</v>
      </c>
      <c r="K258" s="51">
        <f t="shared" si="167"/>
        <v>0</v>
      </c>
      <c r="L258" s="51">
        <f t="shared" si="167"/>
        <v>3220481.42</v>
      </c>
      <c r="M258" s="51">
        <f t="shared" si="167"/>
        <v>3617873.6</v>
      </c>
      <c r="N258" s="51">
        <f>+N259</f>
        <v>1462878.77</v>
      </c>
      <c r="O258" s="51">
        <f>+O259</f>
        <v>7192029.0599999996</v>
      </c>
      <c r="P258" s="51">
        <f>+P259</f>
        <v>0</v>
      </c>
      <c r="Q258" s="51">
        <f t="shared" si="136"/>
        <v>16232002.640000001</v>
      </c>
      <c r="R258" s="12"/>
    </row>
    <row r="259" spans="1:20" x14ac:dyDescent="0.2">
      <c r="A259" s="1" t="s">
        <v>397</v>
      </c>
      <c r="B259" s="3" t="s">
        <v>396</v>
      </c>
      <c r="C259" s="31">
        <v>30000000</v>
      </c>
      <c r="D259" s="34">
        <v>11843719.640000001</v>
      </c>
      <c r="E259" s="31">
        <v>41843719.640000001</v>
      </c>
      <c r="F259" s="32">
        <f t="shared" si="160"/>
        <v>0</v>
      </c>
      <c r="G259" s="32">
        <f t="shared" si="162"/>
        <v>0</v>
      </c>
      <c r="H259" s="32">
        <v>0</v>
      </c>
      <c r="I259" s="31">
        <v>10118454.15</v>
      </c>
      <c r="J259" s="31">
        <v>0</v>
      </c>
      <c r="K259" s="31">
        <v>0</v>
      </c>
      <c r="L259" s="31">
        <v>3220481.42</v>
      </c>
      <c r="M259" s="31">
        <v>3617873.6</v>
      </c>
      <c r="N259" s="31">
        <v>1462878.77</v>
      </c>
      <c r="O259" s="31">
        <v>7192029.0599999996</v>
      </c>
      <c r="P259" s="31">
        <v>0</v>
      </c>
      <c r="Q259" s="49">
        <f t="shared" si="136"/>
        <v>16232002.640000001</v>
      </c>
      <c r="R259" s="12"/>
    </row>
    <row r="260" spans="1:20" x14ac:dyDescent="0.2">
      <c r="A260" s="4" t="s">
        <v>403</v>
      </c>
      <c r="B260" s="9" t="s">
        <v>409</v>
      </c>
      <c r="C260" s="51">
        <v>542250000</v>
      </c>
      <c r="D260" s="53">
        <f>+D261</f>
        <v>-413000000</v>
      </c>
      <c r="E260" s="51">
        <f>+E261</f>
        <v>129250000</v>
      </c>
      <c r="F260" s="52">
        <f t="shared" si="160"/>
        <v>0</v>
      </c>
      <c r="G260" s="52">
        <f t="shared" si="162"/>
        <v>0</v>
      </c>
      <c r="H260" s="52">
        <f t="shared" ref="H260:M260" si="168">+H261</f>
        <v>0</v>
      </c>
      <c r="I260" s="52">
        <f t="shared" si="168"/>
        <v>0</v>
      </c>
      <c r="J260" s="52">
        <f t="shared" si="168"/>
        <v>0</v>
      </c>
      <c r="K260" s="52">
        <f t="shared" si="168"/>
        <v>0</v>
      </c>
      <c r="L260" s="52">
        <f t="shared" si="168"/>
        <v>0</v>
      </c>
      <c r="M260" s="52">
        <f t="shared" si="168"/>
        <v>0</v>
      </c>
      <c r="N260" s="52">
        <f>+N261</f>
        <v>0</v>
      </c>
      <c r="O260" s="52">
        <f>+O261</f>
        <v>0</v>
      </c>
      <c r="P260" s="52">
        <f>+P261</f>
        <v>0</v>
      </c>
      <c r="Q260" s="51">
        <f t="shared" si="136"/>
        <v>129250000</v>
      </c>
      <c r="R260" s="12"/>
    </row>
    <row r="261" spans="1:20" x14ac:dyDescent="0.2">
      <c r="A261" s="1" t="s">
        <v>404</v>
      </c>
      <c r="B261" s="3" t="s">
        <v>410</v>
      </c>
      <c r="C261" s="31">
        <v>542250000</v>
      </c>
      <c r="D261" s="34">
        <v>-413000000</v>
      </c>
      <c r="E261" s="31">
        <v>129250000</v>
      </c>
      <c r="F261" s="49">
        <v>0</v>
      </c>
      <c r="G261" s="49">
        <v>0</v>
      </c>
      <c r="H261" s="49">
        <v>0</v>
      </c>
      <c r="I261" s="49">
        <v>0</v>
      </c>
      <c r="J261" s="49">
        <v>0</v>
      </c>
      <c r="K261" s="49">
        <v>0</v>
      </c>
      <c r="L261" s="49">
        <v>0</v>
      </c>
      <c r="M261" s="49">
        <v>0</v>
      </c>
      <c r="N261" s="49">
        <v>0</v>
      </c>
      <c r="O261" s="49">
        <v>0</v>
      </c>
      <c r="P261" s="49">
        <v>0</v>
      </c>
      <c r="Q261" s="49">
        <f t="shared" si="136"/>
        <v>129250000</v>
      </c>
      <c r="R261" s="12"/>
    </row>
    <row r="262" spans="1:20" x14ac:dyDescent="0.2">
      <c r="C262" s="31"/>
      <c r="D262" s="34"/>
      <c r="E262" s="31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1"/>
      <c r="R262" s="12"/>
    </row>
    <row r="263" spans="1:20" x14ac:dyDescent="0.2">
      <c r="A263" s="12"/>
      <c r="B263" s="13"/>
      <c r="C263" s="14"/>
      <c r="D263" s="14"/>
      <c r="E263" s="14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22"/>
      <c r="R263" s="12"/>
    </row>
    <row r="264" spans="1:20" x14ac:dyDescent="0.2">
      <c r="A264" s="12"/>
      <c r="B264" s="13"/>
      <c r="C264" s="14"/>
      <c r="D264" s="14"/>
      <c r="E264" s="14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22"/>
      <c r="R264" s="12"/>
    </row>
    <row r="265" spans="1:20" x14ac:dyDescent="0.2">
      <c r="A265" s="12"/>
      <c r="B265" s="13"/>
      <c r="C265" s="14"/>
      <c r="D265" s="14"/>
      <c r="E265" s="14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S265" s="19"/>
    </row>
    <row r="266" spans="1:20" x14ac:dyDescent="0.2">
      <c r="B266" s="30" t="s">
        <v>411</v>
      </c>
      <c r="C266" s="1"/>
      <c r="D266" s="67" t="s">
        <v>412</v>
      </c>
      <c r="E266" s="67"/>
      <c r="F266" s="67"/>
      <c r="H266" s="65" t="s">
        <v>413</v>
      </c>
      <c r="I266" s="65"/>
      <c r="J266" s="65"/>
      <c r="K266" s="10"/>
      <c r="L266" s="10"/>
      <c r="M266" s="10"/>
      <c r="N266" s="10"/>
      <c r="O266" s="10"/>
      <c r="P266" s="10"/>
      <c r="Q266" s="10"/>
    </row>
    <row r="267" spans="1:20" x14ac:dyDescent="0.2">
      <c r="B267" s="41"/>
      <c r="C267" s="1"/>
      <c r="D267" s="41"/>
      <c r="E267" s="41"/>
      <c r="F267" s="41"/>
      <c r="H267" s="40"/>
      <c r="I267" s="40"/>
      <c r="J267" s="40"/>
      <c r="K267" s="10"/>
      <c r="L267" s="10"/>
      <c r="M267" s="10"/>
      <c r="N267" s="10"/>
      <c r="O267" s="10"/>
      <c r="P267" s="10"/>
      <c r="Q267" s="10"/>
    </row>
    <row r="268" spans="1:20" x14ac:dyDescent="0.2">
      <c r="B268" s="36"/>
      <c r="C268" s="1"/>
      <c r="D268" s="36"/>
      <c r="E268" s="36"/>
      <c r="F268" s="36"/>
      <c r="H268" s="37"/>
      <c r="I268" s="37"/>
      <c r="J268" s="37"/>
      <c r="K268" s="10"/>
      <c r="L268" s="10"/>
      <c r="M268" s="10"/>
      <c r="N268" s="10"/>
      <c r="O268" s="10"/>
      <c r="P268" s="10"/>
      <c r="Q268" s="10"/>
    </row>
    <row r="269" spans="1:20" x14ac:dyDescent="0.2">
      <c r="B269" s="36"/>
      <c r="C269" s="1"/>
      <c r="D269" s="36"/>
      <c r="E269" s="36"/>
      <c r="F269" s="36"/>
      <c r="H269" s="37"/>
      <c r="I269" s="37"/>
      <c r="J269" s="37"/>
      <c r="K269" s="10"/>
      <c r="L269" s="10"/>
      <c r="M269" s="10"/>
      <c r="N269" s="10"/>
      <c r="O269" s="10"/>
      <c r="P269" s="10"/>
      <c r="Q269" s="10"/>
    </row>
    <row r="270" spans="1:20" ht="26.25" x14ac:dyDescent="0.2">
      <c r="B270" s="28"/>
      <c r="C270" s="16"/>
      <c r="D270" s="17"/>
      <c r="E270" s="68"/>
      <c r="F270" s="68"/>
      <c r="H270" s="10"/>
      <c r="J270" s="10"/>
      <c r="K270" s="10"/>
      <c r="L270" s="10"/>
      <c r="M270" s="10"/>
      <c r="N270" s="10"/>
      <c r="O270" s="10"/>
      <c r="P270" s="10"/>
      <c r="T270" s="20"/>
    </row>
    <row r="271" spans="1:20" x14ac:dyDescent="0.2">
      <c r="A271" s="18"/>
      <c r="B271" s="29" t="s">
        <v>443</v>
      </c>
      <c r="C271" s="1"/>
      <c r="D271" s="69" t="s">
        <v>463</v>
      </c>
      <c r="E271" s="69"/>
      <c r="F271" s="69"/>
      <c r="H271" s="66" t="s">
        <v>444</v>
      </c>
      <c r="I271" s="66"/>
      <c r="J271" s="66"/>
      <c r="K271" s="18"/>
      <c r="L271" s="18"/>
      <c r="M271" s="18"/>
      <c r="N271" s="18"/>
      <c r="O271" s="18"/>
      <c r="P271" s="18"/>
      <c r="Q271" s="18"/>
      <c r="T271" s="11"/>
    </row>
    <row r="272" spans="1:20" x14ac:dyDescent="0.2">
      <c r="B272" s="30" t="s">
        <v>10</v>
      </c>
      <c r="D272" s="67" t="s">
        <v>414</v>
      </c>
      <c r="E272" s="67"/>
      <c r="F272" s="67"/>
      <c r="H272" s="67" t="s">
        <v>415</v>
      </c>
      <c r="I272" s="67"/>
      <c r="J272" s="67"/>
      <c r="K272" s="38"/>
      <c r="L272" s="38"/>
      <c r="M272" s="38"/>
      <c r="N272" s="38"/>
      <c r="O272" s="38"/>
      <c r="P272" s="38"/>
      <c r="Q272" s="38"/>
    </row>
    <row r="273" spans="2:18" x14ac:dyDescent="0.2">
      <c r="B273" s="30"/>
      <c r="D273" s="35"/>
      <c r="E273" s="35"/>
      <c r="G273" s="30"/>
      <c r="H273" s="30"/>
      <c r="I273" s="30"/>
      <c r="J273" s="30"/>
      <c r="K273" s="33"/>
      <c r="L273" s="39"/>
      <c r="M273" s="42"/>
      <c r="N273" s="44"/>
      <c r="O273" s="62"/>
      <c r="P273" s="63"/>
      <c r="Q273" s="30"/>
      <c r="R273" s="30"/>
    </row>
    <row r="274" spans="2:18" x14ac:dyDescent="0.2">
      <c r="B274" s="30"/>
      <c r="D274" s="30"/>
      <c r="E274" s="30"/>
      <c r="G274" s="30"/>
      <c r="H274" s="30"/>
      <c r="I274" s="30"/>
      <c r="J274" s="30"/>
      <c r="K274" s="33"/>
      <c r="L274" s="39"/>
      <c r="M274" s="42"/>
      <c r="N274" s="44"/>
      <c r="O274" s="62"/>
      <c r="P274" s="63"/>
      <c r="Q274" s="30"/>
      <c r="R274" s="30"/>
    </row>
  </sheetData>
  <mergeCells count="7">
    <mergeCell ref="H266:J266"/>
    <mergeCell ref="H271:J271"/>
    <mergeCell ref="H272:J272"/>
    <mergeCell ref="D266:F266"/>
    <mergeCell ref="E270:F270"/>
    <mergeCell ref="D271:F271"/>
    <mergeCell ref="D272:F272"/>
  </mergeCells>
  <pageMargins left="0.25" right="0.25" top="0.75" bottom="0.75" header="0.3" footer="0.3"/>
  <pageSetup paperSize="5" scale="47" fitToHeight="0" orientation="landscape" r:id="rId1"/>
  <rowBreaks count="4" manualBreakCount="4">
    <brk id="76" max="15" man="1"/>
    <brk id="152" max="15" man="1"/>
    <brk id="228" max="15" man="1"/>
    <brk id="280" max="16383" man="1"/>
  </rowBreaks>
  <ignoredErrors>
    <ignoredError sqref="E1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Mensual</vt:lpstr>
      <vt:lpstr>'Ejecucion Mensual'!Área_de_impresión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Francisco Bencosme Batista</dc:creator>
  <cp:lastModifiedBy>Yohanny Rachel Zapata Reyes</cp:lastModifiedBy>
  <cp:lastPrinted>2024-12-04T16:58:33Z</cp:lastPrinted>
  <dcterms:created xsi:type="dcterms:W3CDTF">2023-11-10T14:57:18Z</dcterms:created>
  <dcterms:modified xsi:type="dcterms:W3CDTF">2024-12-04T17:02:24Z</dcterms:modified>
</cp:coreProperties>
</file>