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.zapata\Desktop\"/>
    </mc:Choice>
  </mc:AlternateContent>
  <bookViews>
    <workbookView xWindow="0" yWindow="0" windowWidth="20490" windowHeight="7020"/>
  </bookViews>
  <sheets>
    <sheet name="Ejecucion Mensu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1" i="1" l="1"/>
  <c r="K76" i="1"/>
  <c r="K74" i="1"/>
  <c r="J75" i="1"/>
  <c r="J73" i="1"/>
  <c r="K72" i="1"/>
  <c r="K70" i="1"/>
  <c r="K68" i="1"/>
  <c r="K66" i="1"/>
  <c r="K64" i="1"/>
  <c r="K62" i="1"/>
  <c r="K61" i="1"/>
  <c r="K59" i="1"/>
  <c r="K58" i="1"/>
  <c r="K56" i="1"/>
  <c r="K54" i="1"/>
  <c r="K52" i="1"/>
  <c r="K50" i="1"/>
  <c r="K48" i="1"/>
  <c r="K46" i="1"/>
  <c r="K45" i="1"/>
  <c r="K41" i="1"/>
  <c r="K39" i="1"/>
  <c r="K33" i="1"/>
  <c r="K31" i="1"/>
  <c r="K24" i="1"/>
  <c r="K23" i="1"/>
  <c r="K21" i="1"/>
  <c r="K20" i="1"/>
  <c r="K17" i="1"/>
  <c r="K15" i="1"/>
  <c r="K14" i="1"/>
  <c r="K12" i="1"/>
  <c r="K19" i="1"/>
  <c r="K25" i="1"/>
  <c r="K26" i="1"/>
  <c r="K27" i="1"/>
  <c r="K29" i="1"/>
  <c r="K35" i="1"/>
  <c r="K37" i="1"/>
  <c r="K43" i="1"/>
  <c r="K77" i="1"/>
  <c r="K79" i="1"/>
  <c r="K80" i="1"/>
  <c r="K81" i="1"/>
  <c r="K82" i="1"/>
  <c r="K83" i="1"/>
  <c r="K84" i="1"/>
  <c r="K86" i="1"/>
  <c r="K88" i="1"/>
  <c r="K90" i="1"/>
  <c r="K91" i="1"/>
  <c r="K93" i="1"/>
  <c r="K95" i="1"/>
  <c r="K96" i="1"/>
  <c r="K97" i="1"/>
  <c r="K98" i="1"/>
  <c r="K99" i="1"/>
  <c r="K101" i="1"/>
  <c r="K103" i="1"/>
  <c r="K105" i="1"/>
  <c r="K106" i="1"/>
  <c r="K108" i="1"/>
  <c r="K110" i="1"/>
  <c r="K111" i="1"/>
  <c r="K113" i="1"/>
  <c r="K115" i="1"/>
  <c r="K117" i="1"/>
  <c r="K119" i="1"/>
  <c r="K121" i="1"/>
  <c r="K123" i="1"/>
  <c r="K125" i="1"/>
  <c r="K127" i="1"/>
  <c r="K129" i="1"/>
  <c r="K131" i="1"/>
  <c r="K133" i="1"/>
  <c r="K135" i="1"/>
  <c r="K137" i="1"/>
  <c r="K138" i="1"/>
  <c r="K139" i="1"/>
  <c r="K141" i="1"/>
  <c r="K142" i="1"/>
  <c r="K144" i="1"/>
  <c r="K145" i="1"/>
  <c r="K147" i="1"/>
  <c r="K148" i="1"/>
  <c r="K150" i="1"/>
  <c r="K151" i="1"/>
  <c r="K152" i="1"/>
  <c r="K153" i="1"/>
  <c r="K154" i="1"/>
  <c r="K156" i="1"/>
  <c r="K157" i="1"/>
  <c r="K158" i="1"/>
  <c r="K159" i="1"/>
  <c r="K164" i="1"/>
  <c r="K175" i="1"/>
  <c r="K178" i="1"/>
  <c r="K179" i="1"/>
  <c r="K180" i="1"/>
  <c r="K181" i="1"/>
  <c r="K183" i="1"/>
  <c r="K187" i="1"/>
  <c r="K225" i="1"/>
  <c r="K254" i="1"/>
  <c r="J224" i="1"/>
  <c r="I224" i="1"/>
  <c r="H224" i="1"/>
  <c r="J227" i="1"/>
  <c r="H227" i="1"/>
  <c r="I227" i="1"/>
  <c r="J229" i="1"/>
  <c r="I229" i="1"/>
  <c r="H229" i="1"/>
  <c r="J231" i="1"/>
  <c r="I231" i="1"/>
  <c r="H231" i="1"/>
  <c r="J233" i="1"/>
  <c r="I233" i="1"/>
  <c r="H233" i="1"/>
  <c r="J235" i="1"/>
  <c r="I235" i="1"/>
  <c r="H235" i="1"/>
  <c r="J237" i="1"/>
  <c r="I237" i="1"/>
  <c r="H237" i="1"/>
  <c r="J239" i="1"/>
  <c r="I239" i="1"/>
  <c r="H239" i="1"/>
  <c r="G239" i="1"/>
  <c r="J241" i="1"/>
  <c r="I241" i="1"/>
  <c r="H241" i="1"/>
  <c r="J222" i="1"/>
  <c r="I222" i="1"/>
  <c r="H222" i="1"/>
  <c r="J243" i="1"/>
  <c r="I243" i="1"/>
  <c r="H243" i="1"/>
  <c r="J247" i="1"/>
  <c r="I247" i="1"/>
  <c r="H247" i="1"/>
  <c r="J249" i="1"/>
  <c r="I249" i="1"/>
  <c r="H249" i="1"/>
  <c r="J253" i="1"/>
  <c r="I253" i="1"/>
  <c r="H253" i="1"/>
  <c r="G253" i="1"/>
  <c r="F253" i="1"/>
  <c r="J251" i="1"/>
  <c r="I251" i="1"/>
  <c r="H251" i="1"/>
  <c r="J245" i="1"/>
  <c r="I245" i="1"/>
  <c r="H245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J210" i="1"/>
  <c r="I210" i="1"/>
  <c r="H210" i="1"/>
  <c r="J208" i="1"/>
  <c r="I208" i="1"/>
  <c r="H208" i="1"/>
  <c r="J206" i="1"/>
  <c r="I206" i="1"/>
  <c r="H206" i="1"/>
  <c r="H204" i="1"/>
  <c r="J204" i="1"/>
  <c r="I204" i="1"/>
  <c r="J202" i="1"/>
  <c r="I202" i="1"/>
  <c r="H202" i="1"/>
  <c r="J200" i="1"/>
  <c r="I200" i="1"/>
  <c r="H200" i="1"/>
  <c r="J198" i="1"/>
  <c r="I198" i="1"/>
  <c r="H198" i="1"/>
  <c r="J196" i="1"/>
  <c r="I196" i="1"/>
  <c r="H196" i="1"/>
  <c r="J194" i="1"/>
  <c r="H194" i="1"/>
  <c r="I194" i="1"/>
  <c r="J192" i="1"/>
  <c r="J190" i="1"/>
  <c r="J188" i="1"/>
  <c r="J186" i="1"/>
  <c r="J184" i="1"/>
  <c r="J182" i="1"/>
  <c r="F177" i="1"/>
  <c r="G177" i="1"/>
  <c r="H177" i="1"/>
  <c r="I177" i="1"/>
  <c r="J177" i="1"/>
  <c r="J174" i="1"/>
  <c r="J172" i="1"/>
  <c r="J170" i="1"/>
  <c r="J168" i="1"/>
  <c r="J166" i="1"/>
  <c r="J163" i="1"/>
  <c r="J160" i="1"/>
  <c r="J155" i="1"/>
  <c r="I155" i="1"/>
  <c r="H155" i="1"/>
  <c r="G155" i="1"/>
  <c r="F155" i="1"/>
  <c r="J149" i="1"/>
  <c r="J146" i="1"/>
  <c r="J143" i="1"/>
  <c r="J140" i="1"/>
  <c r="H136" i="1"/>
  <c r="I136" i="1"/>
  <c r="J136" i="1"/>
  <c r="J134" i="1"/>
  <c r="J132" i="1"/>
  <c r="I126" i="1"/>
  <c r="J126" i="1"/>
  <c r="J124" i="1"/>
  <c r="J130" i="1"/>
  <c r="J128" i="1"/>
  <c r="J120" i="1"/>
  <c r="J118" i="1"/>
  <c r="I118" i="1"/>
  <c r="H118" i="1"/>
  <c r="G118" i="1"/>
  <c r="F118" i="1"/>
  <c r="J116" i="1"/>
  <c r="J114" i="1"/>
  <c r="J122" i="1"/>
  <c r="I122" i="1"/>
  <c r="H122" i="1"/>
  <c r="G122" i="1"/>
  <c r="F122" i="1"/>
  <c r="J112" i="1"/>
  <c r="H109" i="1"/>
  <c r="I109" i="1"/>
  <c r="J109" i="1"/>
  <c r="J107" i="1"/>
  <c r="J104" i="1"/>
  <c r="I102" i="1"/>
  <c r="J102" i="1"/>
  <c r="J100" i="1"/>
  <c r="I100" i="1"/>
  <c r="H100" i="1"/>
  <c r="G100" i="1"/>
  <c r="F100" i="1"/>
  <c r="J94" i="1"/>
  <c r="F92" i="1"/>
  <c r="G92" i="1"/>
  <c r="H92" i="1"/>
  <c r="I92" i="1"/>
  <c r="J92" i="1"/>
  <c r="J89" i="1"/>
  <c r="I89" i="1"/>
  <c r="H89" i="1"/>
  <c r="G89" i="1"/>
  <c r="F89" i="1"/>
  <c r="J87" i="1"/>
  <c r="F85" i="1"/>
  <c r="J78" i="1"/>
  <c r="F78" i="1"/>
  <c r="G78" i="1"/>
  <c r="H78" i="1"/>
  <c r="I78" i="1"/>
  <c r="J85" i="1"/>
  <c r="J71" i="1"/>
  <c r="J69" i="1"/>
  <c r="J67" i="1"/>
  <c r="J65" i="1"/>
  <c r="J63" i="1"/>
  <c r="J60" i="1"/>
  <c r="F57" i="1"/>
  <c r="G57" i="1"/>
  <c r="I57" i="1"/>
  <c r="J57" i="1"/>
  <c r="J55" i="1"/>
  <c r="J53" i="1"/>
  <c r="J51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6" i="1"/>
  <c r="J13" i="1"/>
  <c r="I13" i="1"/>
  <c r="H13" i="1"/>
  <c r="G13" i="1"/>
  <c r="F13" i="1"/>
  <c r="J11" i="1"/>
  <c r="I18" i="1"/>
  <c r="H18" i="1"/>
  <c r="G18" i="1"/>
  <c r="F18" i="1"/>
  <c r="D104" i="1"/>
  <c r="D18" i="1"/>
  <c r="J10" i="1" l="1"/>
  <c r="E18" i="1"/>
  <c r="K18" i="1" s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1" i="1"/>
  <c r="I53" i="1"/>
  <c r="I55" i="1"/>
  <c r="I60" i="1"/>
  <c r="I63" i="1"/>
  <c r="I65" i="1"/>
  <c r="I67" i="1"/>
  <c r="I69" i="1"/>
  <c r="I71" i="1"/>
  <c r="I73" i="1"/>
  <c r="I75" i="1"/>
  <c r="I85" i="1"/>
  <c r="I87" i="1"/>
  <c r="I94" i="1"/>
  <c r="I104" i="1"/>
  <c r="I107" i="1"/>
  <c r="I112" i="1"/>
  <c r="I114" i="1"/>
  <c r="I116" i="1"/>
  <c r="I120" i="1"/>
  <c r="I124" i="1"/>
  <c r="I128" i="1"/>
  <c r="I130" i="1"/>
  <c r="I132" i="1"/>
  <c r="I134" i="1"/>
  <c r="I140" i="1"/>
  <c r="I143" i="1"/>
  <c r="I146" i="1"/>
  <c r="I149" i="1"/>
  <c r="I160" i="1"/>
  <c r="I163" i="1"/>
  <c r="I166" i="1"/>
  <c r="I168" i="1"/>
  <c r="I170" i="1"/>
  <c r="I172" i="1"/>
  <c r="I174" i="1"/>
  <c r="I182" i="1"/>
  <c r="I184" i="1"/>
  <c r="I186" i="1"/>
  <c r="I188" i="1"/>
  <c r="I190" i="1"/>
  <c r="I192" i="1"/>
  <c r="I10" i="1" l="1"/>
  <c r="F63" i="1"/>
  <c r="F60" i="1"/>
  <c r="F55" i="1"/>
  <c r="F53" i="1"/>
  <c r="F51" i="1"/>
  <c r="F49" i="1"/>
  <c r="F47" i="1"/>
  <c r="F44" i="1"/>
  <c r="H192" i="1"/>
  <c r="H186" i="1"/>
  <c r="G186" i="1"/>
  <c r="F186" i="1"/>
  <c r="F149" i="1"/>
  <c r="G149" i="1"/>
  <c r="H149" i="1"/>
  <c r="H146" i="1"/>
  <c r="H143" i="1"/>
  <c r="G143" i="1"/>
  <c r="F143" i="1"/>
  <c r="H75" i="1"/>
  <c r="G75" i="1"/>
  <c r="F75" i="1"/>
  <c r="H73" i="1"/>
  <c r="G73" i="1"/>
  <c r="F73" i="1"/>
  <c r="F69" i="1"/>
  <c r="H67" i="1"/>
  <c r="G67" i="1"/>
  <c r="F67" i="1"/>
  <c r="G42" i="1"/>
  <c r="H42" i="1"/>
  <c r="D196" i="1" l="1"/>
  <c r="E186" i="1"/>
  <c r="K186" i="1" s="1"/>
  <c r="D186" i="1"/>
  <c r="C186" i="1"/>
  <c r="E75" i="1" l="1"/>
  <c r="K75" i="1" s="1"/>
  <c r="D36" i="1"/>
  <c r="G188" i="1" l="1"/>
  <c r="G184" i="1"/>
  <c r="G182" i="1"/>
  <c r="F182" i="1"/>
  <c r="G174" i="1"/>
  <c r="H170" i="1"/>
  <c r="H168" i="1"/>
  <c r="H166" i="1"/>
  <c r="H163" i="1"/>
  <c r="H126" i="1"/>
  <c r="H124" i="1"/>
  <c r="H120" i="1"/>
  <c r="H116" i="1"/>
  <c r="H114" i="1"/>
  <c r="H190" i="1"/>
  <c r="H188" i="1"/>
  <c r="H184" i="1"/>
  <c r="H182" i="1"/>
  <c r="H174" i="1"/>
  <c r="H172" i="1"/>
  <c r="H160" i="1"/>
  <c r="H140" i="1"/>
  <c r="H134" i="1"/>
  <c r="H132" i="1"/>
  <c r="H130" i="1"/>
  <c r="H128" i="1"/>
  <c r="H112" i="1"/>
  <c r="H107" i="1"/>
  <c r="H104" i="1"/>
  <c r="H102" i="1"/>
  <c r="H87" i="1"/>
  <c r="H85" i="1"/>
  <c r="H94" i="1"/>
  <c r="H69" i="1"/>
  <c r="H71" i="1"/>
  <c r="H65" i="1"/>
  <c r="H63" i="1"/>
  <c r="H60" i="1"/>
  <c r="H57" i="1"/>
  <c r="H55" i="1"/>
  <c r="H53" i="1"/>
  <c r="H51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2" i="1"/>
  <c r="G251" i="1" s="1"/>
  <c r="F252" i="1"/>
  <c r="G250" i="1"/>
  <c r="G249" i="1" s="1"/>
  <c r="G248" i="1" s="1"/>
  <c r="G247" i="1" s="1"/>
  <c r="G246" i="1" s="1"/>
  <c r="G245" i="1" s="1"/>
  <c r="G244" i="1" s="1"/>
  <c r="G243" i="1" s="1"/>
  <c r="G242" i="1" s="1"/>
  <c r="G241" i="1" s="1"/>
  <c r="G238" i="1"/>
  <c r="G237" i="1" s="1"/>
  <c r="G236" i="1"/>
  <c r="G235" i="1" s="1"/>
  <c r="G234" i="1" s="1"/>
  <c r="G233" i="1" s="1"/>
  <c r="G232" i="1" s="1"/>
  <c r="G231" i="1" s="1"/>
  <c r="G230" i="1" s="1"/>
  <c r="G229" i="1" s="1"/>
  <c r="G228" i="1" s="1"/>
  <c r="G227" i="1" s="1"/>
  <c r="G226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4" i="1" s="1"/>
  <c r="G193" i="1" s="1"/>
  <c r="G191" i="1"/>
  <c r="F191" i="1"/>
  <c r="F189" i="1"/>
  <c r="K189" i="1" s="1"/>
  <c r="F185" i="1"/>
  <c r="K185" i="1" s="1"/>
  <c r="F176" i="1"/>
  <c r="K176" i="1" s="1"/>
  <c r="G173" i="1"/>
  <c r="F173" i="1"/>
  <c r="K173" i="1" s="1"/>
  <c r="G171" i="1"/>
  <c r="F171" i="1"/>
  <c r="G169" i="1"/>
  <c r="F169" i="1"/>
  <c r="K169" i="1" s="1"/>
  <c r="G167" i="1"/>
  <c r="F167" i="1"/>
  <c r="G165" i="1"/>
  <c r="F165" i="1"/>
  <c r="K165" i="1" s="1"/>
  <c r="G162" i="1"/>
  <c r="F162" i="1"/>
  <c r="G160" i="1"/>
  <c r="F160" i="1"/>
  <c r="G146" i="1"/>
  <c r="F146" i="1"/>
  <c r="G140" i="1"/>
  <c r="F140" i="1"/>
  <c r="G136" i="1"/>
  <c r="F136" i="1"/>
  <c r="G134" i="1"/>
  <c r="F134" i="1"/>
  <c r="G132" i="1"/>
  <c r="F132" i="1"/>
  <c r="G130" i="1"/>
  <c r="F130" i="1"/>
  <c r="G128" i="1"/>
  <c r="F128" i="1"/>
  <c r="G126" i="1"/>
  <c r="F126" i="1"/>
  <c r="G124" i="1"/>
  <c r="F124" i="1"/>
  <c r="G120" i="1"/>
  <c r="F120" i="1"/>
  <c r="G116" i="1"/>
  <c r="F116" i="1"/>
  <c r="G114" i="1"/>
  <c r="F114" i="1"/>
  <c r="G112" i="1"/>
  <c r="F112" i="1"/>
  <c r="G109" i="1"/>
  <c r="F109" i="1"/>
  <c r="G107" i="1"/>
  <c r="F107" i="1"/>
  <c r="G104" i="1"/>
  <c r="F104" i="1"/>
  <c r="G102" i="1"/>
  <c r="F102" i="1"/>
  <c r="G94" i="1"/>
  <c r="F94" i="1"/>
  <c r="G87" i="1"/>
  <c r="F87" i="1"/>
  <c r="G85" i="1"/>
  <c r="G71" i="1"/>
  <c r="F71" i="1"/>
  <c r="G69" i="1"/>
  <c r="G65" i="1"/>
  <c r="F65" i="1"/>
  <c r="G63" i="1"/>
  <c r="G60" i="1"/>
  <c r="G55" i="1"/>
  <c r="G53" i="1"/>
  <c r="G51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4" i="1"/>
  <c r="D192" i="1"/>
  <c r="D190" i="1"/>
  <c r="D188" i="1"/>
  <c r="D184" i="1"/>
  <c r="D182" i="1"/>
  <c r="D177" i="1"/>
  <c r="D174" i="1"/>
  <c r="D172" i="1"/>
  <c r="D170" i="1"/>
  <c r="D168" i="1"/>
  <c r="D166" i="1"/>
  <c r="D163" i="1"/>
  <c r="D160" i="1"/>
  <c r="D155" i="1"/>
  <c r="D149" i="1"/>
  <c r="D146" i="1"/>
  <c r="D143" i="1"/>
  <c r="D140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2" i="1"/>
  <c r="D100" i="1"/>
  <c r="D94" i="1"/>
  <c r="D92" i="1"/>
  <c r="D89" i="1"/>
  <c r="D87" i="1"/>
  <c r="D85" i="1"/>
  <c r="D78" i="1"/>
  <c r="D75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4" i="1"/>
  <c r="D42" i="1"/>
  <c r="D40" i="1"/>
  <c r="D38" i="1"/>
  <c r="D34" i="1"/>
  <c r="D32" i="1"/>
  <c r="D30" i="1"/>
  <c r="D28" i="1"/>
  <c r="D22" i="1"/>
  <c r="D16" i="1"/>
  <c r="D13" i="1"/>
  <c r="D11" i="1"/>
  <c r="G10" i="1" l="1"/>
  <c r="K191" i="1"/>
  <c r="F251" i="1"/>
  <c r="F250" i="1" s="1"/>
  <c r="K252" i="1"/>
  <c r="D10" i="1"/>
  <c r="K162" i="1"/>
  <c r="K167" i="1"/>
  <c r="K171" i="1"/>
  <c r="E253" i="1"/>
  <c r="K253" i="1" s="1"/>
  <c r="E251" i="1"/>
  <c r="K251" i="1" s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K192" i="1" s="1"/>
  <c r="E190" i="1"/>
  <c r="K190" i="1" s="1"/>
  <c r="E188" i="1"/>
  <c r="K188" i="1" s="1"/>
  <c r="E184" i="1"/>
  <c r="K184" i="1" s="1"/>
  <c r="E182" i="1"/>
  <c r="K182" i="1" s="1"/>
  <c r="E177" i="1"/>
  <c r="K177" i="1" s="1"/>
  <c r="E174" i="1"/>
  <c r="K174" i="1" s="1"/>
  <c r="E172" i="1"/>
  <c r="K172" i="1" s="1"/>
  <c r="E170" i="1"/>
  <c r="K170" i="1" s="1"/>
  <c r="E168" i="1"/>
  <c r="K168" i="1" s="1"/>
  <c r="E166" i="1"/>
  <c r="K166" i="1" s="1"/>
  <c r="E163" i="1"/>
  <c r="K163" i="1" s="1"/>
  <c r="E160" i="1"/>
  <c r="K160" i="1" s="1"/>
  <c r="E155" i="1"/>
  <c r="K155" i="1" s="1"/>
  <c r="E149" i="1"/>
  <c r="K149" i="1" s="1"/>
  <c r="E146" i="1"/>
  <c r="K146" i="1" s="1"/>
  <c r="E143" i="1"/>
  <c r="K143" i="1" s="1"/>
  <c r="E140" i="1"/>
  <c r="K140" i="1" s="1"/>
  <c r="E136" i="1"/>
  <c r="K136" i="1" s="1"/>
  <c r="E134" i="1"/>
  <c r="K134" i="1" s="1"/>
  <c r="E132" i="1"/>
  <c r="K132" i="1" s="1"/>
  <c r="E130" i="1"/>
  <c r="K130" i="1" s="1"/>
  <c r="E128" i="1"/>
  <c r="K128" i="1" s="1"/>
  <c r="E126" i="1"/>
  <c r="K126" i="1" s="1"/>
  <c r="E124" i="1"/>
  <c r="K124" i="1" s="1"/>
  <c r="E122" i="1"/>
  <c r="K122" i="1" s="1"/>
  <c r="E120" i="1"/>
  <c r="K120" i="1" s="1"/>
  <c r="E118" i="1"/>
  <c r="K118" i="1" s="1"/>
  <c r="E116" i="1"/>
  <c r="K116" i="1" s="1"/>
  <c r="E114" i="1"/>
  <c r="K114" i="1" s="1"/>
  <c r="E112" i="1"/>
  <c r="K112" i="1" s="1"/>
  <c r="E109" i="1"/>
  <c r="K109" i="1" s="1"/>
  <c r="E107" i="1"/>
  <c r="K107" i="1" s="1"/>
  <c r="E104" i="1"/>
  <c r="K104" i="1" s="1"/>
  <c r="E102" i="1"/>
  <c r="K102" i="1" s="1"/>
  <c r="E100" i="1"/>
  <c r="K100" i="1" s="1"/>
  <c r="E94" i="1"/>
  <c r="K94" i="1" s="1"/>
  <c r="E92" i="1"/>
  <c r="K92" i="1" s="1"/>
  <c r="E89" i="1"/>
  <c r="K89" i="1" s="1"/>
  <c r="E87" i="1"/>
  <c r="K87" i="1" s="1"/>
  <c r="E85" i="1"/>
  <c r="K85" i="1" s="1"/>
  <c r="E78" i="1"/>
  <c r="K78" i="1" s="1"/>
  <c r="E73" i="1"/>
  <c r="K73" i="1" s="1"/>
  <c r="E71" i="1"/>
  <c r="K71" i="1" s="1"/>
  <c r="E69" i="1"/>
  <c r="K69" i="1" s="1"/>
  <c r="E67" i="1"/>
  <c r="K67" i="1" s="1"/>
  <c r="E65" i="1"/>
  <c r="K65" i="1" s="1"/>
  <c r="E63" i="1"/>
  <c r="K63" i="1" s="1"/>
  <c r="E60" i="1"/>
  <c r="K60" i="1" s="1"/>
  <c r="E57" i="1"/>
  <c r="K57" i="1" s="1"/>
  <c r="E55" i="1"/>
  <c r="K55" i="1" s="1"/>
  <c r="E53" i="1"/>
  <c r="K53" i="1" s="1"/>
  <c r="E51" i="1"/>
  <c r="K51" i="1" s="1"/>
  <c r="E49" i="1"/>
  <c r="K49" i="1" s="1"/>
  <c r="E47" i="1"/>
  <c r="K47" i="1" s="1"/>
  <c r="E44" i="1"/>
  <c r="K44" i="1" s="1"/>
  <c r="E42" i="1"/>
  <c r="K42" i="1" s="1"/>
  <c r="E40" i="1"/>
  <c r="K40" i="1" s="1"/>
  <c r="E38" i="1"/>
  <c r="K38" i="1" s="1"/>
  <c r="E36" i="1"/>
  <c r="K36" i="1" s="1"/>
  <c r="E34" i="1"/>
  <c r="K34" i="1" s="1"/>
  <c r="E32" i="1"/>
  <c r="K32" i="1" s="1"/>
  <c r="E30" i="1"/>
  <c r="K30" i="1" s="1"/>
  <c r="E28" i="1"/>
  <c r="K28" i="1" s="1"/>
  <c r="E22" i="1"/>
  <c r="K22" i="1" s="1"/>
  <c r="E16" i="1"/>
  <c r="K16" i="1" s="1"/>
  <c r="E13" i="1"/>
  <c r="K13" i="1" s="1"/>
  <c r="E11" i="1"/>
  <c r="C206" i="1"/>
  <c r="C160" i="1"/>
  <c r="K11" i="1" l="1"/>
  <c r="E10" i="1"/>
  <c r="K250" i="1"/>
  <c r="F249" i="1"/>
  <c r="F248" i="1" s="1"/>
  <c r="C10" i="1"/>
  <c r="K249" i="1" l="1"/>
  <c r="K248" i="1"/>
  <c r="F247" i="1"/>
  <c r="F246" i="1" l="1"/>
  <c r="K247" i="1"/>
  <c r="F245" i="1" l="1"/>
  <c r="K246" i="1"/>
  <c r="F244" i="1" l="1"/>
  <c r="K245" i="1"/>
  <c r="F243" i="1" l="1"/>
  <c r="K244" i="1"/>
  <c r="F242" i="1" l="1"/>
  <c r="K243" i="1"/>
  <c r="F241" i="1" l="1"/>
  <c r="K242" i="1"/>
  <c r="F240" i="1" l="1"/>
  <c r="K241" i="1"/>
  <c r="F239" i="1" l="1"/>
  <c r="K240" i="1"/>
  <c r="F238" i="1" l="1"/>
  <c r="K239" i="1"/>
  <c r="K238" i="1" l="1"/>
  <c r="F237" i="1"/>
  <c r="F236" i="1" l="1"/>
  <c r="K237" i="1"/>
  <c r="K236" i="1" l="1"/>
  <c r="F235" i="1"/>
  <c r="F234" i="1" l="1"/>
  <c r="K235" i="1"/>
  <c r="F233" i="1" l="1"/>
  <c r="K234" i="1"/>
  <c r="F232" i="1" l="1"/>
  <c r="K233" i="1"/>
  <c r="K232" i="1" l="1"/>
  <c r="F231" i="1"/>
  <c r="F230" i="1" l="1"/>
  <c r="K231" i="1"/>
  <c r="F229" i="1" l="1"/>
  <c r="K230" i="1"/>
  <c r="F228" i="1" l="1"/>
  <c r="K229" i="1"/>
  <c r="K228" i="1" l="1"/>
  <c r="F227" i="1"/>
  <c r="F226" i="1" l="1"/>
  <c r="K227" i="1"/>
  <c r="F224" i="1" l="1"/>
  <c r="K226" i="1"/>
  <c r="F223" i="1" l="1"/>
  <c r="K224" i="1"/>
  <c r="F222" i="1" l="1"/>
  <c r="K223" i="1"/>
  <c r="F221" i="1" l="1"/>
  <c r="K222" i="1"/>
  <c r="F220" i="1" l="1"/>
  <c r="K221" i="1"/>
  <c r="F219" i="1" l="1"/>
  <c r="K220" i="1"/>
  <c r="F218" i="1" l="1"/>
  <c r="K219" i="1"/>
  <c r="F217" i="1" l="1"/>
  <c r="K218" i="1"/>
  <c r="F216" i="1" l="1"/>
  <c r="K217" i="1"/>
  <c r="F215" i="1" l="1"/>
  <c r="K216" i="1"/>
  <c r="F214" i="1" l="1"/>
  <c r="K215" i="1"/>
  <c r="F213" i="1" l="1"/>
  <c r="K214" i="1"/>
  <c r="F212" i="1" l="1"/>
  <c r="K213" i="1"/>
  <c r="F211" i="1" l="1"/>
  <c r="K212" i="1"/>
  <c r="F210" i="1" l="1"/>
  <c r="K211" i="1"/>
  <c r="F209" i="1" l="1"/>
  <c r="K210" i="1"/>
  <c r="F208" i="1" l="1"/>
  <c r="K209" i="1"/>
  <c r="F207" i="1" l="1"/>
  <c r="K208" i="1"/>
  <c r="F206" i="1" l="1"/>
  <c r="K207" i="1"/>
  <c r="F205" i="1" l="1"/>
  <c r="K206" i="1"/>
  <c r="F204" i="1" l="1"/>
  <c r="K205" i="1"/>
  <c r="F203" i="1" l="1"/>
  <c r="K204" i="1"/>
  <c r="F202" i="1" l="1"/>
  <c r="K203" i="1"/>
  <c r="F201" i="1" l="1"/>
  <c r="K202" i="1"/>
  <c r="F200" i="1" l="1"/>
  <c r="K201" i="1"/>
  <c r="F199" i="1" l="1"/>
  <c r="K200" i="1"/>
  <c r="F198" i="1" l="1"/>
  <c r="K199" i="1"/>
  <c r="F197" i="1" l="1"/>
  <c r="K198" i="1"/>
  <c r="F196" i="1" l="1"/>
  <c r="K197" i="1"/>
  <c r="F195" i="1" l="1"/>
  <c r="K196" i="1"/>
  <c r="F194" i="1" l="1"/>
  <c r="K195" i="1"/>
  <c r="F193" i="1" l="1"/>
  <c r="K193" i="1" s="1"/>
  <c r="F10" i="1"/>
  <c r="K194" i="1"/>
  <c r="K10" i="1" s="1"/>
</calcChain>
</file>

<file path=xl/sharedStrings.xml><?xml version="1.0" encoding="utf-8"?>
<sst xmlns="http://schemas.openxmlformats.org/spreadsheetml/2006/main" count="513" uniqueCount="447">
  <si>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</si>
  <si>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</si>
  <si>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</si>
  <si>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</si>
  <si>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</si>
  <si>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</si>
  <si>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</si>
  <si>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</si>
  <si>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</si>
  <si>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</si>
  <si>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</si>
  <si>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</si>
  <si>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</si>
  <si>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</si>
  <si>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</si>
  <si>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</si>
  <si>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</si>
  <si>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</si>
  <si>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</si>
  <si>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</si>
  <si>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</si>
  <si>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</si>
  <si>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</si>
  <si>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</si>
  <si>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</si>
  <si>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</si>
  <si>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</si>
  <si>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</si>
  <si>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</si>
  <si>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</si>
  <si>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</si>
  <si>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</si>
  <si>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</si>
  <si>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</si>
  <si>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</si>
  <si>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</si>
  <si>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</si>
  <si>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</si>
  <si>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</si>
  <si>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</si>
  <si>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</si>
  <si>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</si>
  <si>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</si>
  <si>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</si>
  <si>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</si>
  <si>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</si>
  <si>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</si>
  <si>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</si>
  <si>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</si>
  <si>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</si>
  <si>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</si>
  <si>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</si>
  <si>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</si>
  <si>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</si>
  <si>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</si>
  <si>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</si>
  <si>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</si>
  <si>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</si>
  <si>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</si>
  <si>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</si>
  <si>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</si>
  <si>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</si>
  <si>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</si>
  <si>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</si>
  <si>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</si>
  <si>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</si>
  <si>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</si>
  <si>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</si>
  <si>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</si>
  <si>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</si>
  <si>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</si>
  <si>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</si>
  <si>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</si>
  <si>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</si>
  <si>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</si>
  <si>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</si>
  <si>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</si>
  <si>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</si>
  <si>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</si>
  <si>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</si>
  <si>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</si>
  <si>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</si>
  <si>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</si>
  <si>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</si>
  <si>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</si>
  <si>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</si>
  <si>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</si>
  <si>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</si>
  <si>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</si>
  <si>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</si>
  <si>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</si>
  <si>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</si>
  <si>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</si>
  <si>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</si>
  <si>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</si>
  <si>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</si>
  <si>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</si>
  <si>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</si>
  <si>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</si>
  <si>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</si>
  <si>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</si>
  <si>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</si>
  <si>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</si>
  <si>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</si>
  <si>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</si>
  <si>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</si>
  <si>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</si>
  <si>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</si>
  <si>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</si>
  <si>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</si>
  <si>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</si>
  <si>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</si>
  <si>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</si>
  <si>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</si>
  <si>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</si>
  <si>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</si>
  <si>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</si>
  <si>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</si>
  <si>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</si>
  <si>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</si>
  <si>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</si>
  <si>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</si>
  <si>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</si>
  <si>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</si>
  <si>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</si>
  <si>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</si>
  <si>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</si>
  <si>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</si>
  <si>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</si>
  <si>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</si>
  <si>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</si>
  <si>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</si>
  <si>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</si>
  <si>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</si>
  <si>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</si>
  <si>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</si>
  <si>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</si>
  <si>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</si>
  <si>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</si>
  <si>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</si>
  <si>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</si>
  <si>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</si>
  <si>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</si>
  <si>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</si>
  <si>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</si>
  <si>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</si>
  <si>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</si>
  <si>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</si>
  <si>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</si>
  <si>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</si>
  <si>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</si>
  <si>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</si>
  <si>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</si>
  <si>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</si>
  <si>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</si>
  <si>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</si>
  <si>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</si>
  <si>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</si>
  <si>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</si>
  <si>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</si>
  <si>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</si>
  <si>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</si>
  <si>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</si>
  <si>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</si>
  <si>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</si>
  <si>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</si>
  <si>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</si>
  <si>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</si>
  <si>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</si>
  <si>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</si>
  <si>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</si>
  <si>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</si>
  <si>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</si>
  <si>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</si>
  <si>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</si>
  <si>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</si>
  <si>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</si>
  <si>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</si>
  <si>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</si>
  <si>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</si>
  <si>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</si>
  <si>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</si>
  <si>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</si>
  <si>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</si>
  <si>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</si>
  <si>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</si>
  <si>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</si>
  <si>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</si>
  <si>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</si>
  <si>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</si>
  <si>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</si>
  <si>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</si>
  <si>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</si>
  <si>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</si>
  <si>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</si>
  <si>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</si>
  <si>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</si>
  <si>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</si>
  <si>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</si>
  <si>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</si>
  <si>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</si>
  <si>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</si>
  <si>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</si>
  <si>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</si>
  <si>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</si>
  <si>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</si>
  <si>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</si>
  <si>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</si>
  <si>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</si>
  <si>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</si>
  <si>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</si>
  <si>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</si>
  <si>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</si>
  <si>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</si>
  <si>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</si>
  <si>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</si>
  <si>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</si>
  <si>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</si>
  <si>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</si>
  <si>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</si>
  <si>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</si>
  <si>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</si>
  <si>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</si>
  <si>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</si>
  <si>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</si>
  <si>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</si>
  <si>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</si>
  <si>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</si>
  <si>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</si>
  <si>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</si>
  <si>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</si>
  <si>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</si>
  <si>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</si>
  <si>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</si>
  <si>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</si>
  <si>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</si>
  <si>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</si>
  <si>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</si>
  <si>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</si>
  <si>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</si>
  <si>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</si>
  <si>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</si>
  <si>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</si>
  <si>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</si>
  <si>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</si>
  <si>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</si>
  <si>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</si>
  <si>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</si>
  <si>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</si>
  <si>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</si>
  <si>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</si>
  <si>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</si>
  <si>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</si>
  <si>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</si>
  <si>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</si>
  <si>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</si>
  <si>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</si>
  <si>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</si>
  <si>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</si>
  <si>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</si>
  <si>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</si>
  <si>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</si>
  <si>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</si>
  <si>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</si>
  <si>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</si>
  <si>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</si>
  <si>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</si>
  <si>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</si>
  <si>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</si>
  <si>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</si>
  <si>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</si>
  <si>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</si>
  <si>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</si>
  <si>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</si>
  <si>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</si>
  <si>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</si>
  <si>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</si>
  <si>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</si>
  <si>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</si>
  <si>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</si>
  <si>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</si>
  <si>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</si>
  <si>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</si>
  <si>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</si>
  <si>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</si>
  <si>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</si>
  <si>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</si>
  <si>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</si>
  <si>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</si>
  <si>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</si>
  <si>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</si>
  <si>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</si>
  <si>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</si>
  <si>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</si>
  <si>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</si>
  <si>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</si>
  <si>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</si>
  <si>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</si>
  <si>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</si>
  <si>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</si>
  <si>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</si>
  <si>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</si>
  <si>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</si>
  <si>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</si>
  <si>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</si>
  <si>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</si>
  <si>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</si>
  <si>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</si>
  <si>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</si>
  <si>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</si>
  <si>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</si>
  <si>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</si>
  <si>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</si>
  <si>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</si>
  <si>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</si>
  <si>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</si>
  <si>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</si>
  <si>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</si>
  <si>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</si>
  <si>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</si>
  <si>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</si>
  <si>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</si>
  <si>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</si>
  <si>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</si>
  <si>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</si>
  <si>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</si>
  <si>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</si>
  <si>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</si>
  <si>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</si>
  <si>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</si>
  <si>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</si>
  <si>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</si>
  <si>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</si>
  <si>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</si>
  <si>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</si>
  <si>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</si>
  <si>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</si>
  <si>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</si>
  <si>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</si>
  <si>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</si>
  <si>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</si>
  <si>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</si>
  <si>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</si>
  <si>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</si>
  <si>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</si>
  <si>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</si>
  <si>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</si>
  <si>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</si>
  <si>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</si>
  <si>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</si>
  <si>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</si>
  <si>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</si>
  <si>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</si>
  <si>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</si>
  <si>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</si>
  <si>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</si>
  <si>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</si>
  <si>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</si>
  <si>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</si>
  <si>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</si>
  <si>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</si>
  <si>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</si>
  <si>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</si>
  <si>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</si>
  <si>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</si>
  <si>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</si>
  <si>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</si>
  <si>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</si>
  <si>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</si>
  <si>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</si>
  <si>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</si>
  <si>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</si>
  <si>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</si>
  <si>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</si>
  <si>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</si>
  <si>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</si>
  <si>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</si>
  <si>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</si>
  <si>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</si>
  <si>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</si>
  <si>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</si>
  <si>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</si>
  <si>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</si>
  <si>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</si>
  <si>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</si>
  <si>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</si>
  <si>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</si>
  <si>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</si>
  <si>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</si>
  <si>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</si>
  <si>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</si>
  <si>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</si>
  <si>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</si>
  <si>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</si>
  <si>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</si>
  <si>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</si>
  <si>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</si>
  <si>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</si>
  <si>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</si>
  <si>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</si>
  <si>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</si>
  <si>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</si>
  <si>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</si>
  <si>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</si>
  <si>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</si>
  <si>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</si>
  <si>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</si>
  <si>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</si>
  <si>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</si>
  <si>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</si>
  <si>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</si>
  <si>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</si>
  <si>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Licda. Yohanny Rachel Zapata Reyes</t>
  </si>
  <si>
    <t>REVISADO POR</t>
  </si>
  <si>
    <t>APROBADO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</si>
  <si>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</si>
  <si>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</si>
  <si>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</si>
  <si>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</si>
  <si>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</si>
  <si>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</si>
  <si>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</si>
  <si>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</si>
  <si>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</si>
  <si>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</si>
  <si>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</si>
  <si>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</si>
  <si>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</si>
  <si>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</si>
  <si>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</si>
  <si>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</si>
  <si>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</si>
  <si>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</si>
  <si>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</si>
  <si>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</si>
  <si>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</si>
  <si>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</si>
  <si>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</si>
  <si>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</si>
  <si>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</si>
  <si>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</si>
  <si>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</si>
  <si>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</si>
  <si>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</si>
  <si>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Al 31 de Mayo</t>
  </si>
  <si>
    <t>Mayo</t>
  </si>
  <si>
    <t>2.1.1.5.01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</si>
</sst>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 applyBorder="1" applyAlignment="1">
      <alignment horizontal="left" vertical="top"/>
    </xf>
    <xf numFmtId="43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4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43" fontId="9" fillId="0" borderId="0" xfId="1" applyFont="1" applyFill="1" applyBorder="1" applyAlignment="1">
      <alignment vertical="top"/>
    </xf>
    <xf numFmtId="43" fontId="9" fillId="0" borderId="0" xfId="1" applyFont="1" applyFill="1" applyBorder="1" applyAlignment="1">
      <alignment horizontal="left" vertical="top"/>
    </xf>
    <xf numFmtId="43" fontId="10" fillId="0" borderId="0" xfId="1" applyFont="1" applyFill="1" applyBorder="1" applyAlignment="1">
      <alignment vertical="top"/>
    </xf>
    <xf numFmtId="43" fontId="10" fillId="0" borderId="1" xfId="1" applyFont="1" applyFill="1" applyBorder="1" applyAlignment="1">
      <alignment vertical="top"/>
    </xf>
    <xf numFmtId="0" fontId="7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43" fontId="4" fillId="0" borderId="0" xfId="0" applyNumberFormat="1" applyFont="1" applyFill="1" applyBorder="1" applyAlignment="1">
      <alignment horizontal="right"/>
    </xf>
    <xf numFmtId="43" fontId="4" fillId="0" borderId="0" xfId="1" applyFont="1" applyFill="1" applyBorder="1" applyAlignment="1">
      <alignment horizontal="left" vertical="top"/>
    </xf>
    <xf numFmtId="43" fontId="4" fillId="0" borderId="0" xfId="0" applyNumberFormat="1" applyFont="1" applyFill="1" applyBorder="1" applyAlignment="1">
      <alignment horizontal="left" vertical="top"/>
    </xf>
    <xf numFmtId="43" fontId="1" fillId="0" borderId="0" xfId="0" applyNumberFormat="1" applyFont="1" applyFill="1" applyBorder="1" applyAlignment="1">
      <alignment horizontal="center" vertical="top"/>
    </xf>
    <xf numFmtId="43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43" fontId="4" fillId="4" borderId="0" xfId="1" applyFont="1" applyFill="1" applyBorder="1" applyAlignment="1">
      <alignment horizontal="left" vertical="top"/>
    </xf>
    <xf numFmtId="43" fontId="4" fillId="4" borderId="0" xfId="0" applyNumberFormat="1" applyFont="1" applyFill="1" applyBorder="1" applyAlignment="1">
      <alignment horizontal="right"/>
    </xf>
    <xf numFmtId="43" fontId="1" fillId="4" borderId="0" xfId="1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right" wrapText="1"/>
    </xf>
    <xf numFmtId="43" fontId="5" fillId="4" borderId="0" xfId="1" applyFont="1" applyFill="1" applyBorder="1" applyAlignment="1">
      <alignment horizontal="right" wrapTex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3" fontId="4" fillId="3" borderId="0" xfId="1" applyFont="1" applyFill="1" applyBorder="1" applyAlignment="1">
      <alignment horizontal="left" vertical="top"/>
    </xf>
    <xf numFmtId="43" fontId="1" fillId="3" borderId="0" xfId="1" applyFont="1" applyFill="1" applyBorder="1" applyAlignment="1">
      <alignment horizontal="left" vertical="top"/>
    </xf>
    <xf numFmtId="43" fontId="1" fillId="4" borderId="0" xfId="0" applyNumberFormat="1" applyFont="1" applyFill="1" applyBorder="1" applyAlignment="1">
      <alignment vertical="top"/>
    </xf>
    <xf numFmtId="43" fontId="4" fillId="4" borderId="0" xfId="1" applyFont="1" applyFill="1" applyBorder="1" applyAlignment="1">
      <alignment vertical="top"/>
    </xf>
    <xf numFmtId="43" fontId="4" fillId="4" borderId="0" xfId="0" applyNumberFormat="1" applyFont="1" applyFill="1" applyBorder="1" applyAlignment="1">
      <alignment horizontal="left" vertical="top"/>
    </xf>
    <xf numFmtId="43" fontId="4" fillId="4" borderId="0" xfId="0" applyNumberFormat="1" applyFont="1" applyFill="1" applyBorder="1" applyAlignment="1">
      <alignment vertical="top"/>
    </xf>
    <xf numFmtId="43" fontId="1" fillId="4" borderId="0" xfId="1" applyFont="1" applyFill="1" applyBorder="1" applyAlignment="1">
      <alignment horizontal="right"/>
    </xf>
    <xf numFmtId="43" fontId="4" fillId="3" borderId="0" xfId="1" applyFont="1" applyFill="1" applyBorder="1" applyAlignment="1">
      <alignment horizontal="right" shrinkToFit="1"/>
    </xf>
    <xf numFmtId="43" fontId="1" fillId="3" borderId="0" xfId="1" applyFont="1" applyFill="1" applyBorder="1" applyAlignment="1">
      <alignment horizontal="right" shrinkToFit="1"/>
    </xf>
    <xf numFmtId="43" fontId="4" fillId="3" borderId="0" xfId="0" applyNumberFormat="1" applyFont="1" applyFill="1" applyBorder="1" applyAlignment="1">
      <alignment horizontal="right"/>
    </xf>
    <xf numFmtId="43" fontId="1" fillId="3" borderId="0" xfId="0" applyNumberFormat="1" applyFont="1" applyFill="1" applyBorder="1" applyAlignment="1">
      <alignment horizontal="right"/>
    </xf>
    <xf numFmtId="43" fontId="4" fillId="3" borderId="0" xfId="0" applyNumberFormat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right"/>
    </xf>
    <xf numFmtId="43" fontId="9" fillId="3" borderId="0" xfId="1" applyFont="1" applyFill="1" applyBorder="1" applyAlignment="1">
      <alignment horizontal="left" vertical="top"/>
    </xf>
    <xf numFmtId="43" fontId="11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43" fontId="10" fillId="0" borderId="1" xfId="1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66"/>
  <sheetViews>
    <sheetView showGridLines="0" tabSelected="1" view="pageBreakPreview" topLeftCell="A249" zoomScale="94" zoomScaleNormal="94" zoomScaleSheetLayoutView="94" workbookViewId="0">
      <selection activeCell="O268" sqref="O268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hidden="1" customWidth="1" outlineLevel="1"/>
    <col min="4" max="4" width="22.5" style="2" hidden="1" customWidth="1" outlineLevel="1"/>
    <col min="5" max="5" width="28.33203125" style="2" hidden="1" customWidth="1" outlineLevel="1"/>
    <col min="6" max="6" width="19.6640625" style="1" customWidth="1" collapsed="1"/>
    <col min="7" max="10" width="19.6640625" style="1" customWidth="1"/>
    <col min="11" max="11" width="22.1640625" style="1" customWidth="1"/>
    <col min="12" max="12" width="43" style="1" customWidth="1"/>
    <col min="13" max="16384" width="8.83203125" style="1"/>
  </cols>
  <sheetData>
    <row r="3" spans="1:12" x14ac:dyDescent="0.2">
      <c r="F3" s="7" t="s">
        <v>9</v>
      </c>
      <c r="G3" s="7"/>
      <c r="H3" s="7"/>
      <c r="I3" s="7"/>
      <c r="J3" s="7"/>
    </row>
    <row r="4" spans="1:12" x14ac:dyDescent="0.2">
      <c r="F4" s="8">
        <v>2024</v>
      </c>
      <c r="G4" s="8"/>
      <c r="H4" s="8"/>
      <c r="I4" s="8"/>
      <c r="J4" s="8"/>
    </row>
    <row r="5" spans="1:12" x14ac:dyDescent="0.2">
      <c r="F5" s="8" t="s">
        <v>8</v>
      </c>
      <c r="G5" s="8"/>
      <c r="H5" s="27"/>
      <c r="I5" s="27"/>
      <c r="J5" s="27"/>
    </row>
    <row r="6" spans="1:12" x14ac:dyDescent="0.2">
      <c r="F6" s="8" t="s">
        <v>444</v>
      </c>
      <c r="G6" s="8"/>
      <c r="H6" s="8"/>
      <c r="I6" s="8"/>
      <c r="J6" s="8"/>
    </row>
    <row r="7" spans="1:12" x14ac:dyDescent="0.2">
      <c r="F7" s="7" t="s">
        <v>7</v>
      </c>
      <c r="G7" s="7"/>
      <c r="H7" s="7"/>
      <c r="I7" s="7"/>
      <c r="J7" s="7"/>
    </row>
    <row r="9" spans="1:12" x14ac:dyDescent="0.2">
      <c r="A9" s="5" t="s">
        <v>6</v>
      </c>
      <c r="B9" s="23" t="s">
        <v>5</v>
      </c>
      <c r="C9" s="28" t="s">
        <v>4</v>
      </c>
      <c r="D9" s="28" t="s">
        <v>3</v>
      </c>
      <c r="E9" s="28" t="s">
        <v>2</v>
      </c>
      <c r="F9" s="29" t="s">
        <v>1</v>
      </c>
      <c r="G9" s="29" t="s">
        <v>419</v>
      </c>
      <c r="H9" s="29" t="s">
        <v>433</v>
      </c>
      <c r="I9" s="29" t="s">
        <v>439</v>
      </c>
      <c r="J9" s="29" t="s">
        <v>445</v>
      </c>
      <c r="K9" s="29" t="s">
        <v>0</v>
      </c>
    </row>
    <row r="10" spans="1:12" s="4" customFormat="1" x14ac:dyDescent="0.2">
      <c r="A10" s="6">
        <v>1</v>
      </c>
      <c r="B10" s="23" t="s">
        <v>11</v>
      </c>
      <c r="C10" s="28">
        <f>+C11+C13+C16+C18+C22+C28+C30+C32+C34+C36+C38+C40+C42+C44+C47+C49+C51+C53+C55+C57+C60+C63+C65+C67+C69+C71+C73+C75+C78+C85+C87+C89+C92+C94+C100+C102+C104+C107+C109+C112+C114+C116+C118+C120+C122+C124+C126+C128+C130+C132+C134+C136+C140+C143+C146+C149+C155+C160+C163+C166+C168+C170+C172+C174+C177+C182+C184+C186+C188+C190+C192+C194+C196+C198+C200+C202+C204+C206+C208+C210+C212+C214+C216+C218+C220+C222+C224+C227+C229+C231+C233+C235+C237+C239+C241+C243+C245+C247+C249+C251+C253</f>
        <v>4023650547</v>
      </c>
      <c r="D10" s="28">
        <f t="shared" ref="D10:E10" si="0">+D11+D13+D16+D18+D22+D28+D30+D32+D34+D36+D38+D40+D42+D44+D47+D49+D51+D53+D55+D57+D60+D63+D65+D67+D69+D71+D73+D75+D78+D85+D87+D89+D92+D94+D100+D102+D104+D107+D109+D112+D114+D116+D118+D120+D122+D124+D126+D128+D130+D132+D134+D136+D140+D143+D146+D149+D155+D160+D163+D166+D168+D170+D172+D174+D177+D182+D184+D186+D188+D190+D192+D194+D196+D198+D200+D202+D204+D206+D208+D210+D212+D214+D216+D218+D220+D222+D224+D227+D229+D231+D233+D235+D237+D239+D241+D243+D245+D247+D249+D251+D253</f>
        <v>-521102349</v>
      </c>
      <c r="E10" s="28">
        <f t="shared" si="0"/>
        <v>3502548198</v>
      </c>
      <c r="F10" s="28">
        <f t="shared" ref="F10" si="1">+F11+F13+F16+F18+F22+F28+F30+F32+F34+F36+F38+F40+F42+F44+F47+F49+F51+F53+F55+F57+F60+F63+F65+F67+F69+F71+F73+F75+F78+F85+F87+F89+F92+F94+F100+F102+F104+F107+F109+F112+F114+F116+F118+F120+F122+F124+F126+F128+F130+F132+F134+F136+F140+F143+F146+F149+F155+F160+F163+F166+F168+F170+F172+F174+F177+F182+F184+F186+F188+F190+F192+F194+F196+F198+F200+F202+F204+F206+F208+F210+F212+F214+F216+F218+F220+F222+F224+F227+F229+F231+F233+F235+F237+F239+F241+F243+F245+F247+F249+F251+F253</f>
        <v>211297835.74999997</v>
      </c>
      <c r="G10" s="28">
        <f t="shared" ref="G10" si="2">+G11+G13+G16+G18+G22+G28+G30+G32+G34+G36+G38+G40+G42+G44+G47+G49+G51+G53+G55+G57+G60+G63+G65+G67+G69+G71+G73+G75+G78+G85+G87+G89+G92+G94+G100+G102+G104+G107+G109+G112+G114+G116+G118+G120+G122+G124+G126+G128+G130+G132+G134+G136+G140+G143+G146+G149+G155+G160+G163+G166+G168+G170+G172+G174+G177+G182+G184+G186+G188+G190+G192+G194+G196+G198+G200+G202+G204+G206+G208+G210+G212+G214+G216+G218+G220+G222+G224+G227+G229+G231+G233+G235+G237+G239+G241+G243+G245+G247+G249+G251+G253</f>
        <v>220314125.99000001</v>
      </c>
      <c r="H10" s="28">
        <f>+H11+H13+H16+H18+H22+H28+H30+H32+H34+H36+H38+H40+H42+H44+H47+H49+H51+H53+H55+H57+H60+H63+H65+H67+H69+H71+H73+H75+H78+H85+H87+H89+H92+H94+H100+H102+H104+H107+H109+H112+H114+H116+H118+H120+H122+H124+H126+H128+H130+H132+H134+H136+H140+H143+H146+H149+H155+H160+H163+H166+H168+H170+H172+H174+H177+H182+H184+H186+H188+H190+H192+H194+H196+H198+H200+H202+H204+H206+H208+H210+H212+H214+H216+H218+H220+H222+H224+H227+H229+H231+H233+H235+H237+H239+H241+H243+H245+H247+H249+H251+H253</f>
        <v>219845016.17000002</v>
      </c>
      <c r="I10" s="28">
        <f>+I11+I13+I16+I18+I22+I28+I30+I32+I34+I36+I38+I40+I42+I44+I47+I49+I51+I53+I55+I57+I60+I63+I65+I67+I69+I71+I73+I75+I78+I85+I87+I89+I92+I94+I100+I102+I104+I107+I109+I112+I114+I116+I118+I120+I122+I124+I126+I128+I130+I132+I134+I136+I140+I143+I146+I149+I155+I160+I163+I166+I168+I170+I172+I174+I177+I182+I184+I186+I188+I190+I192+I194+I196+I198+I200+I202+I204+I206+I208+I210+I212+I214+I216+I218+I220+I222+I224+I227+I229+I231+I233+I235+I237+I239+I241+I243+I245+I247+I249+I251+I253</f>
        <v>254694857.31000003</v>
      </c>
      <c r="J10" s="28">
        <f>+J11+J13+J16+J18+J22+J28+J30+J32+J34+J36+J38+J40+J42+J44+J47+J49+J51+J53+J55+J57+J60+J63+J65+J67+J69+J71+J73+J75+J78+J85+J87+J89+J92+J94+J100+J102+J104+J107+J109+J112+J114+J116+J118+J120+J122+J124+J126+J128+J130+J132+J134+J136+J140+J143+J146+J149+J155+J160+J163+J166+J168+J170+J172+J174+J177+J182+J184+J186+J188+J190+J192+J194+J196+J198+J200+J202+J204+J206+J208+J210+J212+J214+J216+J218+J220+J222+J224+J227+J229+J231+J233+J235+J237+J239+J241+J243+J245+J247+J249+J251+J253</f>
        <v>309203263.49000001</v>
      </c>
      <c r="K10" s="28">
        <f>+K11+K13+K16+K18+K22+K28+K30+K32+K34+K36+K38+K40+K42+K44+K47+K49+K51+K53+K55+K57+K60+K63+K65+K67+K69+K71+K73+K75+K78+K85+K87+K89+K92+K94+K100+K102+K104+K107+K109+K112+K114+K116+K118+K120+K122+K124+K126+K128+K130+K132+K134+K136+K140+K143+K146+K149+K155+K160+K163+K166+K168+K170+K172+K174+K177+K182+K184+K186+K188+K190+K192+K194+K196+K198+K200+K202+K204+K206+K208+K210+K212+K214+K216+K218+K220+K222+K224+K227+K229+K231+K233+K235+K237+K239+K241+K243+K245+K247+K249+K251+K253</f>
        <v>2287193099.29</v>
      </c>
      <c r="L10" s="25"/>
    </row>
    <row r="11" spans="1:12" s="4" customFormat="1" x14ac:dyDescent="0.2">
      <c r="A11" s="4" t="s">
        <v>12</v>
      </c>
      <c r="B11" s="9" t="s">
        <v>13</v>
      </c>
      <c r="C11" s="30">
        <v>1026828000</v>
      </c>
      <c r="D11" s="31">
        <f t="shared" ref="D11:I11" si="3">+D12</f>
        <v>-9764400</v>
      </c>
      <c r="E11" s="30">
        <f t="shared" si="3"/>
        <v>1017063600</v>
      </c>
      <c r="F11" s="47">
        <f t="shared" si="3"/>
        <v>82598821.700000003</v>
      </c>
      <c r="G11" s="47">
        <f t="shared" si="3"/>
        <v>83718743.879999995</v>
      </c>
      <c r="H11" s="47">
        <f t="shared" si="3"/>
        <v>81080577.599999994</v>
      </c>
      <c r="I11" s="47">
        <f t="shared" si="3"/>
        <v>80699912.140000001</v>
      </c>
      <c r="J11" s="47">
        <f>+J12</f>
        <v>82330630.530000001</v>
      </c>
      <c r="K11" s="47">
        <f>+E11-F11-G11-H11-I11-J11</f>
        <v>606634914.14999998</v>
      </c>
    </row>
    <row r="12" spans="1:12" s="4" customFormat="1" x14ac:dyDescent="0.2">
      <c r="A12" s="1" t="s">
        <v>14</v>
      </c>
      <c r="B12" s="3" t="s">
        <v>15</v>
      </c>
      <c r="C12" s="32">
        <v>1026828000</v>
      </c>
      <c r="D12" s="33">
        <v>-9764400</v>
      </c>
      <c r="E12" s="32">
        <v>1017063600</v>
      </c>
      <c r="F12" s="46">
        <v>82598821.700000003</v>
      </c>
      <c r="G12" s="46">
        <v>83718743.879999995</v>
      </c>
      <c r="H12" s="46">
        <v>81080577.599999994</v>
      </c>
      <c r="I12" s="46">
        <v>80699912.140000001</v>
      </c>
      <c r="J12" s="46">
        <v>82330630.530000001</v>
      </c>
      <c r="K12" s="46">
        <f t="shared" ref="K12:K60" si="4">+E12-F12-G12-H12-I12-J12</f>
        <v>606634914.14999998</v>
      </c>
      <c r="L12" s="26"/>
    </row>
    <row r="13" spans="1:12" x14ac:dyDescent="0.2">
      <c r="A13" s="4" t="s">
        <v>16</v>
      </c>
      <c r="B13" s="9" t="s">
        <v>17</v>
      </c>
      <c r="C13" s="30">
        <v>1020000000</v>
      </c>
      <c r="D13" s="34">
        <f>D14+D15</f>
        <v>9764400</v>
      </c>
      <c r="E13" s="30">
        <f t="shared" ref="E13:J13" si="5">+E14+E15</f>
        <v>1029764400</v>
      </c>
      <c r="F13" s="45">
        <f t="shared" si="5"/>
        <v>84005700</v>
      </c>
      <c r="G13" s="45">
        <f t="shared" si="5"/>
        <v>84158700</v>
      </c>
      <c r="H13" s="45">
        <f t="shared" si="5"/>
        <v>84266433.329999998</v>
      </c>
      <c r="I13" s="45">
        <f t="shared" si="5"/>
        <v>84036700</v>
      </c>
      <c r="J13" s="45">
        <f t="shared" si="5"/>
        <v>83946887.849999994</v>
      </c>
      <c r="K13" s="47">
        <f>+E13-F13-G13-H13-I13-J13</f>
        <v>609349978.81999993</v>
      </c>
    </row>
    <row r="14" spans="1:12" s="4" customFormat="1" x14ac:dyDescent="0.2">
      <c r="A14" s="1" t="s">
        <v>18</v>
      </c>
      <c r="B14" s="3" t="s">
        <v>19</v>
      </c>
      <c r="C14" s="32">
        <v>132000000</v>
      </c>
      <c r="D14" s="33">
        <v>9764400</v>
      </c>
      <c r="E14" s="32">
        <v>141764400</v>
      </c>
      <c r="F14" s="46">
        <v>11040700</v>
      </c>
      <c r="G14" s="46">
        <v>11193700</v>
      </c>
      <c r="H14" s="46">
        <v>11331200</v>
      </c>
      <c r="I14" s="46">
        <v>11352200</v>
      </c>
      <c r="J14" s="46">
        <v>11749887.85</v>
      </c>
      <c r="K14" s="46">
        <f>+E14-F14-G14-H14-I14-J14</f>
        <v>85096712.150000006</v>
      </c>
    </row>
    <row r="15" spans="1:12" x14ac:dyDescent="0.2">
      <c r="A15" s="1" t="s">
        <v>20</v>
      </c>
      <c r="B15" s="3" t="s">
        <v>21</v>
      </c>
      <c r="C15" s="32">
        <v>888000000</v>
      </c>
      <c r="D15" s="33">
        <v>0</v>
      </c>
      <c r="E15" s="32">
        <v>888000000</v>
      </c>
      <c r="F15" s="46">
        <v>72965000</v>
      </c>
      <c r="G15" s="46">
        <v>72965000</v>
      </c>
      <c r="H15" s="46">
        <v>72935233.329999998</v>
      </c>
      <c r="I15" s="46">
        <v>72684500</v>
      </c>
      <c r="J15" s="46">
        <v>72197000</v>
      </c>
      <c r="K15" s="48">
        <f>+E15-F15-G15-H15-I15-J15</f>
        <v>524253266.66999996</v>
      </c>
    </row>
    <row r="16" spans="1:12" x14ac:dyDescent="0.2">
      <c r="A16" s="4" t="s">
        <v>22</v>
      </c>
      <c r="B16" s="9" t="s">
        <v>23</v>
      </c>
      <c r="C16" s="30">
        <v>172122383</v>
      </c>
      <c r="D16" s="34">
        <f t="shared" ref="D16:I16" si="6">+D17</f>
        <v>0</v>
      </c>
      <c r="E16" s="30">
        <f t="shared" si="6"/>
        <v>172122383</v>
      </c>
      <c r="F16" s="46">
        <f t="shared" si="6"/>
        <v>0</v>
      </c>
      <c r="G16" s="45">
        <f t="shared" si="6"/>
        <v>0</v>
      </c>
      <c r="H16" s="45">
        <f t="shared" si="6"/>
        <v>0</v>
      </c>
      <c r="I16" s="45">
        <f t="shared" si="6"/>
        <v>0</v>
      </c>
      <c r="J16" s="45">
        <f>+J17</f>
        <v>0</v>
      </c>
      <c r="K16" s="45">
        <f t="shared" si="4"/>
        <v>172122383</v>
      </c>
    </row>
    <row r="17" spans="1:11" s="4" customFormat="1" x14ac:dyDescent="0.2">
      <c r="A17" s="1" t="s">
        <v>24</v>
      </c>
      <c r="B17" s="3" t="s">
        <v>25</v>
      </c>
      <c r="C17" s="32">
        <v>172122383</v>
      </c>
      <c r="D17" s="33">
        <v>0</v>
      </c>
      <c r="E17" s="32">
        <v>172122383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8">
        <f>+E17-F17-G17-H17-I17-J17</f>
        <v>172122383</v>
      </c>
    </row>
    <row r="18" spans="1:11" x14ac:dyDescent="0.2">
      <c r="A18" s="4" t="s">
        <v>26</v>
      </c>
      <c r="B18" s="9" t="s">
        <v>27</v>
      </c>
      <c r="C18" s="30">
        <v>25000000</v>
      </c>
      <c r="D18" s="34">
        <f>+D19+D20+D21</f>
        <v>0</v>
      </c>
      <c r="E18" s="30">
        <f>+E20+E21+E19</f>
        <v>25000000</v>
      </c>
      <c r="F18" s="45">
        <f>+F19+F20+F21</f>
        <v>0</v>
      </c>
      <c r="G18" s="45">
        <f>+G19+G20+G21</f>
        <v>342031</v>
      </c>
      <c r="H18" s="45">
        <f>+H19+H20+H21</f>
        <v>1109179.1599999999</v>
      </c>
      <c r="I18" s="45">
        <f>+I19+I20+I21</f>
        <v>5122679.57</v>
      </c>
      <c r="J18" s="45">
        <f>+J19+J20+J21</f>
        <v>1802007.26</v>
      </c>
      <c r="K18" s="45">
        <f>+E18-F18-G18-H18-I18-J18</f>
        <v>16624103.01</v>
      </c>
    </row>
    <row r="19" spans="1:11" x14ac:dyDescent="0.2">
      <c r="A19" s="1" t="s">
        <v>446</v>
      </c>
      <c r="B19" s="3" t="s">
        <v>27</v>
      </c>
      <c r="C19" s="32">
        <v>0</v>
      </c>
      <c r="D19" s="33">
        <v>492551.22</v>
      </c>
      <c r="E19" s="32">
        <v>492551.22</v>
      </c>
      <c r="F19" s="46">
        <v>0</v>
      </c>
      <c r="G19" s="46">
        <v>0</v>
      </c>
      <c r="H19" s="46">
        <v>0</v>
      </c>
      <c r="I19" s="46">
        <v>0</v>
      </c>
      <c r="J19" s="46">
        <v>492551.22</v>
      </c>
      <c r="K19" s="48">
        <f t="shared" si="4"/>
        <v>0</v>
      </c>
    </row>
    <row r="20" spans="1:11" s="4" customFormat="1" x14ac:dyDescent="0.2">
      <c r="A20" s="1" t="s">
        <v>28</v>
      </c>
      <c r="B20" s="3" t="s">
        <v>29</v>
      </c>
      <c r="C20" s="32">
        <v>11000000</v>
      </c>
      <c r="D20" s="33">
        <v>-492551.22</v>
      </c>
      <c r="E20" s="32">
        <v>10507448.779999999</v>
      </c>
      <c r="F20" s="46">
        <v>0</v>
      </c>
      <c r="G20" s="46">
        <v>342031</v>
      </c>
      <c r="H20" s="46">
        <v>0</v>
      </c>
      <c r="I20" s="46">
        <v>3709000.1</v>
      </c>
      <c r="J20" s="46">
        <v>723750</v>
      </c>
      <c r="K20" s="46">
        <f>+E20-F20-G20-H20-I20-J20</f>
        <v>5732667.6799999997</v>
      </c>
    </row>
    <row r="21" spans="1:11" x14ac:dyDescent="0.2">
      <c r="A21" s="1" t="s">
        <v>30</v>
      </c>
      <c r="B21" s="3" t="s">
        <v>31</v>
      </c>
      <c r="C21" s="32">
        <v>14000000</v>
      </c>
      <c r="D21" s="33">
        <v>0</v>
      </c>
      <c r="E21" s="32">
        <v>14000000</v>
      </c>
      <c r="F21" s="46">
        <v>0</v>
      </c>
      <c r="G21" s="46">
        <v>0</v>
      </c>
      <c r="H21" s="46">
        <v>1109179.1599999999</v>
      </c>
      <c r="I21" s="46">
        <v>1413679.47</v>
      </c>
      <c r="J21" s="46">
        <v>585706.04</v>
      </c>
      <c r="K21" s="48">
        <f>+E21-F21-G21-H21-I21-J21</f>
        <v>10891435.329999998</v>
      </c>
    </row>
    <row r="22" spans="1:11" x14ac:dyDescent="0.2">
      <c r="A22" s="4" t="s">
        <v>32</v>
      </c>
      <c r="B22" s="9" t="s">
        <v>33</v>
      </c>
      <c r="C22" s="30">
        <v>266338080</v>
      </c>
      <c r="D22" s="34">
        <f t="shared" ref="D22:I22" si="7">+D23+D24+D25+D26+D27</f>
        <v>0</v>
      </c>
      <c r="E22" s="30">
        <f t="shared" si="7"/>
        <v>266338080</v>
      </c>
      <c r="F22" s="45">
        <f t="shared" si="7"/>
        <v>8641403.2200000007</v>
      </c>
      <c r="G22" s="45">
        <f t="shared" si="7"/>
        <v>6050221.2300000004</v>
      </c>
      <c r="H22" s="45">
        <f t="shared" si="7"/>
        <v>6528633.7599999998</v>
      </c>
      <c r="I22" s="45">
        <f t="shared" si="7"/>
        <v>8474324.75</v>
      </c>
      <c r="J22" s="45">
        <f>+J23+J24+J25+J26+J27</f>
        <v>86851607.120000005</v>
      </c>
      <c r="K22" s="45">
        <f>+E22-F22-G22-H22-I22-J22</f>
        <v>149791889.92000002</v>
      </c>
    </row>
    <row r="23" spans="1:11" s="4" customFormat="1" x14ac:dyDescent="0.2">
      <c r="A23" s="1" t="s">
        <v>34</v>
      </c>
      <c r="B23" s="3" t="s">
        <v>35</v>
      </c>
      <c r="C23" s="32">
        <v>15000000</v>
      </c>
      <c r="D23" s="33">
        <v>0</v>
      </c>
      <c r="E23" s="32">
        <v>15000000</v>
      </c>
      <c r="F23" s="46">
        <v>3022173.22</v>
      </c>
      <c r="G23" s="46">
        <v>56991.23</v>
      </c>
      <c r="H23" s="46">
        <v>829403.76</v>
      </c>
      <c r="I23" s="46">
        <v>2726094.75</v>
      </c>
      <c r="J23" s="46">
        <v>444995.2</v>
      </c>
      <c r="K23" s="48">
        <f>+E23-F23-G23-H23-I23-J23</f>
        <v>7920341.8399999989</v>
      </c>
    </row>
    <row r="24" spans="1:11" x14ac:dyDescent="0.2">
      <c r="A24" s="1" t="s">
        <v>36</v>
      </c>
      <c r="B24" s="3" t="s">
        <v>37</v>
      </c>
      <c r="C24" s="32">
        <v>2200080</v>
      </c>
      <c r="D24" s="33">
        <v>0</v>
      </c>
      <c r="E24" s="32">
        <v>2200080</v>
      </c>
      <c r="F24" s="46">
        <v>70000</v>
      </c>
      <c r="G24" s="46">
        <v>70000</v>
      </c>
      <c r="H24" s="46">
        <v>70000</v>
      </c>
      <c r="I24" s="46">
        <v>70000</v>
      </c>
      <c r="J24" s="46">
        <v>70000</v>
      </c>
      <c r="K24" s="46">
        <f>+E24-F24-G24-H24-I24-J24</f>
        <v>1850080</v>
      </c>
    </row>
    <row r="25" spans="1:11" x14ac:dyDescent="0.2">
      <c r="A25" s="1" t="s">
        <v>38</v>
      </c>
      <c r="B25" s="3" t="s">
        <v>39</v>
      </c>
      <c r="C25" s="32">
        <v>78000000</v>
      </c>
      <c r="D25" s="33">
        <v>0</v>
      </c>
      <c r="E25" s="32">
        <v>78000000</v>
      </c>
      <c r="F25" s="46">
        <v>5549230</v>
      </c>
      <c r="G25" s="46">
        <v>5923230</v>
      </c>
      <c r="H25" s="46">
        <v>5629230</v>
      </c>
      <c r="I25" s="46">
        <v>5678230</v>
      </c>
      <c r="J25" s="46">
        <v>5617230</v>
      </c>
      <c r="K25" s="48">
        <f t="shared" si="4"/>
        <v>49602850</v>
      </c>
    </row>
    <row r="26" spans="1:11" x14ac:dyDescent="0.2">
      <c r="A26" s="1" t="s">
        <v>40</v>
      </c>
      <c r="B26" s="3" t="s">
        <v>41</v>
      </c>
      <c r="C26" s="32">
        <v>85569000</v>
      </c>
      <c r="D26" s="33">
        <v>0</v>
      </c>
      <c r="E26" s="32">
        <v>85569000</v>
      </c>
      <c r="F26" s="46">
        <v>0</v>
      </c>
      <c r="G26" s="46">
        <v>0</v>
      </c>
      <c r="H26" s="46">
        <v>0</v>
      </c>
      <c r="I26" s="46">
        <v>0</v>
      </c>
      <c r="J26" s="46">
        <v>80719381.920000002</v>
      </c>
      <c r="K26" s="46">
        <f t="shared" si="4"/>
        <v>4849618.0799999982</v>
      </c>
    </row>
    <row r="27" spans="1:11" x14ac:dyDescent="0.2">
      <c r="A27" s="1" t="s">
        <v>42</v>
      </c>
      <c r="B27" s="3" t="s">
        <v>43</v>
      </c>
      <c r="C27" s="32">
        <v>85569000</v>
      </c>
      <c r="D27" s="33">
        <v>0</v>
      </c>
      <c r="E27" s="32">
        <v>85569000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8">
        <f t="shared" si="4"/>
        <v>85569000</v>
      </c>
    </row>
    <row r="28" spans="1:11" s="4" customFormat="1" x14ac:dyDescent="0.2">
      <c r="A28" s="4" t="s">
        <v>44</v>
      </c>
      <c r="B28" s="9" t="s">
        <v>45</v>
      </c>
      <c r="C28" s="30">
        <v>135761305</v>
      </c>
      <c r="D28" s="34">
        <f t="shared" ref="D28:I28" si="8">+D29</f>
        <v>0</v>
      </c>
      <c r="E28" s="30">
        <f t="shared" si="8"/>
        <v>135761305</v>
      </c>
      <c r="F28" s="45">
        <f t="shared" si="8"/>
        <v>11002410.15</v>
      </c>
      <c r="G28" s="45">
        <f t="shared" si="8"/>
        <v>11086890.09</v>
      </c>
      <c r="H28" s="45">
        <f t="shared" si="8"/>
        <v>10899572.07</v>
      </c>
      <c r="I28" s="45">
        <f t="shared" si="8"/>
        <v>10899577.51</v>
      </c>
      <c r="J28" s="45">
        <f>+J29</f>
        <v>10938091.66</v>
      </c>
      <c r="K28" s="45">
        <f t="shared" si="4"/>
        <v>80934763.519999996</v>
      </c>
    </row>
    <row r="29" spans="1:11" s="4" customFormat="1" x14ac:dyDescent="0.2">
      <c r="A29" s="1" t="s">
        <v>46</v>
      </c>
      <c r="B29" s="3" t="s">
        <v>45</v>
      </c>
      <c r="C29" s="32">
        <v>135761305</v>
      </c>
      <c r="D29" s="33">
        <v>0</v>
      </c>
      <c r="E29" s="32">
        <v>135761305</v>
      </c>
      <c r="F29" s="46">
        <v>11002410.15</v>
      </c>
      <c r="G29" s="46">
        <v>11086890.09</v>
      </c>
      <c r="H29" s="46">
        <v>10899572.07</v>
      </c>
      <c r="I29" s="46">
        <v>10899577.51</v>
      </c>
      <c r="J29" s="46">
        <v>10938091.66</v>
      </c>
      <c r="K29" s="48">
        <f t="shared" si="4"/>
        <v>80934763.519999996</v>
      </c>
    </row>
    <row r="30" spans="1:11" s="4" customFormat="1" x14ac:dyDescent="0.2">
      <c r="A30" s="4" t="s">
        <v>47</v>
      </c>
      <c r="B30" s="9" t="s">
        <v>48</v>
      </c>
      <c r="C30" s="30">
        <v>135952788</v>
      </c>
      <c r="D30" s="34">
        <f t="shared" ref="D30:I30" si="9">+D31</f>
        <v>0</v>
      </c>
      <c r="E30" s="30">
        <f t="shared" si="9"/>
        <v>135952788</v>
      </c>
      <c r="F30" s="45">
        <f t="shared" si="9"/>
        <v>11045030.59</v>
      </c>
      <c r="G30" s="45">
        <f t="shared" si="9"/>
        <v>11124545.060000001</v>
      </c>
      <c r="H30" s="45">
        <f t="shared" si="9"/>
        <v>10935121.859999999</v>
      </c>
      <c r="I30" s="45">
        <f t="shared" si="9"/>
        <v>10932892.5</v>
      </c>
      <c r="J30" s="45">
        <f>+J31</f>
        <v>10971461.02</v>
      </c>
      <c r="K30" s="45">
        <f>+E30-F30-G30-H30-I30-J30</f>
        <v>80943736.969999999</v>
      </c>
    </row>
    <row r="31" spans="1:11" x14ac:dyDescent="0.2">
      <c r="A31" s="1" t="s">
        <v>49</v>
      </c>
      <c r="B31" s="3" t="s">
        <v>48</v>
      </c>
      <c r="C31" s="32">
        <v>135952788</v>
      </c>
      <c r="D31" s="33">
        <v>0</v>
      </c>
      <c r="E31" s="32">
        <v>135952788</v>
      </c>
      <c r="F31" s="46">
        <v>11045030.59</v>
      </c>
      <c r="G31" s="46">
        <v>11124545.060000001</v>
      </c>
      <c r="H31" s="46">
        <v>10935121.859999999</v>
      </c>
      <c r="I31" s="46">
        <v>10932892.5</v>
      </c>
      <c r="J31" s="46">
        <v>10971461.02</v>
      </c>
      <c r="K31" s="48">
        <f>+E31-F31-G31-H31-I31-J31</f>
        <v>80943736.969999999</v>
      </c>
    </row>
    <row r="32" spans="1:11" s="4" customFormat="1" x14ac:dyDescent="0.2">
      <c r="A32" s="4" t="s">
        <v>50</v>
      </c>
      <c r="B32" s="9" t="s">
        <v>51</v>
      </c>
      <c r="C32" s="30">
        <v>21063108</v>
      </c>
      <c r="D32" s="34">
        <f t="shared" ref="D32:I32" si="10">+D33</f>
        <v>0</v>
      </c>
      <c r="E32" s="30">
        <f t="shared" si="10"/>
        <v>21063108</v>
      </c>
      <c r="F32" s="45">
        <f t="shared" si="10"/>
        <v>1646162.01</v>
      </c>
      <c r="G32" s="45">
        <f t="shared" si="10"/>
        <v>1658546.48</v>
      </c>
      <c r="H32" s="45">
        <f t="shared" si="10"/>
        <v>1633853.94</v>
      </c>
      <c r="I32" s="45">
        <f t="shared" si="10"/>
        <v>1634492.05</v>
      </c>
      <c r="J32" s="45">
        <f>+J33</f>
        <v>1644545.91</v>
      </c>
      <c r="K32" s="45">
        <f t="shared" si="4"/>
        <v>12845507.609999998</v>
      </c>
    </row>
    <row r="33" spans="1:11" x14ac:dyDescent="0.2">
      <c r="A33" s="1" t="s">
        <v>52</v>
      </c>
      <c r="B33" s="3" t="s">
        <v>51</v>
      </c>
      <c r="C33" s="32">
        <v>21063108</v>
      </c>
      <c r="D33" s="33">
        <v>0</v>
      </c>
      <c r="E33" s="32">
        <v>21063108</v>
      </c>
      <c r="F33" s="46">
        <v>1646162.01</v>
      </c>
      <c r="G33" s="46">
        <v>1658546.48</v>
      </c>
      <c r="H33" s="46">
        <v>1633853.94</v>
      </c>
      <c r="I33" s="46">
        <v>1634492.05</v>
      </c>
      <c r="J33" s="46">
        <v>1644545.91</v>
      </c>
      <c r="K33" s="48">
        <f>+E33-F33-G33-H33-I33-J33</f>
        <v>12845507.609999998</v>
      </c>
    </row>
    <row r="34" spans="1:11" s="4" customFormat="1" x14ac:dyDescent="0.2">
      <c r="A34" s="4" t="s">
        <v>53</v>
      </c>
      <c r="B34" s="9" t="s">
        <v>54</v>
      </c>
      <c r="C34" s="30">
        <v>58687234</v>
      </c>
      <c r="D34" s="34">
        <f t="shared" ref="D34:I34" si="11">+D35</f>
        <v>11812766</v>
      </c>
      <c r="E34" s="30">
        <f t="shared" si="11"/>
        <v>70500000</v>
      </c>
      <c r="F34" s="45">
        <f t="shared" si="11"/>
        <v>5017883.05</v>
      </c>
      <c r="G34" s="45">
        <f t="shared" si="11"/>
        <v>6190667.0499999998</v>
      </c>
      <c r="H34" s="45">
        <f t="shared" si="11"/>
        <v>1767954.27</v>
      </c>
      <c r="I34" s="45">
        <f t="shared" si="11"/>
        <v>10050917.34</v>
      </c>
      <c r="J34" s="45">
        <f>+J35</f>
        <v>6208109.7999999998</v>
      </c>
      <c r="K34" s="45">
        <f>+E34-F34-G34-H34-I34-J34</f>
        <v>41264468.49000001</v>
      </c>
    </row>
    <row r="35" spans="1:11" x14ac:dyDescent="0.2">
      <c r="A35" s="1" t="s">
        <v>55</v>
      </c>
      <c r="B35" s="3" t="s">
        <v>54</v>
      </c>
      <c r="C35" s="32">
        <v>58687234</v>
      </c>
      <c r="D35" s="33">
        <v>11812766</v>
      </c>
      <c r="E35" s="32">
        <v>70500000</v>
      </c>
      <c r="F35" s="46">
        <v>5017883.05</v>
      </c>
      <c r="G35" s="46">
        <v>6190667.0499999998</v>
      </c>
      <c r="H35" s="46">
        <v>1767954.27</v>
      </c>
      <c r="I35" s="46">
        <v>10050917.34</v>
      </c>
      <c r="J35" s="46">
        <v>6208109.7999999998</v>
      </c>
      <c r="K35" s="48">
        <f t="shared" si="4"/>
        <v>41264468.49000001</v>
      </c>
    </row>
    <row r="36" spans="1:11" s="4" customFormat="1" x14ac:dyDescent="0.2">
      <c r="A36" s="4" t="s">
        <v>56</v>
      </c>
      <c r="B36" s="9" t="s">
        <v>57</v>
      </c>
      <c r="C36" s="30">
        <v>24577453</v>
      </c>
      <c r="D36" s="34">
        <f t="shared" ref="D36:I36" si="12">+D37</f>
        <v>12422547</v>
      </c>
      <c r="E36" s="30">
        <f t="shared" si="12"/>
        <v>37000000</v>
      </c>
      <c r="F36" s="45">
        <f t="shared" si="12"/>
        <v>2111865.16</v>
      </c>
      <c r="G36" s="45">
        <f t="shared" si="12"/>
        <v>3576830.74</v>
      </c>
      <c r="H36" s="45">
        <f t="shared" si="12"/>
        <v>1315502.3899999999</v>
      </c>
      <c r="I36" s="45">
        <f t="shared" si="12"/>
        <v>5124811.43</v>
      </c>
      <c r="J36" s="45">
        <f>+J37</f>
        <v>3966758.79</v>
      </c>
      <c r="K36" s="45">
        <f t="shared" si="4"/>
        <v>20904231.490000002</v>
      </c>
    </row>
    <row r="37" spans="1:11" x14ac:dyDescent="0.2">
      <c r="A37" s="1" t="s">
        <v>58</v>
      </c>
      <c r="B37" s="3" t="s">
        <v>57</v>
      </c>
      <c r="C37" s="32">
        <v>24577453</v>
      </c>
      <c r="D37" s="33">
        <v>12422547</v>
      </c>
      <c r="E37" s="32">
        <v>37000000</v>
      </c>
      <c r="F37" s="46">
        <v>2111865.16</v>
      </c>
      <c r="G37" s="46">
        <v>3576830.74</v>
      </c>
      <c r="H37" s="46">
        <v>1315502.3899999999</v>
      </c>
      <c r="I37" s="46">
        <v>5124811.43</v>
      </c>
      <c r="J37" s="46">
        <v>3966758.79</v>
      </c>
      <c r="K37" s="48">
        <f t="shared" si="4"/>
        <v>20904231.490000002</v>
      </c>
    </row>
    <row r="38" spans="1:11" s="4" customFormat="1" x14ac:dyDescent="0.2">
      <c r="A38" s="4" t="s">
        <v>59</v>
      </c>
      <c r="B38" s="9" t="s">
        <v>60</v>
      </c>
      <c r="C38" s="30">
        <v>40200002</v>
      </c>
      <c r="D38" s="34">
        <f t="shared" ref="D38:I38" si="13">+D39</f>
        <v>-8200002</v>
      </c>
      <c r="E38" s="30">
        <f t="shared" si="13"/>
        <v>32000000</v>
      </c>
      <c r="F38" s="45">
        <f t="shared" si="13"/>
        <v>2262734.5</v>
      </c>
      <c r="G38" s="45">
        <f t="shared" si="13"/>
        <v>3981588.1</v>
      </c>
      <c r="H38" s="45">
        <f t="shared" si="13"/>
        <v>3565172.83</v>
      </c>
      <c r="I38" s="45">
        <f t="shared" si="13"/>
        <v>3534035.85</v>
      </c>
      <c r="J38" s="45">
        <f>+J39</f>
        <v>2455309.56</v>
      </c>
      <c r="K38" s="45">
        <f>+E38-F38-G38-H38-I38-J38</f>
        <v>16201159.159999998</v>
      </c>
    </row>
    <row r="39" spans="1:11" s="4" customFormat="1" x14ac:dyDescent="0.2">
      <c r="A39" s="1" t="s">
        <v>61</v>
      </c>
      <c r="B39" s="3" t="s">
        <v>62</v>
      </c>
      <c r="C39" s="32">
        <v>40200002</v>
      </c>
      <c r="D39" s="33">
        <v>-8200002</v>
      </c>
      <c r="E39" s="32">
        <v>32000000</v>
      </c>
      <c r="F39" s="46">
        <v>2262734.5</v>
      </c>
      <c r="G39" s="46">
        <v>3981588.1</v>
      </c>
      <c r="H39" s="46">
        <v>3565172.83</v>
      </c>
      <c r="I39" s="46">
        <v>3534035.85</v>
      </c>
      <c r="J39" s="46">
        <v>2455309.56</v>
      </c>
      <c r="K39" s="48">
        <f>+E39-F39-G39-H39-I39-J39</f>
        <v>16201159.159999998</v>
      </c>
    </row>
    <row r="40" spans="1:11" s="4" customFormat="1" x14ac:dyDescent="0.2">
      <c r="A40" s="4" t="s">
        <v>63</v>
      </c>
      <c r="B40" s="9" t="s">
        <v>64</v>
      </c>
      <c r="C40" s="30">
        <v>192000</v>
      </c>
      <c r="D40" s="34">
        <f t="shared" ref="D40:I40" si="14">+D41</f>
        <v>68000</v>
      </c>
      <c r="E40" s="30">
        <f t="shared" si="14"/>
        <v>260000</v>
      </c>
      <c r="F40" s="45">
        <f t="shared" si="14"/>
        <v>35594</v>
      </c>
      <c r="G40" s="45">
        <f t="shared" si="14"/>
        <v>0</v>
      </c>
      <c r="H40" s="45">
        <f t="shared" si="14"/>
        <v>0</v>
      </c>
      <c r="I40" s="45">
        <f t="shared" si="14"/>
        <v>0</v>
      </c>
      <c r="J40" s="45">
        <f>+J41</f>
        <v>91091</v>
      </c>
      <c r="K40" s="45">
        <f t="shared" si="4"/>
        <v>133315</v>
      </c>
    </row>
    <row r="41" spans="1:11" s="4" customFormat="1" x14ac:dyDescent="0.2">
      <c r="A41" s="1" t="s">
        <v>65</v>
      </c>
      <c r="B41" s="3" t="s">
        <v>64</v>
      </c>
      <c r="C41" s="32">
        <v>192000</v>
      </c>
      <c r="D41" s="33">
        <v>68000</v>
      </c>
      <c r="E41" s="32">
        <v>260000</v>
      </c>
      <c r="F41" s="46">
        <v>35594</v>
      </c>
      <c r="G41" s="46">
        <v>0</v>
      </c>
      <c r="H41" s="46">
        <v>0</v>
      </c>
      <c r="I41" s="46">
        <v>0</v>
      </c>
      <c r="J41" s="46">
        <v>91091</v>
      </c>
      <c r="K41" s="48">
        <f>+E41-F41-G41-H41-I41-J41</f>
        <v>133315</v>
      </c>
    </row>
    <row r="42" spans="1:11" x14ac:dyDescent="0.2">
      <c r="A42" s="4" t="s">
        <v>398</v>
      </c>
      <c r="B42" s="9" t="s">
        <v>405</v>
      </c>
      <c r="C42" s="30">
        <v>492000</v>
      </c>
      <c r="D42" s="34">
        <f t="shared" ref="D42:I42" si="15">+D43</f>
        <v>0</v>
      </c>
      <c r="E42" s="30">
        <f t="shared" si="15"/>
        <v>492000</v>
      </c>
      <c r="F42" s="45">
        <f t="shared" si="15"/>
        <v>13170</v>
      </c>
      <c r="G42" s="45">
        <f t="shared" si="15"/>
        <v>0</v>
      </c>
      <c r="H42" s="45">
        <f t="shared" si="15"/>
        <v>0</v>
      </c>
      <c r="I42" s="45">
        <f t="shared" si="15"/>
        <v>0</v>
      </c>
      <c r="J42" s="45">
        <f>+J43</f>
        <v>0</v>
      </c>
      <c r="K42" s="45">
        <f>+E42-F42-G42-H42-I42-J42</f>
        <v>478830</v>
      </c>
    </row>
    <row r="43" spans="1:11" s="4" customFormat="1" x14ac:dyDescent="0.2">
      <c r="A43" s="1" t="s">
        <v>67</v>
      </c>
      <c r="B43" s="3" t="s">
        <v>66</v>
      </c>
      <c r="C43" s="32">
        <v>492000</v>
      </c>
      <c r="D43" s="33">
        <v>0</v>
      </c>
      <c r="E43" s="32">
        <v>492000</v>
      </c>
      <c r="F43" s="46">
        <v>13170</v>
      </c>
      <c r="G43" s="46">
        <v>0</v>
      </c>
      <c r="H43" s="46">
        <v>0</v>
      </c>
      <c r="I43" s="46">
        <v>0</v>
      </c>
      <c r="J43" s="46">
        <v>0</v>
      </c>
      <c r="K43" s="48">
        <f t="shared" si="4"/>
        <v>478830</v>
      </c>
    </row>
    <row r="44" spans="1:11" x14ac:dyDescent="0.2">
      <c r="A44" s="4" t="s">
        <v>68</v>
      </c>
      <c r="B44" s="9" t="s">
        <v>69</v>
      </c>
      <c r="C44" s="30">
        <v>10700000</v>
      </c>
      <c r="D44" s="34">
        <f t="shared" ref="D44:I44" si="16">+D45+D46</f>
        <v>-3000000</v>
      </c>
      <c r="E44" s="30">
        <f t="shared" si="16"/>
        <v>7700000</v>
      </c>
      <c r="F44" s="45">
        <f t="shared" si="16"/>
        <v>0</v>
      </c>
      <c r="G44" s="45">
        <f t="shared" si="16"/>
        <v>242943.12</v>
      </c>
      <c r="H44" s="45">
        <f t="shared" si="16"/>
        <v>129800</v>
      </c>
      <c r="I44" s="45">
        <f t="shared" si="16"/>
        <v>0</v>
      </c>
      <c r="J44" s="45">
        <f>+J45+J46</f>
        <v>12980</v>
      </c>
      <c r="K44" s="45">
        <f>+E44-F44-G44-H44-I44-J44</f>
        <v>7314276.8799999999</v>
      </c>
    </row>
    <row r="45" spans="1:11" s="4" customFormat="1" x14ac:dyDescent="0.2">
      <c r="A45" s="1" t="s">
        <v>70</v>
      </c>
      <c r="B45" s="3" t="s">
        <v>69</v>
      </c>
      <c r="C45" s="32">
        <v>10000000</v>
      </c>
      <c r="D45" s="33">
        <v>-3000000</v>
      </c>
      <c r="E45" s="32">
        <v>7000000</v>
      </c>
      <c r="F45" s="46">
        <v>0</v>
      </c>
      <c r="G45" s="46">
        <v>0</v>
      </c>
      <c r="H45" s="46">
        <v>129800</v>
      </c>
      <c r="I45" s="46">
        <v>0</v>
      </c>
      <c r="J45" s="46">
        <v>12980</v>
      </c>
      <c r="K45" s="48">
        <f>+E45-F45-G45-H45-I45-J45</f>
        <v>6857220</v>
      </c>
    </row>
    <row r="46" spans="1:11" x14ac:dyDescent="0.2">
      <c r="A46" s="1" t="s">
        <v>71</v>
      </c>
      <c r="B46" s="3" t="s">
        <v>72</v>
      </c>
      <c r="C46" s="32">
        <v>700000</v>
      </c>
      <c r="D46" s="33">
        <v>0</v>
      </c>
      <c r="E46" s="32">
        <v>700000</v>
      </c>
      <c r="F46" s="46">
        <v>0</v>
      </c>
      <c r="G46" s="46">
        <v>242943.12</v>
      </c>
      <c r="H46" s="46">
        <v>0</v>
      </c>
      <c r="I46" s="46">
        <v>0</v>
      </c>
      <c r="J46" s="46">
        <v>0</v>
      </c>
      <c r="K46" s="46">
        <f>+E46-F46-G46-H46-I46-J46</f>
        <v>457056.88</v>
      </c>
    </row>
    <row r="47" spans="1:11" s="4" customFormat="1" x14ac:dyDescent="0.2">
      <c r="A47" s="4" t="s">
        <v>73</v>
      </c>
      <c r="B47" s="9" t="s">
        <v>74</v>
      </c>
      <c r="C47" s="30">
        <v>3000000</v>
      </c>
      <c r="D47" s="34">
        <f t="shared" ref="D47:I47" si="17">+D48</f>
        <v>0</v>
      </c>
      <c r="E47" s="30">
        <f t="shared" si="17"/>
        <v>3000000</v>
      </c>
      <c r="F47" s="45">
        <f t="shared" si="17"/>
        <v>0</v>
      </c>
      <c r="G47" s="45">
        <f t="shared" si="17"/>
        <v>0</v>
      </c>
      <c r="H47" s="45">
        <f t="shared" si="17"/>
        <v>0</v>
      </c>
      <c r="I47" s="45">
        <f t="shared" si="17"/>
        <v>0</v>
      </c>
      <c r="J47" s="45">
        <f>+J48</f>
        <v>0</v>
      </c>
      <c r="K47" s="47">
        <f>+E47-F47-G47-H47-I47-J47</f>
        <v>3000000</v>
      </c>
    </row>
    <row r="48" spans="1:11" x14ac:dyDescent="0.2">
      <c r="A48" s="1" t="s">
        <v>75</v>
      </c>
      <c r="B48" s="3" t="s">
        <v>74</v>
      </c>
      <c r="C48" s="32">
        <v>3000000</v>
      </c>
      <c r="D48" s="33">
        <v>0</v>
      </c>
      <c r="E48" s="32">
        <v>3000000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f>+E48-F48-G48-H48-I48-J48</f>
        <v>3000000</v>
      </c>
    </row>
    <row r="49" spans="1:11" s="4" customFormat="1" x14ac:dyDescent="0.2">
      <c r="A49" s="4" t="s">
        <v>76</v>
      </c>
      <c r="B49" s="9" t="s">
        <v>77</v>
      </c>
      <c r="C49" s="30">
        <v>27000000</v>
      </c>
      <c r="D49" s="34">
        <f t="shared" ref="D49:I49" si="18">+D50</f>
        <v>0</v>
      </c>
      <c r="E49" s="30">
        <f t="shared" si="18"/>
        <v>27000000</v>
      </c>
      <c r="F49" s="45">
        <f t="shared" si="18"/>
        <v>0</v>
      </c>
      <c r="G49" s="45">
        <f t="shared" si="18"/>
        <v>908400</v>
      </c>
      <c r="H49" s="45">
        <f t="shared" si="18"/>
        <v>2123452.5</v>
      </c>
      <c r="I49" s="45">
        <f t="shared" si="18"/>
        <v>1418522.5</v>
      </c>
      <c r="J49" s="45">
        <f>+J50</f>
        <v>4112178.5</v>
      </c>
      <c r="K49" s="47">
        <f t="shared" si="4"/>
        <v>18437446.5</v>
      </c>
    </row>
    <row r="50" spans="1:11" x14ac:dyDescent="0.2">
      <c r="A50" s="1" t="s">
        <v>78</v>
      </c>
      <c r="B50" s="3" t="s">
        <v>77</v>
      </c>
      <c r="C50" s="32">
        <v>27000000</v>
      </c>
      <c r="D50" s="33">
        <v>0</v>
      </c>
      <c r="E50" s="32">
        <v>27000000</v>
      </c>
      <c r="F50" s="46">
        <v>0</v>
      </c>
      <c r="G50" s="46">
        <v>908400</v>
      </c>
      <c r="H50" s="46">
        <v>2123452.5</v>
      </c>
      <c r="I50" s="46">
        <v>1418522.5</v>
      </c>
      <c r="J50" s="46">
        <v>4112178.5</v>
      </c>
      <c r="K50" s="46">
        <f t="shared" ref="K50:K59" si="19">+E50-F50-G50-H50-I50-J50</f>
        <v>18437446.5</v>
      </c>
    </row>
    <row r="51" spans="1:11" s="4" customFormat="1" x14ac:dyDescent="0.2">
      <c r="A51" s="4" t="s">
        <v>420</v>
      </c>
      <c r="B51" s="9" t="s">
        <v>428</v>
      </c>
      <c r="C51" s="30">
        <v>0</v>
      </c>
      <c r="D51" s="34">
        <f t="shared" ref="D51:I51" si="20">+D52</f>
        <v>837913.12</v>
      </c>
      <c r="E51" s="30">
        <f t="shared" si="20"/>
        <v>837913.12</v>
      </c>
      <c r="F51" s="45">
        <f t="shared" si="20"/>
        <v>0</v>
      </c>
      <c r="G51" s="45">
        <f t="shared" si="20"/>
        <v>231256.56</v>
      </c>
      <c r="H51" s="45">
        <f t="shared" si="20"/>
        <v>0</v>
      </c>
      <c r="I51" s="45">
        <f t="shared" si="20"/>
        <v>0</v>
      </c>
      <c r="J51" s="45">
        <f>+J52</f>
        <v>0</v>
      </c>
      <c r="K51" s="47">
        <f t="shared" si="19"/>
        <v>606656.56000000006</v>
      </c>
    </row>
    <row r="52" spans="1:11" s="4" customFormat="1" x14ac:dyDescent="0.2">
      <c r="A52" s="1" t="s">
        <v>421</v>
      </c>
      <c r="B52" s="3" t="s">
        <v>428</v>
      </c>
      <c r="C52" s="32">
        <v>0</v>
      </c>
      <c r="D52" s="33">
        <v>837913.12</v>
      </c>
      <c r="E52" s="32">
        <v>837913.12</v>
      </c>
      <c r="F52" s="46">
        <v>0</v>
      </c>
      <c r="G52" s="46">
        <v>231256.56</v>
      </c>
      <c r="H52" s="46">
        <v>0</v>
      </c>
      <c r="I52" s="46">
        <v>0</v>
      </c>
      <c r="J52" s="46">
        <v>0</v>
      </c>
      <c r="K52" s="46">
        <f t="shared" si="19"/>
        <v>606656.56000000006</v>
      </c>
    </row>
    <row r="53" spans="1:11" x14ac:dyDescent="0.2">
      <c r="A53" s="4" t="s">
        <v>422</v>
      </c>
      <c r="B53" s="9" t="s">
        <v>429</v>
      </c>
      <c r="C53" s="30">
        <v>0</v>
      </c>
      <c r="D53" s="34">
        <f t="shared" ref="D53:I53" si="21">+D54</f>
        <v>826000</v>
      </c>
      <c r="E53" s="30">
        <f t="shared" si="21"/>
        <v>826000</v>
      </c>
      <c r="F53" s="45">
        <f t="shared" si="21"/>
        <v>0</v>
      </c>
      <c r="G53" s="45">
        <f t="shared" si="21"/>
        <v>0</v>
      </c>
      <c r="H53" s="45">
        <f t="shared" si="21"/>
        <v>206485.85</v>
      </c>
      <c r="I53" s="45">
        <f t="shared" si="21"/>
        <v>0</v>
      </c>
      <c r="J53" s="45">
        <f>+J54</f>
        <v>0</v>
      </c>
      <c r="K53" s="47">
        <f t="shared" si="19"/>
        <v>619514.15</v>
      </c>
    </row>
    <row r="54" spans="1:11" s="4" customFormat="1" x14ac:dyDescent="0.2">
      <c r="A54" s="1" t="s">
        <v>423</v>
      </c>
      <c r="B54" s="3" t="s">
        <v>429</v>
      </c>
      <c r="C54" s="32">
        <v>0</v>
      </c>
      <c r="D54" s="33">
        <v>826000</v>
      </c>
      <c r="E54" s="32">
        <v>826000</v>
      </c>
      <c r="F54" s="46">
        <v>0</v>
      </c>
      <c r="G54" s="46">
        <v>0</v>
      </c>
      <c r="H54" s="46">
        <v>206485.85</v>
      </c>
      <c r="I54" s="46">
        <v>0</v>
      </c>
      <c r="J54" s="46">
        <v>0</v>
      </c>
      <c r="K54" s="46">
        <f t="shared" si="19"/>
        <v>619514.15</v>
      </c>
    </row>
    <row r="55" spans="1:11" x14ac:dyDescent="0.2">
      <c r="A55" s="4" t="s">
        <v>79</v>
      </c>
      <c r="B55" s="9" t="s">
        <v>80</v>
      </c>
      <c r="C55" s="30">
        <v>1200000</v>
      </c>
      <c r="D55" s="34">
        <f t="shared" ref="D55:I55" si="22">+D56</f>
        <v>0</v>
      </c>
      <c r="E55" s="30">
        <f t="shared" si="22"/>
        <v>1200000</v>
      </c>
      <c r="F55" s="45">
        <f t="shared" si="22"/>
        <v>0</v>
      </c>
      <c r="G55" s="45">
        <f t="shared" si="22"/>
        <v>0</v>
      </c>
      <c r="H55" s="45">
        <f t="shared" si="22"/>
        <v>0</v>
      </c>
      <c r="I55" s="45">
        <f t="shared" si="22"/>
        <v>500000</v>
      </c>
      <c r="J55" s="45">
        <f>+J56</f>
        <v>0</v>
      </c>
      <c r="K55" s="47">
        <f t="shared" si="19"/>
        <v>700000</v>
      </c>
    </row>
    <row r="56" spans="1:11" s="4" customFormat="1" x14ac:dyDescent="0.2">
      <c r="A56" s="1" t="s">
        <v>81</v>
      </c>
      <c r="B56" s="3" t="s">
        <v>80</v>
      </c>
      <c r="C56" s="32">
        <v>1200000</v>
      </c>
      <c r="D56" s="33">
        <v>0</v>
      </c>
      <c r="E56" s="32">
        <v>1200000</v>
      </c>
      <c r="F56" s="46">
        <v>0</v>
      </c>
      <c r="G56" s="46">
        <v>0</v>
      </c>
      <c r="H56" s="46">
        <v>0</v>
      </c>
      <c r="I56" s="46">
        <v>500000</v>
      </c>
      <c r="J56" s="46">
        <v>0</v>
      </c>
      <c r="K56" s="46">
        <f t="shared" si="19"/>
        <v>700000</v>
      </c>
    </row>
    <row r="57" spans="1:11" x14ac:dyDescent="0.2">
      <c r="A57" s="4" t="s">
        <v>82</v>
      </c>
      <c r="B57" s="9" t="s">
        <v>83</v>
      </c>
      <c r="C57" s="30">
        <v>45280000</v>
      </c>
      <c r="D57" s="34">
        <f t="shared" ref="D57:H57" si="23">+D58+D59</f>
        <v>0</v>
      </c>
      <c r="E57" s="30">
        <f t="shared" si="23"/>
        <v>45280000</v>
      </c>
      <c r="F57" s="45">
        <f>+F58+F59</f>
        <v>597172.17000000004</v>
      </c>
      <c r="G57" s="45">
        <f>+G58+G59</f>
        <v>201084.02</v>
      </c>
      <c r="H57" s="45">
        <f t="shared" si="23"/>
        <v>3118826.84</v>
      </c>
      <c r="I57" s="45">
        <f>+I58+I59</f>
        <v>3969021.3</v>
      </c>
      <c r="J57" s="45">
        <f>+J58+J59</f>
        <v>3056498.53</v>
      </c>
      <c r="K57" s="47">
        <f t="shared" si="19"/>
        <v>34337397.140000001</v>
      </c>
    </row>
    <row r="58" spans="1:11" s="4" customFormat="1" x14ac:dyDescent="0.2">
      <c r="A58" s="1" t="s">
        <v>84</v>
      </c>
      <c r="B58" s="3" t="s">
        <v>83</v>
      </c>
      <c r="C58" s="32">
        <v>40080000</v>
      </c>
      <c r="D58" s="33">
        <v>0</v>
      </c>
      <c r="E58" s="32">
        <v>40080000</v>
      </c>
      <c r="F58" s="46">
        <v>597172.17000000004</v>
      </c>
      <c r="G58" s="46">
        <v>201084.02</v>
      </c>
      <c r="H58" s="46">
        <v>3118826.84</v>
      </c>
      <c r="I58" s="46">
        <v>3969021.3</v>
      </c>
      <c r="J58" s="46">
        <v>3056498.53</v>
      </c>
      <c r="K58" s="46">
        <f t="shared" si="19"/>
        <v>29137397.139999997</v>
      </c>
    </row>
    <row r="59" spans="1:11" x14ac:dyDescent="0.2">
      <c r="A59" s="1" t="s">
        <v>85</v>
      </c>
      <c r="B59" s="3" t="s">
        <v>86</v>
      </c>
      <c r="C59" s="32">
        <v>5200000</v>
      </c>
      <c r="D59" s="33">
        <v>0</v>
      </c>
      <c r="E59" s="32">
        <v>5200000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8">
        <f t="shared" si="19"/>
        <v>5200000</v>
      </c>
    </row>
    <row r="60" spans="1:11" s="4" customFormat="1" x14ac:dyDescent="0.2">
      <c r="A60" s="4" t="s">
        <v>87</v>
      </c>
      <c r="B60" s="9" t="s">
        <v>88</v>
      </c>
      <c r="C60" s="30">
        <v>600000</v>
      </c>
      <c r="D60" s="34">
        <f t="shared" ref="D60:I60" si="24">+D61+D62</f>
        <v>4000000</v>
      </c>
      <c r="E60" s="30">
        <f t="shared" si="24"/>
        <v>4600000</v>
      </c>
      <c r="F60" s="46">
        <f t="shared" si="24"/>
        <v>0</v>
      </c>
      <c r="G60" s="45">
        <f t="shared" si="24"/>
        <v>522150</v>
      </c>
      <c r="H60" s="45">
        <f t="shared" si="24"/>
        <v>0</v>
      </c>
      <c r="I60" s="45">
        <f t="shared" si="24"/>
        <v>643213.63</v>
      </c>
      <c r="J60" s="45">
        <f>+J61+J62</f>
        <v>899229.03</v>
      </c>
      <c r="K60" s="45">
        <f t="shared" si="4"/>
        <v>2535407.34</v>
      </c>
    </row>
    <row r="61" spans="1:11" x14ac:dyDescent="0.2">
      <c r="A61" s="1" t="s">
        <v>89</v>
      </c>
      <c r="B61" s="3" t="s">
        <v>90</v>
      </c>
      <c r="C61" s="32">
        <v>100000</v>
      </c>
      <c r="D61" s="33">
        <v>-1000</v>
      </c>
      <c r="E61" s="32">
        <v>99000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8">
        <f t="shared" ref="K61:K76" si="25">+E61-F61-G61-H61-I61-J61</f>
        <v>99000</v>
      </c>
    </row>
    <row r="62" spans="1:11" s="4" customFormat="1" x14ac:dyDescent="0.2">
      <c r="A62" s="1" t="s">
        <v>91</v>
      </c>
      <c r="B62" s="3" t="s">
        <v>92</v>
      </c>
      <c r="C62" s="32">
        <v>500000</v>
      </c>
      <c r="D62" s="33">
        <v>4001000</v>
      </c>
      <c r="E62" s="32">
        <v>4501000</v>
      </c>
      <c r="F62" s="46">
        <v>0</v>
      </c>
      <c r="G62" s="46">
        <v>522150</v>
      </c>
      <c r="H62" s="46">
        <v>0</v>
      </c>
      <c r="I62" s="46">
        <v>643213.63</v>
      </c>
      <c r="J62" s="46">
        <v>899229.03</v>
      </c>
      <c r="K62" s="46">
        <f t="shared" si="25"/>
        <v>2436407.34</v>
      </c>
    </row>
    <row r="63" spans="1:11" x14ac:dyDescent="0.2">
      <c r="A63" s="4" t="s">
        <v>93</v>
      </c>
      <c r="B63" s="9" t="s">
        <v>94</v>
      </c>
      <c r="C63" s="30">
        <v>10400000</v>
      </c>
      <c r="D63" s="34">
        <f>D64</f>
        <v>-3400000</v>
      </c>
      <c r="E63" s="30">
        <f t="shared" ref="E63:J63" si="26">+E64</f>
        <v>7000000</v>
      </c>
      <c r="F63" s="45">
        <f t="shared" si="26"/>
        <v>0</v>
      </c>
      <c r="G63" s="45">
        <f t="shared" si="26"/>
        <v>0</v>
      </c>
      <c r="H63" s="45">
        <f t="shared" si="26"/>
        <v>2283757.94</v>
      </c>
      <c r="I63" s="45">
        <f t="shared" si="26"/>
        <v>0</v>
      </c>
      <c r="J63" s="45">
        <f t="shared" si="26"/>
        <v>0</v>
      </c>
      <c r="K63" s="47">
        <f t="shared" si="25"/>
        <v>4716242.0600000005</v>
      </c>
    </row>
    <row r="64" spans="1:11" s="4" customFormat="1" x14ac:dyDescent="0.2">
      <c r="A64" s="1" t="s">
        <v>95</v>
      </c>
      <c r="B64" s="3" t="s">
        <v>94</v>
      </c>
      <c r="C64" s="32">
        <v>10400000</v>
      </c>
      <c r="D64" s="33">
        <v>-3400000</v>
      </c>
      <c r="E64" s="32">
        <v>7000000</v>
      </c>
      <c r="F64" s="46">
        <v>0</v>
      </c>
      <c r="G64" s="46">
        <v>0</v>
      </c>
      <c r="H64" s="46">
        <v>2283757.94</v>
      </c>
      <c r="I64" s="46">
        <v>0</v>
      </c>
      <c r="J64" s="46">
        <v>0</v>
      </c>
      <c r="K64" s="46">
        <f t="shared" si="25"/>
        <v>4716242.0600000005</v>
      </c>
    </row>
    <row r="65" spans="1:11" x14ac:dyDescent="0.2">
      <c r="A65" s="4" t="s">
        <v>96</v>
      </c>
      <c r="B65" s="9" t="s">
        <v>97</v>
      </c>
      <c r="C65" s="30">
        <v>5200000</v>
      </c>
      <c r="D65" s="34">
        <f t="shared" ref="D65:I65" si="27">+D66</f>
        <v>8800000</v>
      </c>
      <c r="E65" s="30">
        <f t="shared" si="27"/>
        <v>14000000</v>
      </c>
      <c r="F65" s="45">
        <f t="shared" si="27"/>
        <v>0</v>
      </c>
      <c r="G65" s="45">
        <f t="shared" si="27"/>
        <v>0</v>
      </c>
      <c r="H65" s="45">
        <f t="shared" si="27"/>
        <v>555225</v>
      </c>
      <c r="I65" s="45">
        <f t="shared" si="27"/>
        <v>0</v>
      </c>
      <c r="J65" s="45">
        <f>+J66</f>
        <v>0</v>
      </c>
      <c r="K65" s="47">
        <f t="shared" si="25"/>
        <v>13444775</v>
      </c>
    </row>
    <row r="66" spans="1:11" s="4" customFormat="1" x14ac:dyDescent="0.2">
      <c r="A66" s="1" t="s">
        <v>98</v>
      </c>
      <c r="B66" s="3" t="s">
        <v>99</v>
      </c>
      <c r="C66" s="32">
        <v>5200000</v>
      </c>
      <c r="D66" s="33">
        <v>8800000</v>
      </c>
      <c r="E66" s="32">
        <v>14000000</v>
      </c>
      <c r="F66" s="46">
        <v>0</v>
      </c>
      <c r="G66" s="46">
        <v>0</v>
      </c>
      <c r="H66" s="46">
        <v>555225</v>
      </c>
      <c r="I66" s="46">
        <v>0</v>
      </c>
      <c r="J66" s="46">
        <v>0</v>
      </c>
      <c r="K66" s="46">
        <f t="shared" si="25"/>
        <v>13444775</v>
      </c>
    </row>
    <row r="67" spans="1:11" s="4" customFormat="1" x14ac:dyDescent="0.2">
      <c r="A67" s="4" t="s">
        <v>100</v>
      </c>
      <c r="B67" s="9" t="s">
        <v>101</v>
      </c>
      <c r="C67" s="30">
        <v>600000</v>
      </c>
      <c r="D67" s="34">
        <f t="shared" ref="D67:I67" si="28">+D68</f>
        <v>149943.9</v>
      </c>
      <c r="E67" s="30">
        <f t="shared" si="28"/>
        <v>749943.9</v>
      </c>
      <c r="F67" s="45">
        <f t="shared" si="28"/>
        <v>0</v>
      </c>
      <c r="G67" s="45">
        <f t="shared" si="28"/>
        <v>0</v>
      </c>
      <c r="H67" s="45">
        <f t="shared" si="28"/>
        <v>0</v>
      </c>
      <c r="I67" s="45">
        <f t="shared" si="28"/>
        <v>0</v>
      </c>
      <c r="J67" s="45">
        <f>+J68</f>
        <v>269943.90000000002</v>
      </c>
      <c r="K67" s="47">
        <f t="shared" si="25"/>
        <v>480000</v>
      </c>
    </row>
    <row r="68" spans="1:11" x14ac:dyDescent="0.2">
      <c r="A68" s="1" t="s">
        <v>102</v>
      </c>
      <c r="B68" s="3" t="s">
        <v>103</v>
      </c>
      <c r="C68" s="32">
        <v>600000</v>
      </c>
      <c r="D68" s="33">
        <v>149943.9</v>
      </c>
      <c r="E68" s="32">
        <v>749943.9</v>
      </c>
      <c r="F68" s="46">
        <v>0</v>
      </c>
      <c r="G68" s="46">
        <v>0</v>
      </c>
      <c r="H68" s="46">
        <v>0</v>
      </c>
      <c r="I68" s="46">
        <v>0</v>
      </c>
      <c r="J68" s="46">
        <v>269943.90000000002</v>
      </c>
      <c r="K68" s="46">
        <f t="shared" si="25"/>
        <v>480000</v>
      </c>
    </row>
    <row r="69" spans="1:11" x14ac:dyDescent="0.2">
      <c r="A69" s="4" t="s">
        <v>104</v>
      </c>
      <c r="B69" s="9" t="s">
        <v>105</v>
      </c>
      <c r="C69" s="30">
        <v>7000000</v>
      </c>
      <c r="D69" s="34">
        <f t="shared" ref="D69:I69" si="29">+D70</f>
        <v>-77798.84</v>
      </c>
      <c r="E69" s="30">
        <f t="shared" si="29"/>
        <v>6922201.1600000001</v>
      </c>
      <c r="F69" s="45">
        <f t="shared" si="29"/>
        <v>0</v>
      </c>
      <c r="G69" s="45">
        <f t="shared" si="29"/>
        <v>0</v>
      </c>
      <c r="H69" s="45">
        <f t="shared" si="29"/>
        <v>0</v>
      </c>
      <c r="I69" s="45">
        <f t="shared" si="29"/>
        <v>0</v>
      </c>
      <c r="J69" s="45">
        <f>+J70</f>
        <v>462039.6</v>
      </c>
      <c r="K69" s="47">
        <f t="shared" si="25"/>
        <v>6460161.5600000005</v>
      </c>
    </row>
    <row r="70" spans="1:11" s="4" customFormat="1" x14ac:dyDescent="0.2">
      <c r="A70" s="1" t="s">
        <v>106</v>
      </c>
      <c r="B70" s="3" t="s">
        <v>105</v>
      </c>
      <c r="C70" s="32">
        <v>7000000</v>
      </c>
      <c r="D70" s="33">
        <v>-77798.84</v>
      </c>
      <c r="E70" s="32">
        <v>6922201.1600000001</v>
      </c>
      <c r="F70" s="46">
        <v>0</v>
      </c>
      <c r="G70" s="46">
        <v>0</v>
      </c>
      <c r="H70" s="46">
        <v>0</v>
      </c>
      <c r="I70" s="46">
        <v>0</v>
      </c>
      <c r="J70" s="46">
        <v>462039.6</v>
      </c>
      <c r="K70" s="46">
        <f t="shared" si="25"/>
        <v>6460161.5600000005</v>
      </c>
    </row>
    <row r="71" spans="1:11" x14ac:dyDescent="0.2">
      <c r="A71" s="4" t="s">
        <v>107</v>
      </c>
      <c r="B71" s="9" t="s">
        <v>108</v>
      </c>
      <c r="C71" s="30">
        <v>21400000</v>
      </c>
      <c r="D71" s="34">
        <f t="shared" ref="D71:I71" si="30">+D72</f>
        <v>0</v>
      </c>
      <c r="E71" s="30">
        <f t="shared" si="30"/>
        <v>21400000</v>
      </c>
      <c r="F71" s="45">
        <f t="shared" si="30"/>
        <v>1272798.2</v>
      </c>
      <c r="G71" s="45">
        <f t="shared" si="30"/>
        <v>1589627.47</v>
      </c>
      <c r="H71" s="45">
        <f t="shared" si="30"/>
        <v>1618098.41</v>
      </c>
      <c r="I71" s="45">
        <f t="shared" si="30"/>
        <v>1650610.04</v>
      </c>
      <c r="J71" s="45">
        <f>+J72</f>
        <v>1831974.18</v>
      </c>
      <c r="K71" s="47">
        <f t="shared" si="25"/>
        <v>13436891.700000003</v>
      </c>
    </row>
    <row r="72" spans="1:11" s="4" customFormat="1" x14ac:dyDescent="0.2">
      <c r="A72" s="1" t="s">
        <v>109</v>
      </c>
      <c r="B72" s="3" t="s">
        <v>108</v>
      </c>
      <c r="C72" s="32">
        <v>21400000</v>
      </c>
      <c r="D72" s="33">
        <v>0</v>
      </c>
      <c r="E72" s="32">
        <v>21400000</v>
      </c>
      <c r="F72" s="46">
        <v>1272798.2</v>
      </c>
      <c r="G72" s="46">
        <v>1589627.47</v>
      </c>
      <c r="H72" s="46">
        <v>1618098.41</v>
      </c>
      <c r="I72" s="46">
        <v>1650610.04</v>
      </c>
      <c r="J72" s="46">
        <v>1831974.18</v>
      </c>
      <c r="K72" s="46">
        <f t="shared" si="25"/>
        <v>13436891.700000003</v>
      </c>
    </row>
    <row r="73" spans="1:11" x14ac:dyDescent="0.2">
      <c r="A73" s="4" t="s">
        <v>110</v>
      </c>
      <c r="B73" s="9" t="s">
        <v>111</v>
      </c>
      <c r="C73" s="30">
        <v>10000000</v>
      </c>
      <c r="D73" s="34">
        <f t="shared" ref="D73:I73" si="31">+D74</f>
        <v>-72145.06</v>
      </c>
      <c r="E73" s="30">
        <f t="shared" si="31"/>
        <v>9927854.9399999995</v>
      </c>
      <c r="F73" s="45">
        <f t="shared" si="31"/>
        <v>0</v>
      </c>
      <c r="G73" s="45">
        <f t="shared" si="31"/>
        <v>0</v>
      </c>
      <c r="H73" s="45">
        <f t="shared" si="31"/>
        <v>0</v>
      </c>
      <c r="I73" s="45">
        <f t="shared" si="31"/>
        <v>9927854.9399999995</v>
      </c>
      <c r="J73" s="45">
        <f>+J74</f>
        <v>0</v>
      </c>
      <c r="K73" s="47">
        <f t="shared" si="25"/>
        <v>0</v>
      </c>
    </row>
    <row r="74" spans="1:11" s="4" customFormat="1" x14ac:dyDescent="0.2">
      <c r="A74" s="1" t="s">
        <v>112</v>
      </c>
      <c r="B74" s="3" t="s">
        <v>111</v>
      </c>
      <c r="C74" s="32">
        <v>10000000</v>
      </c>
      <c r="D74" s="33">
        <v>-72145.06</v>
      </c>
      <c r="E74" s="32">
        <v>9927854.9399999995</v>
      </c>
      <c r="F74" s="46">
        <v>0</v>
      </c>
      <c r="G74" s="46">
        <v>0</v>
      </c>
      <c r="H74" s="46">
        <v>0</v>
      </c>
      <c r="I74" s="46">
        <v>9927854.9399999995</v>
      </c>
      <c r="J74" s="46">
        <v>0</v>
      </c>
      <c r="K74" s="46">
        <f t="shared" si="25"/>
        <v>0</v>
      </c>
    </row>
    <row r="75" spans="1:11" x14ac:dyDescent="0.2">
      <c r="A75" s="4" t="s">
        <v>113</v>
      </c>
      <c r="B75" s="9" t="s">
        <v>114</v>
      </c>
      <c r="C75" s="30">
        <v>10850000</v>
      </c>
      <c r="D75" s="34">
        <f>+D76+D77</f>
        <v>0</v>
      </c>
      <c r="E75" s="30">
        <f>E76+E77</f>
        <v>10850000</v>
      </c>
      <c r="F75" s="45">
        <f>+F76+F77</f>
        <v>0</v>
      </c>
      <c r="G75" s="45">
        <f>+G76+G77</f>
        <v>0</v>
      </c>
      <c r="H75" s="45">
        <f>+H76+H77</f>
        <v>0</v>
      </c>
      <c r="I75" s="45">
        <f>+I76+I77</f>
        <v>0</v>
      </c>
      <c r="J75" s="45">
        <f>+J76+J77</f>
        <v>0</v>
      </c>
      <c r="K75" s="47">
        <f t="shared" si="25"/>
        <v>10850000</v>
      </c>
    </row>
    <row r="76" spans="1:11" s="4" customFormat="1" x14ac:dyDescent="0.2">
      <c r="A76" s="1" t="s">
        <v>115</v>
      </c>
      <c r="B76" s="3" t="s">
        <v>116</v>
      </c>
      <c r="C76" s="32">
        <v>10400000</v>
      </c>
      <c r="D76" s="33">
        <v>0</v>
      </c>
      <c r="E76" s="32">
        <v>10400000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f t="shared" si="25"/>
        <v>10400000</v>
      </c>
    </row>
    <row r="77" spans="1:11" s="4" customFormat="1" x14ac:dyDescent="0.2">
      <c r="A77" s="1" t="s">
        <v>117</v>
      </c>
      <c r="B77" s="3" t="s">
        <v>118</v>
      </c>
      <c r="C77" s="32">
        <v>450000</v>
      </c>
      <c r="D77" s="33">
        <v>0</v>
      </c>
      <c r="E77" s="32">
        <v>450000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8">
        <f t="shared" ref="K77:K139" si="32">+E77-F77-G77-H77-I77-J77</f>
        <v>450000</v>
      </c>
    </row>
    <row r="78" spans="1:11" s="4" customFormat="1" x14ac:dyDescent="0.2">
      <c r="A78" s="4" t="s">
        <v>119</v>
      </c>
      <c r="B78" s="9" t="s">
        <v>120</v>
      </c>
      <c r="C78" s="30">
        <v>7300000</v>
      </c>
      <c r="D78" s="34">
        <f t="shared" ref="D78:E78" si="33">+D79+D80+D81+D82+D83+D84</f>
        <v>6800000</v>
      </c>
      <c r="E78" s="30">
        <f t="shared" si="33"/>
        <v>14100000</v>
      </c>
      <c r="F78" s="45">
        <f>+F79+F80+F81+F82+F83+F84</f>
        <v>0</v>
      </c>
      <c r="G78" s="45">
        <f>+G79+G80+G81+G82+G83+G84</f>
        <v>4425</v>
      </c>
      <c r="H78" s="45">
        <f>+H79+H80+H81+H82+H83+H84</f>
        <v>176871.38</v>
      </c>
      <c r="I78" s="45">
        <f>+I79+I80+I81+I82+I83+I84</f>
        <v>195939</v>
      </c>
      <c r="J78" s="45">
        <f>+J79+J80+J81+J82+J83+J84</f>
        <v>376567.26</v>
      </c>
      <c r="K78" s="45">
        <f t="shared" si="32"/>
        <v>13346197.359999999</v>
      </c>
    </row>
    <row r="79" spans="1:11" x14ac:dyDescent="0.2">
      <c r="A79" s="1" t="s">
        <v>121</v>
      </c>
      <c r="B79" s="3" t="s">
        <v>122</v>
      </c>
      <c r="C79" s="32">
        <v>200000</v>
      </c>
      <c r="D79" s="33">
        <v>0</v>
      </c>
      <c r="E79" s="32">
        <v>200000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8">
        <f t="shared" si="32"/>
        <v>200000</v>
      </c>
    </row>
    <row r="80" spans="1:11" s="4" customFormat="1" x14ac:dyDescent="0.2">
      <c r="A80" s="1" t="s">
        <v>424</v>
      </c>
      <c r="B80" s="3" t="s">
        <v>430</v>
      </c>
      <c r="C80" s="32">
        <v>0</v>
      </c>
      <c r="D80" s="33">
        <v>176871.38</v>
      </c>
      <c r="E80" s="32">
        <v>176871.38</v>
      </c>
      <c r="F80" s="46">
        <v>0</v>
      </c>
      <c r="G80" s="46">
        <v>0</v>
      </c>
      <c r="H80" s="46">
        <v>176871.38</v>
      </c>
      <c r="I80" s="46">
        <v>0</v>
      </c>
      <c r="J80" s="46">
        <v>0</v>
      </c>
      <c r="K80" s="46">
        <f t="shared" si="32"/>
        <v>0</v>
      </c>
    </row>
    <row r="81" spans="1:11" s="4" customFormat="1" x14ac:dyDescent="0.2">
      <c r="A81" s="1" t="s">
        <v>123</v>
      </c>
      <c r="B81" s="3" t="s">
        <v>124</v>
      </c>
      <c r="C81" s="32">
        <v>1000000</v>
      </c>
      <c r="D81" s="33">
        <v>0</v>
      </c>
      <c r="E81" s="32">
        <v>1000000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8">
        <f t="shared" si="32"/>
        <v>1000000</v>
      </c>
    </row>
    <row r="82" spans="1:11" s="4" customFormat="1" x14ac:dyDescent="0.2">
      <c r="A82" s="1" t="s">
        <v>125</v>
      </c>
      <c r="B82" s="3" t="s">
        <v>126</v>
      </c>
      <c r="C82" s="32">
        <v>5200000</v>
      </c>
      <c r="D82" s="33">
        <v>-1000000</v>
      </c>
      <c r="E82" s="32">
        <v>4200000</v>
      </c>
      <c r="F82" s="46">
        <v>0</v>
      </c>
      <c r="G82" s="46">
        <v>4425</v>
      </c>
      <c r="H82" s="46">
        <v>0</v>
      </c>
      <c r="I82" s="46">
        <v>195939</v>
      </c>
      <c r="J82" s="46">
        <v>376567.26</v>
      </c>
      <c r="K82" s="46">
        <f t="shared" si="32"/>
        <v>3623068.74</v>
      </c>
    </row>
    <row r="83" spans="1:11" x14ac:dyDescent="0.2">
      <c r="A83" s="1" t="s">
        <v>127</v>
      </c>
      <c r="B83" s="3" t="s">
        <v>128</v>
      </c>
      <c r="C83" s="32">
        <v>400000</v>
      </c>
      <c r="D83" s="33">
        <v>0</v>
      </c>
      <c r="E83" s="32">
        <v>400000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8">
        <f t="shared" si="32"/>
        <v>400000</v>
      </c>
    </row>
    <row r="84" spans="1:11" x14ac:dyDescent="0.2">
      <c r="A84" s="1" t="s">
        <v>129</v>
      </c>
      <c r="B84" s="3" t="s">
        <v>130</v>
      </c>
      <c r="C84" s="32">
        <v>500000</v>
      </c>
      <c r="D84" s="33">
        <v>7623128.6200000001</v>
      </c>
      <c r="E84" s="32">
        <v>8123128.6200000001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f t="shared" si="32"/>
        <v>8123128.6200000001</v>
      </c>
    </row>
    <row r="85" spans="1:11" x14ac:dyDescent="0.2">
      <c r="A85" s="4" t="s">
        <v>131</v>
      </c>
      <c r="B85" s="9" t="s">
        <v>132</v>
      </c>
      <c r="C85" s="30">
        <v>2359300</v>
      </c>
      <c r="D85" s="34">
        <f t="shared" ref="D85:I85" si="34">+D86</f>
        <v>0</v>
      </c>
      <c r="E85" s="30">
        <f t="shared" si="34"/>
        <v>2359300</v>
      </c>
      <c r="F85" s="45">
        <f>+F86</f>
        <v>0</v>
      </c>
      <c r="G85" s="45">
        <f t="shared" si="34"/>
        <v>0</v>
      </c>
      <c r="H85" s="45">
        <f t="shared" si="34"/>
        <v>0</v>
      </c>
      <c r="I85" s="45">
        <f t="shared" si="34"/>
        <v>0</v>
      </c>
      <c r="J85" s="45">
        <f>+J86</f>
        <v>0</v>
      </c>
      <c r="K85" s="47">
        <f t="shared" si="32"/>
        <v>2359300</v>
      </c>
    </row>
    <row r="86" spans="1:11" s="4" customFormat="1" x14ac:dyDescent="0.2">
      <c r="A86" s="1" t="s">
        <v>399</v>
      </c>
      <c r="B86" s="3" t="s">
        <v>406</v>
      </c>
      <c r="C86" s="32">
        <v>2359300</v>
      </c>
      <c r="D86" s="33">
        <v>0</v>
      </c>
      <c r="E86" s="32">
        <v>2359300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f t="shared" si="32"/>
        <v>2359300</v>
      </c>
    </row>
    <row r="87" spans="1:11" s="4" customFormat="1" x14ac:dyDescent="0.2">
      <c r="A87" s="4" t="s">
        <v>133</v>
      </c>
      <c r="B87" s="9" t="s">
        <v>134</v>
      </c>
      <c r="C87" s="30">
        <v>50000</v>
      </c>
      <c r="D87" s="34">
        <f t="shared" ref="D87:I87" si="35">+D88</f>
        <v>300000</v>
      </c>
      <c r="E87" s="30">
        <f t="shared" si="35"/>
        <v>350000</v>
      </c>
      <c r="F87" s="45">
        <f t="shared" si="35"/>
        <v>0</v>
      </c>
      <c r="G87" s="45">
        <f t="shared" si="35"/>
        <v>0</v>
      </c>
      <c r="H87" s="45">
        <f t="shared" si="35"/>
        <v>0</v>
      </c>
      <c r="I87" s="45">
        <f t="shared" si="35"/>
        <v>0</v>
      </c>
      <c r="J87" s="45">
        <f>+J88</f>
        <v>0</v>
      </c>
      <c r="K87" s="47">
        <f t="shared" si="32"/>
        <v>350000</v>
      </c>
    </row>
    <row r="88" spans="1:11" x14ac:dyDescent="0.2">
      <c r="A88" s="1" t="s">
        <v>135</v>
      </c>
      <c r="B88" s="3" t="s">
        <v>134</v>
      </c>
      <c r="C88" s="32">
        <v>50000</v>
      </c>
      <c r="D88" s="33">
        <v>300000</v>
      </c>
      <c r="E88" s="32">
        <v>350000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f t="shared" si="32"/>
        <v>350000</v>
      </c>
    </row>
    <row r="89" spans="1:11" s="4" customFormat="1" x14ac:dyDescent="0.2">
      <c r="A89" s="4" t="s">
        <v>136</v>
      </c>
      <c r="B89" s="9" t="s">
        <v>137</v>
      </c>
      <c r="C89" s="30">
        <v>3000000</v>
      </c>
      <c r="D89" s="34">
        <f t="shared" ref="D89:E89" si="36">+D90+D91</f>
        <v>-500000</v>
      </c>
      <c r="E89" s="30">
        <f t="shared" si="36"/>
        <v>2500000</v>
      </c>
      <c r="F89" s="45">
        <f>+F90+F91</f>
        <v>0</v>
      </c>
      <c r="G89" s="45">
        <f>+G90+G91</f>
        <v>0</v>
      </c>
      <c r="H89" s="45">
        <f>+H90+H91</f>
        <v>0</v>
      </c>
      <c r="I89" s="45">
        <f>+I90+I91</f>
        <v>0</v>
      </c>
      <c r="J89" s="45">
        <f>+J90+J91</f>
        <v>49331.16</v>
      </c>
      <c r="K89" s="47">
        <f t="shared" si="32"/>
        <v>2450668.84</v>
      </c>
    </row>
    <row r="90" spans="1:11" x14ac:dyDescent="0.2">
      <c r="A90" s="1" t="s">
        <v>138</v>
      </c>
      <c r="B90" s="3" t="s">
        <v>139</v>
      </c>
      <c r="C90" s="32">
        <v>3000000</v>
      </c>
      <c r="D90" s="33">
        <v>-762400</v>
      </c>
      <c r="E90" s="32">
        <v>2237600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f t="shared" si="32"/>
        <v>2237600</v>
      </c>
    </row>
    <row r="91" spans="1:11" x14ac:dyDescent="0.2">
      <c r="A91" s="1" t="s">
        <v>425</v>
      </c>
      <c r="B91" s="3" t="s">
        <v>431</v>
      </c>
      <c r="C91" s="32">
        <v>0</v>
      </c>
      <c r="D91" s="33">
        <v>262400</v>
      </c>
      <c r="E91" s="32">
        <v>262400</v>
      </c>
      <c r="F91" s="46">
        <v>0</v>
      </c>
      <c r="G91" s="46">
        <v>0</v>
      </c>
      <c r="H91" s="46">
        <v>0</v>
      </c>
      <c r="I91" s="46">
        <v>0</v>
      </c>
      <c r="J91" s="46">
        <v>49331.16</v>
      </c>
      <c r="K91" s="48">
        <f t="shared" si="32"/>
        <v>213068.84</v>
      </c>
    </row>
    <row r="92" spans="1:11" s="4" customFormat="1" x14ac:dyDescent="0.2">
      <c r="A92" s="4" t="s">
        <v>140</v>
      </c>
      <c r="B92" s="9" t="s">
        <v>141</v>
      </c>
      <c r="C92" s="30">
        <v>15600000</v>
      </c>
      <c r="D92" s="34">
        <f t="shared" ref="D92:E92" si="37">+D93</f>
        <v>-3000000</v>
      </c>
      <c r="E92" s="30">
        <f t="shared" si="37"/>
        <v>12600000</v>
      </c>
      <c r="F92" s="45">
        <f>+F93</f>
        <v>0</v>
      </c>
      <c r="G92" s="45">
        <f>+G93</f>
        <v>0</v>
      </c>
      <c r="H92" s="45">
        <f>+H93</f>
        <v>0</v>
      </c>
      <c r="I92" s="45">
        <f>+I93</f>
        <v>0</v>
      </c>
      <c r="J92" s="45">
        <f>+J93</f>
        <v>0</v>
      </c>
      <c r="K92" s="45">
        <f t="shared" si="32"/>
        <v>12600000</v>
      </c>
    </row>
    <row r="93" spans="1:11" x14ac:dyDescent="0.2">
      <c r="A93" s="1" t="s">
        <v>142</v>
      </c>
      <c r="B93" s="3" t="s">
        <v>143</v>
      </c>
      <c r="C93" s="32">
        <v>15600000</v>
      </c>
      <c r="D93" s="33">
        <v>-3000000</v>
      </c>
      <c r="E93" s="32">
        <v>12600000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8">
        <f t="shared" si="32"/>
        <v>12600000</v>
      </c>
    </row>
    <row r="94" spans="1:11" x14ac:dyDescent="0.2">
      <c r="A94" s="4" t="s">
        <v>144</v>
      </c>
      <c r="B94" s="9" t="s">
        <v>145</v>
      </c>
      <c r="C94" s="30">
        <v>20004479</v>
      </c>
      <c r="D94" s="34">
        <f t="shared" ref="D94:I94" si="38">+D95+D96+D97+D98+D99</f>
        <v>3678326</v>
      </c>
      <c r="E94" s="30">
        <f t="shared" si="38"/>
        <v>23682805</v>
      </c>
      <c r="F94" s="45">
        <f t="shared" si="38"/>
        <v>0</v>
      </c>
      <c r="G94" s="45">
        <f t="shared" si="38"/>
        <v>89500</v>
      </c>
      <c r="H94" s="45">
        <f t="shared" si="38"/>
        <v>305900</v>
      </c>
      <c r="I94" s="45">
        <f t="shared" si="38"/>
        <v>758108.81</v>
      </c>
      <c r="J94" s="45">
        <f>+J95+J96+J97+J98+J99</f>
        <v>2175824.85</v>
      </c>
      <c r="K94" s="45">
        <f t="shared" si="32"/>
        <v>20353471.34</v>
      </c>
    </row>
    <row r="95" spans="1:11" s="4" customFormat="1" x14ac:dyDescent="0.2">
      <c r="A95" s="1" t="s">
        <v>400</v>
      </c>
      <c r="B95" s="3" t="s">
        <v>146</v>
      </c>
      <c r="C95" s="32">
        <v>700000</v>
      </c>
      <c r="D95" s="33">
        <v>0</v>
      </c>
      <c r="E95" s="32">
        <v>700000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8">
        <f t="shared" si="32"/>
        <v>700000</v>
      </c>
    </row>
    <row r="96" spans="1:11" x14ac:dyDescent="0.2">
      <c r="A96" s="1" t="s">
        <v>401</v>
      </c>
      <c r="B96" s="3" t="s">
        <v>147</v>
      </c>
      <c r="C96" s="32">
        <v>1500000</v>
      </c>
      <c r="D96" s="33">
        <v>0</v>
      </c>
      <c r="E96" s="32">
        <v>1500000</v>
      </c>
      <c r="F96" s="46">
        <v>0</v>
      </c>
      <c r="G96" s="46">
        <v>29500</v>
      </c>
      <c r="H96" s="46">
        <v>5900</v>
      </c>
      <c r="I96" s="46">
        <v>398993.4</v>
      </c>
      <c r="J96" s="46">
        <v>88877.6</v>
      </c>
      <c r="K96" s="46">
        <f t="shared" si="32"/>
        <v>976729.00000000012</v>
      </c>
    </row>
    <row r="97" spans="1:11" s="4" customFormat="1" x14ac:dyDescent="0.2">
      <c r="A97" s="1" t="s">
        <v>402</v>
      </c>
      <c r="B97" s="3" t="s">
        <v>148</v>
      </c>
      <c r="C97" s="32">
        <v>5200000</v>
      </c>
      <c r="D97" s="33">
        <v>-2200000</v>
      </c>
      <c r="E97" s="32">
        <v>3000000</v>
      </c>
      <c r="F97" s="46">
        <v>0</v>
      </c>
      <c r="G97" s="46">
        <v>60000</v>
      </c>
      <c r="H97" s="46">
        <v>0</v>
      </c>
      <c r="I97" s="46">
        <v>54900</v>
      </c>
      <c r="J97" s="46">
        <v>1038947.25</v>
      </c>
      <c r="K97" s="48">
        <f t="shared" si="32"/>
        <v>1846152.75</v>
      </c>
    </row>
    <row r="98" spans="1:11" x14ac:dyDescent="0.2">
      <c r="A98" s="1" t="s">
        <v>149</v>
      </c>
      <c r="B98" s="3" t="s">
        <v>150</v>
      </c>
      <c r="C98" s="32">
        <v>604479</v>
      </c>
      <c r="D98" s="33">
        <v>8395521</v>
      </c>
      <c r="E98" s="32">
        <v>9000000</v>
      </c>
      <c r="F98" s="46">
        <v>0</v>
      </c>
      <c r="G98" s="46">
        <v>0</v>
      </c>
      <c r="H98" s="46">
        <v>0</v>
      </c>
      <c r="I98" s="46">
        <v>0</v>
      </c>
      <c r="J98" s="46">
        <v>200000</v>
      </c>
      <c r="K98" s="46">
        <f t="shared" si="32"/>
        <v>8800000</v>
      </c>
    </row>
    <row r="99" spans="1:11" s="4" customFormat="1" x14ac:dyDescent="0.2">
      <c r="A99" s="1" t="s">
        <v>151</v>
      </c>
      <c r="B99" s="3" t="s">
        <v>152</v>
      </c>
      <c r="C99" s="32">
        <v>12000000</v>
      </c>
      <c r="D99" s="33">
        <v>-2517195</v>
      </c>
      <c r="E99" s="32">
        <v>9482805</v>
      </c>
      <c r="F99" s="46">
        <v>0</v>
      </c>
      <c r="G99" s="46">
        <v>0</v>
      </c>
      <c r="H99" s="46">
        <v>300000</v>
      </c>
      <c r="I99" s="46">
        <v>304215.40999999997</v>
      </c>
      <c r="J99" s="46">
        <v>848000</v>
      </c>
      <c r="K99" s="48">
        <f t="shared" si="32"/>
        <v>8030589.5899999999</v>
      </c>
    </row>
    <row r="100" spans="1:11" x14ac:dyDescent="0.2">
      <c r="A100" s="4" t="s">
        <v>153</v>
      </c>
      <c r="B100" s="9" t="s">
        <v>154</v>
      </c>
      <c r="C100" s="30">
        <v>3000000</v>
      </c>
      <c r="D100" s="34">
        <f t="shared" ref="D100:E100" si="39">+D101</f>
        <v>-1500000</v>
      </c>
      <c r="E100" s="30">
        <f t="shared" si="39"/>
        <v>1500000</v>
      </c>
      <c r="F100" s="45">
        <f>+F101</f>
        <v>0</v>
      </c>
      <c r="G100" s="45">
        <f>+G101</f>
        <v>0</v>
      </c>
      <c r="H100" s="45">
        <f>+H101</f>
        <v>0</v>
      </c>
      <c r="I100" s="45">
        <f>+I101</f>
        <v>0</v>
      </c>
      <c r="J100" s="45">
        <f>+J101</f>
        <v>0</v>
      </c>
      <c r="K100" s="45">
        <f t="shared" si="32"/>
        <v>1500000</v>
      </c>
    </row>
    <row r="101" spans="1:11" s="4" customFormat="1" x14ac:dyDescent="0.2">
      <c r="A101" s="1" t="s">
        <v>155</v>
      </c>
      <c r="B101" s="3" t="s">
        <v>156</v>
      </c>
      <c r="C101" s="32">
        <v>3000000</v>
      </c>
      <c r="D101" s="33">
        <v>-1500000</v>
      </c>
      <c r="E101" s="32">
        <v>1500000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8">
        <f t="shared" si="32"/>
        <v>1500000</v>
      </c>
    </row>
    <row r="102" spans="1:11" x14ac:dyDescent="0.2">
      <c r="A102" s="4" t="s">
        <v>157</v>
      </c>
      <c r="B102" s="9" t="s">
        <v>158</v>
      </c>
      <c r="C102" s="30">
        <v>50000</v>
      </c>
      <c r="D102" s="34">
        <f t="shared" ref="D102:H102" si="40">+D103</f>
        <v>291400</v>
      </c>
      <c r="E102" s="30">
        <f t="shared" si="40"/>
        <v>341400</v>
      </c>
      <c r="F102" s="45">
        <f t="shared" si="40"/>
        <v>0</v>
      </c>
      <c r="G102" s="45">
        <f t="shared" si="40"/>
        <v>0</v>
      </c>
      <c r="H102" s="45">
        <f t="shared" si="40"/>
        <v>0</v>
      </c>
      <c r="I102" s="45">
        <f>+I103</f>
        <v>0</v>
      </c>
      <c r="J102" s="45">
        <f>+J103</f>
        <v>141600</v>
      </c>
      <c r="K102" s="45">
        <f t="shared" si="32"/>
        <v>199800</v>
      </c>
    </row>
    <row r="103" spans="1:11" s="4" customFormat="1" x14ac:dyDescent="0.2">
      <c r="A103" s="1" t="s">
        <v>159</v>
      </c>
      <c r="B103" s="3" t="s">
        <v>158</v>
      </c>
      <c r="C103" s="32">
        <v>50000</v>
      </c>
      <c r="D103" s="33">
        <v>291400</v>
      </c>
      <c r="E103" s="32">
        <v>341400</v>
      </c>
      <c r="F103" s="46">
        <v>0</v>
      </c>
      <c r="G103" s="46">
        <v>0</v>
      </c>
      <c r="H103" s="46">
        <v>0</v>
      </c>
      <c r="I103" s="46">
        <v>0</v>
      </c>
      <c r="J103" s="46">
        <v>141600</v>
      </c>
      <c r="K103" s="48">
        <f t="shared" si="32"/>
        <v>199800</v>
      </c>
    </row>
    <row r="104" spans="1:11" x14ac:dyDescent="0.2">
      <c r="A104" s="4" t="s">
        <v>160</v>
      </c>
      <c r="B104" s="9" t="s">
        <v>161</v>
      </c>
      <c r="C104" s="30">
        <v>20301597</v>
      </c>
      <c r="D104" s="34">
        <f t="shared" ref="D104:J104" si="41">+D105+D106</f>
        <v>-2000000</v>
      </c>
      <c r="E104" s="30">
        <f t="shared" si="41"/>
        <v>18301597</v>
      </c>
      <c r="F104" s="45">
        <f t="shared" si="41"/>
        <v>0</v>
      </c>
      <c r="G104" s="45">
        <f t="shared" si="41"/>
        <v>185735</v>
      </c>
      <c r="H104" s="45">
        <f t="shared" si="41"/>
        <v>1823654.6</v>
      </c>
      <c r="I104" s="45">
        <f t="shared" si="41"/>
        <v>118354</v>
      </c>
      <c r="J104" s="45">
        <f t="shared" si="41"/>
        <v>1760866.8</v>
      </c>
      <c r="K104" s="45">
        <f t="shared" si="32"/>
        <v>14412986.6</v>
      </c>
    </row>
    <row r="105" spans="1:11" x14ac:dyDescent="0.2">
      <c r="A105" s="1" t="s">
        <v>162</v>
      </c>
      <c r="B105" s="3" t="s">
        <v>161</v>
      </c>
      <c r="C105" s="32">
        <v>5200000</v>
      </c>
      <c r="D105" s="33">
        <v>4173602.91</v>
      </c>
      <c r="E105" s="32">
        <v>9373602.9100000001</v>
      </c>
      <c r="F105" s="46">
        <v>0</v>
      </c>
      <c r="G105" s="46">
        <v>0</v>
      </c>
      <c r="H105" s="46">
        <v>1823654.6</v>
      </c>
      <c r="I105" s="46">
        <v>118354</v>
      </c>
      <c r="J105" s="46">
        <v>1760866.8</v>
      </c>
      <c r="K105" s="48">
        <f t="shared" si="32"/>
        <v>5670727.5100000007</v>
      </c>
    </row>
    <row r="106" spans="1:11" x14ac:dyDescent="0.2">
      <c r="A106" s="1" t="s">
        <v>163</v>
      </c>
      <c r="B106" s="3" t="s">
        <v>164</v>
      </c>
      <c r="C106" s="32">
        <v>15101597</v>
      </c>
      <c r="D106" s="40">
        <v>-6173602.9100000001</v>
      </c>
      <c r="E106" s="32">
        <v>8927994.0899999999</v>
      </c>
      <c r="F106" s="46">
        <v>0</v>
      </c>
      <c r="G106" s="46">
        <v>185735</v>
      </c>
      <c r="H106" s="46">
        <v>0</v>
      </c>
      <c r="I106" s="46">
        <v>0</v>
      </c>
      <c r="J106" s="46">
        <v>0</v>
      </c>
      <c r="K106" s="46">
        <f t="shared" si="32"/>
        <v>8742259.0899999999</v>
      </c>
    </row>
    <row r="107" spans="1:11" x14ac:dyDescent="0.2">
      <c r="A107" s="4" t="s">
        <v>165</v>
      </c>
      <c r="B107" s="9" t="s">
        <v>166</v>
      </c>
      <c r="C107" s="30">
        <v>5200000</v>
      </c>
      <c r="D107" s="34">
        <f t="shared" ref="D107:I107" si="42">+D108</f>
        <v>0</v>
      </c>
      <c r="E107" s="30">
        <f t="shared" si="42"/>
        <v>5200000</v>
      </c>
      <c r="F107" s="45">
        <f t="shared" si="42"/>
        <v>0</v>
      </c>
      <c r="G107" s="45">
        <f t="shared" si="42"/>
        <v>221250</v>
      </c>
      <c r="H107" s="45">
        <f t="shared" si="42"/>
        <v>380227.5</v>
      </c>
      <c r="I107" s="45">
        <f t="shared" si="42"/>
        <v>262257.2</v>
      </c>
      <c r="J107" s="45">
        <f>+J108</f>
        <v>327132.40000000002</v>
      </c>
      <c r="K107" s="47">
        <f t="shared" si="32"/>
        <v>4009132.9</v>
      </c>
    </row>
    <row r="108" spans="1:11" x14ac:dyDescent="0.2">
      <c r="A108" s="1" t="s">
        <v>167</v>
      </c>
      <c r="B108" s="3" t="s">
        <v>166</v>
      </c>
      <c r="C108" s="32">
        <v>5200000</v>
      </c>
      <c r="D108" s="33">
        <v>0</v>
      </c>
      <c r="E108" s="32">
        <v>5200000</v>
      </c>
      <c r="F108" s="46">
        <v>0</v>
      </c>
      <c r="G108" s="46">
        <v>221250</v>
      </c>
      <c r="H108" s="46">
        <v>380227.5</v>
      </c>
      <c r="I108" s="46">
        <v>262257.2</v>
      </c>
      <c r="J108" s="46">
        <v>327132.40000000002</v>
      </c>
      <c r="K108" s="46">
        <f t="shared" si="32"/>
        <v>4009132.9</v>
      </c>
    </row>
    <row r="109" spans="1:11" s="4" customFormat="1" x14ac:dyDescent="0.2">
      <c r="A109" s="4" t="s">
        <v>168</v>
      </c>
      <c r="B109" s="9" t="s">
        <v>169</v>
      </c>
      <c r="C109" s="30">
        <v>400000</v>
      </c>
      <c r="D109" s="34">
        <f t="shared" ref="D109:G109" si="43">+D110+D111</f>
        <v>0</v>
      </c>
      <c r="E109" s="30">
        <f t="shared" si="43"/>
        <v>400000</v>
      </c>
      <c r="F109" s="45">
        <f t="shared" si="43"/>
        <v>0</v>
      </c>
      <c r="G109" s="45">
        <f t="shared" si="43"/>
        <v>0</v>
      </c>
      <c r="H109" s="45">
        <f>+H110+H111</f>
        <v>0</v>
      </c>
      <c r="I109" s="45">
        <f>+I110+I111</f>
        <v>0</v>
      </c>
      <c r="J109" s="45">
        <f>+J110+J111</f>
        <v>0</v>
      </c>
      <c r="K109" s="47">
        <f t="shared" si="32"/>
        <v>400000</v>
      </c>
    </row>
    <row r="110" spans="1:11" x14ac:dyDescent="0.2">
      <c r="A110" s="1" t="s">
        <v>170</v>
      </c>
      <c r="B110" s="3" t="s">
        <v>171</v>
      </c>
      <c r="C110" s="32">
        <v>100000</v>
      </c>
      <c r="D110" s="33">
        <v>0</v>
      </c>
      <c r="E110" s="32">
        <v>100000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f t="shared" si="32"/>
        <v>100000</v>
      </c>
    </row>
    <row r="111" spans="1:11" s="4" customFormat="1" x14ac:dyDescent="0.2">
      <c r="A111" s="1" t="s">
        <v>172</v>
      </c>
      <c r="B111" s="3" t="s">
        <v>173</v>
      </c>
      <c r="C111" s="32">
        <v>300000</v>
      </c>
      <c r="D111" s="33">
        <v>0</v>
      </c>
      <c r="E111" s="32">
        <v>300000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8">
        <f t="shared" si="32"/>
        <v>300000</v>
      </c>
    </row>
    <row r="112" spans="1:11" x14ac:dyDescent="0.2">
      <c r="A112" s="4" t="s">
        <v>174</v>
      </c>
      <c r="B112" s="9" t="s">
        <v>175</v>
      </c>
      <c r="C112" s="30">
        <v>1500000</v>
      </c>
      <c r="D112" s="34">
        <f t="shared" ref="D112:I112" si="44">+D113</f>
        <v>-1000000</v>
      </c>
      <c r="E112" s="30">
        <f t="shared" si="44"/>
        <v>500000</v>
      </c>
      <c r="F112" s="45">
        <f t="shared" si="44"/>
        <v>0</v>
      </c>
      <c r="G112" s="45">
        <f t="shared" si="44"/>
        <v>0</v>
      </c>
      <c r="H112" s="45">
        <f t="shared" si="44"/>
        <v>10159.799999999999</v>
      </c>
      <c r="I112" s="45">
        <f t="shared" si="44"/>
        <v>0</v>
      </c>
      <c r="J112" s="45">
        <f>+J113</f>
        <v>0</v>
      </c>
      <c r="K112" s="45">
        <f t="shared" si="32"/>
        <v>489840.2</v>
      </c>
    </row>
    <row r="113" spans="1:11" s="4" customFormat="1" x14ac:dyDescent="0.2">
      <c r="A113" s="1" t="s">
        <v>176</v>
      </c>
      <c r="B113" s="3" t="s">
        <v>175</v>
      </c>
      <c r="C113" s="32">
        <v>1500000</v>
      </c>
      <c r="D113" s="33">
        <v>-1000000</v>
      </c>
      <c r="E113" s="32">
        <v>500000</v>
      </c>
      <c r="F113" s="46">
        <v>0</v>
      </c>
      <c r="G113" s="46">
        <v>0</v>
      </c>
      <c r="H113" s="46">
        <v>10159.799999999999</v>
      </c>
      <c r="I113" s="46">
        <v>0</v>
      </c>
      <c r="J113" s="46">
        <v>0</v>
      </c>
      <c r="K113" s="48">
        <f t="shared" si="32"/>
        <v>489840.2</v>
      </c>
    </row>
    <row r="114" spans="1:11" x14ac:dyDescent="0.2">
      <c r="A114" s="4" t="s">
        <v>177</v>
      </c>
      <c r="B114" s="9" t="s">
        <v>178</v>
      </c>
      <c r="C114" s="30">
        <v>1000000</v>
      </c>
      <c r="D114" s="34">
        <f t="shared" ref="D114:I114" si="45">+D115</f>
        <v>-304700</v>
      </c>
      <c r="E114" s="30">
        <f t="shared" si="45"/>
        <v>695300</v>
      </c>
      <c r="F114" s="45">
        <f t="shared" si="45"/>
        <v>0</v>
      </c>
      <c r="G114" s="45">
        <f t="shared" si="45"/>
        <v>0</v>
      </c>
      <c r="H114" s="45">
        <f t="shared" si="45"/>
        <v>0</v>
      </c>
      <c r="I114" s="45">
        <f t="shared" si="45"/>
        <v>0</v>
      </c>
      <c r="J114" s="45">
        <f>+J115</f>
        <v>0</v>
      </c>
      <c r="K114" s="45">
        <f t="shared" si="32"/>
        <v>695300</v>
      </c>
    </row>
    <row r="115" spans="1:11" x14ac:dyDescent="0.2">
      <c r="A115" s="1" t="s">
        <v>179</v>
      </c>
      <c r="B115" s="3" t="s">
        <v>178</v>
      </c>
      <c r="C115" s="32">
        <v>1000000</v>
      </c>
      <c r="D115" s="33">
        <v>-304700</v>
      </c>
      <c r="E115" s="32">
        <v>695300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8">
        <f t="shared" si="32"/>
        <v>695300</v>
      </c>
    </row>
    <row r="116" spans="1:11" s="4" customFormat="1" x14ac:dyDescent="0.2">
      <c r="A116" s="4" t="s">
        <v>180</v>
      </c>
      <c r="B116" s="9" t="s">
        <v>181</v>
      </c>
      <c r="C116" s="30">
        <v>500000</v>
      </c>
      <c r="D116" s="34">
        <f t="shared" ref="D116:I116" si="46">+D117</f>
        <v>-234853.99</v>
      </c>
      <c r="E116" s="30">
        <f t="shared" si="46"/>
        <v>265146.01</v>
      </c>
      <c r="F116" s="45">
        <f t="shared" si="46"/>
        <v>0</v>
      </c>
      <c r="G116" s="45">
        <f t="shared" si="46"/>
        <v>0</v>
      </c>
      <c r="H116" s="45">
        <f t="shared" si="46"/>
        <v>0</v>
      </c>
      <c r="I116" s="45">
        <f t="shared" si="46"/>
        <v>0</v>
      </c>
      <c r="J116" s="45">
        <f>+J117</f>
        <v>0</v>
      </c>
      <c r="K116" s="45">
        <f t="shared" si="32"/>
        <v>265146.01</v>
      </c>
    </row>
    <row r="117" spans="1:11" s="4" customFormat="1" x14ac:dyDescent="0.2">
      <c r="A117" s="1" t="s">
        <v>182</v>
      </c>
      <c r="B117" s="3" t="s">
        <v>181</v>
      </c>
      <c r="C117" s="32">
        <v>500000</v>
      </c>
      <c r="D117" s="33">
        <v>-234853.99</v>
      </c>
      <c r="E117" s="32">
        <v>265146.01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8">
        <f t="shared" si="32"/>
        <v>265146.01</v>
      </c>
    </row>
    <row r="118" spans="1:11" x14ac:dyDescent="0.2">
      <c r="A118" s="4" t="s">
        <v>183</v>
      </c>
      <c r="B118" s="9" t="s">
        <v>184</v>
      </c>
      <c r="C118" s="30">
        <v>10400000</v>
      </c>
      <c r="D118" s="34">
        <f t="shared" ref="D118:E118" si="47">+D119</f>
        <v>-8399999.0099999998</v>
      </c>
      <c r="E118" s="30">
        <f t="shared" si="47"/>
        <v>2000000.99</v>
      </c>
      <c r="F118" s="45">
        <f>+F119</f>
        <v>0</v>
      </c>
      <c r="G118" s="45">
        <f>+G119</f>
        <v>0</v>
      </c>
      <c r="H118" s="45">
        <f>+H119</f>
        <v>0</v>
      </c>
      <c r="I118" s="45">
        <f>+I119</f>
        <v>0</v>
      </c>
      <c r="J118" s="45">
        <f>+J119</f>
        <v>0</v>
      </c>
      <c r="K118" s="45">
        <f t="shared" si="32"/>
        <v>2000000.99</v>
      </c>
    </row>
    <row r="119" spans="1:11" s="4" customFormat="1" x14ac:dyDescent="0.2">
      <c r="A119" s="1" t="s">
        <v>185</v>
      </c>
      <c r="B119" s="3" t="s">
        <v>184</v>
      </c>
      <c r="C119" s="32">
        <v>10400000</v>
      </c>
      <c r="D119" s="33">
        <v>-8399999.0099999998</v>
      </c>
      <c r="E119" s="32">
        <v>2000000.99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8">
        <f t="shared" si="32"/>
        <v>2000000.99</v>
      </c>
    </row>
    <row r="120" spans="1:11" x14ac:dyDescent="0.2">
      <c r="A120" s="4" t="s">
        <v>186</v>
      </c>
      <c r="B120" s="9" t="s">
        <v>187</v>
      </c>
      <c r="C120" s="30">
        <v>1500000</v>
      </c>
      <c r="D120" s="41">
        <f t="shared" ref="D120:I120" si="48">+D121</f>
        <v>-577000</v>
      </c>
      <c r="E120" s="30">
        <f t="shared" si="48"/>
        <v>923000</v>
      </c>
      <c r="F120" s="45">
        <f t="shared" si="48"/>
        <v>0</v>
      </c>
      <c r="G120" s="45">
        <f t="shared" si="48"/>
        <v>0</v>
      </c>
      <c r="H120" s="45">
        <f t="shared" si="48"/>
        <v>0</v>
      </c>
      <c r="I120" s="45">
        <f t="shared" si="48"/>
        <v>0</v>
      </c>
      <c r="J120" s="45">
        <f>+J121</f>
        <v>0</v>
      </c>
      <c r="K120" s="45">
        <f t="shared" si="32"/>
        <v>923000</v>
      </c>
    </row>
    <row r="121" spans="1:11" x14ac:dyDescent="0.2">
      <c r="A121" s="1" t="s">
        <v>188</v>
      </c>
      <c r="B121" s="3" t="s">
        <v>187</v>
      </c>
      <c r="C121" s="32">
        <v>1500000</v>
      </c>
      <c r="D121" s="33">
        <v>-577000</v>
      </c>
      <c r="E121" s="32">
        <v>923000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8">
        <f t="shared" si="32"/>
        <v>923000</v>
      </c>
    </row>
    <row r="122" spans="1:11" s="4" customFormat="1" x14ac:dyDescent="0.2">
      <c r="A122" s="4" t="s">
        <v>189</v>
      </c>
      <c r="B122" s="9" t="s">
        <v>190</v>
      </c>
      <c r="C122" s="30">
        <v>1500000</v>
      </c>
      <c r="D122" s="34">
        <f t="shared" ref="D122:E122" si="49">+D123</f>
        <v>77000</v>
      </c>
      <c r="E122" s="30">
        <f t="shared" si="49"/>
        <v>1577000</v>
      </c>
      <c r="F122" s="45">
        <f>+F123</f>
        <v>0</v>
      </c>
      <c r="G122" s="45">
        <f>+G123</f>
        <v>0</v>
      </c>
      <c r="H122" s="45">
        <f>+H123</f>
        <v>0</v>
      </c>
      <c r="I122" s="45">
        <f>+I123</f>
        <v>311826.8</v>
      </c>
      <c r="J122" s="45">
        <f>+J123</f>
        <v>0</v>
      </c>
      <c r="K122" s="45">
        <f t="shared" si="32"/>
        <v>1265173.2</v>
      </c>
    </row>
    <row r="123" spans="1:11" x14ac:dyDescent="0.2">
      <c r="A123" s="1" t="s">
        <v>191</v>
      </c>
      <c r="B123" s="3" t="s">
        <v>190</v>
      </c>
      <c r="C123" s="32">
        <v>1500000</v>
      </c>
      <c r="D123" s="33">
        <v>77000</v>
      </c>
      <c r="E123" s="32">
        <v>1577000</v>
      </c>
      <c r="F123" s="46">
        <v>0</v>
      </c>
      <c r="G123" s="46">
        <v>0</v>
      </c>
      <c r="H123" s="46">
        <v>0</v>
      </c>
      <c r="I123" s="46">
        <v>311826.8</v>
      </c>
      <c r="J123" s="46">
        <v>0</v>
      </c>
      <c r="K123" s="48">
        <f t="shared" si="32"/>
        <v>1265173.2</v>
      </c>
    </row>
    <row r="124" spans="1:11" s="4" customFormat="1" x14ac:dyDescent="0.2">
      <c r="A124" s="4" t="s">
        <v>192</v>
      </c>
      <c r="B124" s="9" t="s">
        <v>193</v>
      </c>
      <c r="C124" s="30">
        <v>500000</v>
      </c>
      <c r="D124" s="34">
        <f t="shared" ref="D124:I124" si="50">+D125</f>
        <v>0</v>
      </c>
      <c r="E124" s="30">
        <f t="shared" si="50"/>
        <v>500000</v>
      </c>
      <c r="F124" s="45">
        <f t="shared" si="50"/>
        <v>0</v>
      </c>
      <c r="G124" s="45">
        <f t="shared" si="50"/>
        <v>0</v>
      </c>
      <c r="H124" s="45">
        <f t="shared" si="50"/>
        <v>0</v>
      </c>
      <c r="I124" s="45">
        <f t="shared" si="50"/>
        <v>0</v>
      </c>
      <c r="J124" s="45">
        <f>+J125</f>
        <v>0</v>
      </c>
      <c r="K124" s="45">
        <f t="shared" si="32"/>
        <v>500000</v>
      </c>
    </row>
    <row r="125" spans="1:11" x14ac:dyDescent="0.2">
      <c r="A125" s="1" t="s">
        <v>194</v>
      </c>
      <c r="B125" s="3" t="s">
        <v>193</v>
      </c>
      <c r="C125" s="32">
        <v>500000</v>
      </c>
      <c r="D125" s="33">
        <v>0</v>
      </c>
      <c r="E125" s="32">
        <v>500000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8">
        <f t="shared" si="32"/>
        <v>500000</v>
      </c>
    </row>
    <row r="126" spans="1:11" s="4" customFormat="1" x14ac:dyDescent="0.2">
      <c r="A126" s="4" t="s">
        <v>426</v>
      </c>
      <c r="B126" s="9" t="s">
        <v>432</v>
      </c>
      <c r="C126" s="30">
        <v>0</v>
      </c>
      <c r="D126" s="42">
        <f t="shared" ref="D126:H126" si="51">+D127</f>
        <v>399795</v>
      </c>
      <c r="E126" s="30">
        <f t="shared" si="51"/>
        <v>399795</v>
      </c>
      <c r="F126" s="45">
        <f t="shared" si="51"/>
        <v>0</v>
      </c>
      <c r="G126" s="45">
        <f t="shared" si="51"/>
        <v>0</v>
      </c>
      <c r="H126" s="45">
        <f t="shared" si="51"/>
        <v>0</v>
      </c>
      <c r="I126" s="45">
        <f>+I127</f>
        <v>0</v>
      </c>
      <c r="J126" s="45">
        <f>+J127</f>
        <v>0</v>
      </c>
      <c r="K126" s="45">
        <f t="shared" si="32"/>
        <v>399795</v>
      </c>
    </row>
    <row r="127" spans="1:11" x14ac:dyDescent="0.2">
      <c r="A127" s="1" t="s">
        <v>427</v>
      </c>
      <c r="B127" s="3" t="s">
        <v>432</v>
      </c>
      <c r="C127" s="32">
        <v>0</v>
      </c>
      <c r="D127" s="33">
        <v>399795</v>
      </c>
      <c r="E127" s="32">
        <v>399795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8">
        <f t="shared" si="32"/>
        <v>399795</v>
      </c>
    </row>
    <row r="128" spans="1:11" s="4" customFormat="1" x14ac:dyDescent="0.2">
      <c r="A128" s="4" t="s">
        <v>195</v>
      </c>
      <c r="B128" s="9" t="s">
        <v>196</v>
      </c>
      <c r="C128" s="30">
        <v>3000000</v>
      </c>
      <c r="D128" s="34">
        <f t="shared" ref="D128:I128" si="52">+D129</f>
        <v>0</v>
      </c>
      <c r="E128" s="30">
        <f t="shared" si="52"/>
        <v>3000000</v>
      </c>
      <c r="F128" s="45">
        <f t="shared" si="52"/>
        <v>0</v>
      </c>
      <c r="G128" s="45">
        <f t="shared" si="52"/>
        <v>165334.69</v>
      </c>
      <c r="H128" s="45">
        <f t="shared" si="52"/>
        <v>124851.46</v>
      </c>
      <c r="I128" s="45">
        <f t="shared" si="52"/>
        <v>0</v>
      </c>
      <c r="J128" s="45">
        <f>+J129</f>
        <v>466390.81</v>
      </c>
      <c r="K128" s="45">
        <f t="shared" si="32"/>
        <v>2243423.04</v>
      </c>
    </row>
    <row r="129" spans="1:11" x14ac:dyDescent="0.2">
      <c r="A129" s="1" t="s">
        <v>197</v>
      </c>
      <c r="B129" s="3" t="s">
        <v>196</v>
      </c>
      <c r="C129" s="32">
        <v>3000000</v>
      </c>
      <c r="D129" s="33">
        <v>0</v>
      </c>
      <c r="E129" s="32">
        <v>3000000</v>
      </c>
      <c r="F129" s="46">
        <v>0</v>
      </c>
      <c r="G129" s="46">
        <v>165334.69</v>
      </c>
      <c r="H129" s="46">
        <v>124851.46</v>
      </c>
      <c r="I129" s="46">
        <v>0</v>
      </c>
      <c r="J129" s="46">
        <v>466390.81</v>
      </c>
      <c r="K129" s="48">
        <f t="shared" si="32"/>
        <v>2243423.04</v>
      </c>
    </row>
    <row r="130" spans="1:11" s="4" customFormat="1" x14ac:dyDescent="0.2">
      <c r="A130" s="4" t="s">
        <v>198</v>
      </c>
      <c r="B130" s="9" t="s">
        <v>199</v>
      </c>
      <c r="C130" s="30">
        <v>5200000</v>
      </c>
      <c r="D130" s="34">
        <f t="shared" ref="D130:I130" si="53">+D131</f>
        <v>-1200000</v>
      </c>
      <c r="E130" s="30">
        <f t="shared" si="53"/>
        <v>4000000</v>
      </c>
      <c r="F130" s="45">
        <f t="shared" si="53"/>
        <v>0</v>
      </c>
      <c r="G130" s="45">
        <f t="shared" si="53"/>
        <v>0</v>
      </c>
      <c r="H130" s="45">
        <f t="shared" si="53"/>
        <v>800711.45</v>
      </c>
      <c r="I130" s="45">
        <f t="shared" si="53"/>
        <v>0</v>
      </c>
      <c r="J130" s="45">
        <f>+J131</f>
        <v>0</v>
      </c>
      <c r="K130" s="45">
        <f t="shared" si="32"/>
        <v>3199288.55</v>
      </c>
    </row>
    <row r="131" spans="1:11" x14ac:dyDescent="0.2">
      <c r="A131" s="1" t="s">
        <v>200</v>
      </c>
      <c r="B131" s="3" t="s">
        <v>199</v>
      </c>
      <c r="C131" s="32">
        <v>5200000</v>
      </c>
      <c r="D131" s="33">
        <v>-1200000</v>
      </c>
      <c r="E131" s="32">
        <v>4000000</v>
      </c>
      <c r="F131" s="46">
        <v>0</v>
      </c>
      <c r="G131" s="46">
        <v>0</v>
      </c>
      <c r="H131" s="46">
        <v>800711.45</v>
      </c>
      <c r="I131" s="46">
        <v>0</v>
      </c>
      <c r="J131" s="46">
        <v>0</v>
      </c>
      <c r="K131" s="48">
        <f t="shared" si="32"/>
        <v>3199288.55</v>
      </c>
    </row>
    <row r="132" spans="1:11" s="4" customFormat="1" x14ac:dyDescent="0.2">
      <c r="A132" s="4" t="s">
        <v>201</v>
      </c>
      <c r="B132" s="9" t="s">
        <v>202</v>
      </c>
      <c r="C132" s="30">
        <v>500000</v>
      </c>
      <c r="D132" s="34">
        <f t="shared" ref="D132:I132" si="54">+D133</f>
        <v>-57934</v>
      </c>
      <c r="E132" s="30">
        <f t="shared" si="54"/>
        <v>442066</v>
      </c>
      <c r="F132" s="45">
        <f t="shared" si="54"/>
        <v>0</v>
      </c>
      <c r="G132" s="45">
        <f t="shared" si="54"/>
        <v>0</v>
      </c>
      <c r="H132" s="45">
        <f t="shared" si="54"/>
        <v>1451.4</v>
      </c>
      <c r="I132" s="45">
        <f t="shared" si="54"/>
        <v>0</v>
      </c>
      <c r="J132" s="45">
        <f>+J133</f>
        <v>0</v>
      </c>
      <c r="K132" s="45">
        <f t="shared" si="32"/>
        <v>440614.6</v>
      </c>
    </row>
    <row r="133" spans="1:11" x14ac:dyDescent="0.2">
      <c r="A133" s="1" t="s">
        <v>203</v>
      </c>
      <c r="B133" s="3" t="s">
        <v>202</v>
      </c>
      <c r="C133" s="32">
        <v>500000</v>
      </c>
      <c r="D133" s="33">
        <v>-57934</v>
      </c>
      <c r="E133" s="32">
        <v>442066</v>
      </c>
      <c r="F133" s="46">
        <v>0</v>
      </c>
      <c r="G133" s="46">
        <v>0</v>
      </c>
      <c r="H133" s="46">
        <v>1451.4</v>
      </c>
      <c r="I133" s="46">
        <v>0</v>
      </c>
      <c r="J133" s="46">
        <v>0</v>
      </c>
      <c r="K133" s="48">
        <f t="shared" si="32"/>
        <v>440614.6</v>
      </c>
    </row>
    <row r="134" spans="1:11" s="4" customFormat="1" x14ac:dyDescent="0.2">
      <c r="A134" s="4" t="s">
        <v>204</v>
      </c>
      <c r="B134" s="9" t="s">
        <v>205</v>
      </c>
      <c r="C134" s="30">
        <v>500000</v>
      </c>
      <c r="D134" s="34">
        <f t="shared" ref="D134:I134" si="55">+D135</f>
        <v>0</v>
      </c>
      <c r="E134" s="30">
        <f t="shared" si="55"/>
        <v>500000</v>
      </c>
      <c r="F134" s="45">
        <f t="shared" si="55"/>
        <v>0</v>
      </c>
      <c r="G134" s="45">
        <f t="shared" si="55"/>
        <v>0</v>
      </c>
      <c r="H134" s="45">
        <f t="shared" si="55"/>
        <v>8094.8</v>
      </c>
      <c r="I134" s="45">
        <f t="shared" si="55"/>
        <v>0</v>
      </c>
      <c r="J134" s="45">
        <f>+J135</f>
        <v>0</v>
      </c>
      <c r="K134" s="45">
        <f t="shared" si="32"/>
        <v>491905.2</v>
      </c>
    </row>
    <row r="135" spans="1:11" x14ac:dyDescent="0.2">
      <c r="A135" s="1" t="s">
        <v>206</v>
      </c>
      <c r="B135" s="3" t="s">
        <v>205</v>
      </c>
      <c r="C135" s="32">
        <v>500000</v>
      </c>
      <c r="D135" s="33">
        <v>0</v>
      </c>
      <c r="E135" s="32">
        <v>500000</v>
      </c>
      <c r="F135" s="46">
        <v>0</v>
      </c>
      <c r="G135" s="46">
        <v>0</v>
      </c>
      <c r="H135" s="46">
        <v>8094.8</v>
      </c>
      <c r="I135" s="46">
        <v>0</v>
      </c>
      <c r="J135" s="46">
        <v>0</v>
      </c>
      <c r="K135" s="48">
        <f t="shared" si="32"/>
        <v>491905.2</v>
      </c>
    </row>
    <row r="136" spans="1:11" s="4" customFormat="1" x14ac:dyDescent="0.2">
      <c r="A136" s="4" t="s">
        <v>207</v>
      </c>
      <c r="B136" s="9" t="s">
        <v>208</v>
      </c>
      <c r="C136" s="30">
        <v>7200000</v>
      </c>
      <c r="D136" s="34">
        <f t="shared" ref="D136:G136" si="56">+D137+D138+D139</f>
        <v>-4700000</v>
      </c>
      <c r="E136" s="30">
        <f t="shared" si="56"/>
        <v>2500000</v>
      </c>
      <c r="F136" s="45">
        <f t="shared" si="56"/>
        <v>0</v>
      </c>
      <c r="G136" s="45">
        <f t="shared" si="56"/>
        <v>0</v>
      </c>
      <c r="H136" s="45">
        <f>+H137+H138+H139</f>
        <v>134679.29999999999</v>
      </c>
      <c r="I136" s="45">
        <f>+I137+I138+I139</f>
        <v>0</v>
      </c>
      <c r="J136" s="45">
        <f>+J137+J138+J139</f>
        <v>0</v>
      </c>
      <c r="K136" s="45">
        <f t="shared" si="32"/>
        <v>2365320.7000000002</v>
      </c>
    </row>
    <row r="137" spans="1:11" x14ac:dyDescent="0.2">
      <c r="A137" s="1" t="s">
        <v>209</v>
      </c>
      <c r="B137" s="3" t="s">
        <v>210</v>
      </c>
      <c r="C137" s="32">
        <v>5200000</v>
      </c>
      <c r="D137" s="33">
        <v>-4700000</v>
      </c>
      <c r="E137" s="32">
        <v>500000</v>
      </c>
      <c r="F137" s="46">
        <v>0</v>
      </c>
      <c r="G137" s="46">
        <v>0</v>
      </c>
      <c r="H137" s="46">
        <v>42462.3</v>
      </c>
      <c r="I137" s="46">
        <v>0</v>
      </c>
      <c r="J137" s="46">
        <v>0</v>
      </c>
      <c r="K137" s="48">
        <f t="shared" si="32"/>
        <v>457537.7</v>
      </c>
    </row>
    <row r="138" spans="1:11" s="4" customFormat="1" x14ac:dyDescent="0.2">
      <c r="A138" s="1" t="s">
        <v>211</v>
      </c>
      <c r="B138" s="3" t="s">
        <v>212</v>
      </c>
      <c r="C138" s="32">
        <v>1000000</v>
      </c>
      <c r="D138" s="33">
        <v>0</v>
      </c>
      <c r="E138" s="32">
        <v>1000000</v>
      </c>
      <c r="F138" s="46">
        <v>0</v>
      </c>
      <c r="G138" s="46">
        <v>0</v>
      </c>
      <c r="H138" s="46">
        <v>92217</v>
      </c>
      <c r="I138" s="46">
        <v>0</v>
      </c>
      <c r="J138" s="46">
        <v>0</v>
      </c>
      <c r="K138" s="46">
        <f t="shared" si="32"/>
        <v>907783</v>
      </c>
    </row>
    <row r="139" spans="1:11" x14ac:dyDescent="0.2">
      <c r="A139" s="1" t="s">
        <v>213</v>
      </c>
      <c r="B139" s="3" t="s">
        <v>214</v>
      </c>
      <c r="C139" s="32">
        <v>1000000</v>
      </c>
      <c r="D139" s="33">
        <v>0</v>
      </c>
      <c r="E139" s="32">
        <v>1000000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8">
        <f t="shared" si="32"/>
        <v>1000000</v>
      </c>
    </row>
    <row r="140" spans="1:11" s="4" customFormat="1" x14ac:dyDescent="0.2">
      <c r="A140" s="4" t="s">
        <v>215</v>
      </c>
      <c r="B140" s="9" t="s">
        <v>216</v>
      </c>
      <c r="C140" s="30">
        <v>6200000</v>
      </c>
      <c r="D140" s="34">
        <f t="shared" ref="D140:I140" si="57">+D141+D142</f>
        <v>-4746132.82</v>
      </c>
      <c r="E140" s="30">
        <f t="shared" si="57"/>
        <v>1453867.1800000002</v>
      </c>
      <c r="F140" s="45">
        <f t="shared" si="57"/>
        <v>0</v>
      </c>
      <c r="G140" s="45">
        <f t="shared" si="57"/>
        <v>0</v>
      </c>
      <c r="H140" s="45">
        <f t="shared" si="57"/>
        <v>14004.24</v>
      </c>
      <c r="I140" s="45">
        <f t="shared" si="57"/>
        <v>0</v>
      </c>
      <c r="J140" s="45">
        <f>+J141+J142</f>
        <v>0</v>
      </c>
      <c r="K140" s="45">
        <f t="shared" ref="K140:K203" si="58">+E140-F140-G140-H140-I140-J140</f>
        <v>1439862.9400000002</v>
      </c>
    </row>
    <row r="141" spans="1:11" x14ac:dyDescent="0.2">
      <c r="A141" s="1" t="s">
        <v>217</v>
      </c>
      <c r="B141" s="3" t="s">
        <v>218</v>
      </c>
      <c r="C141" s="32">
        <v>1000000</v>
      </c>
      <c r="D141" s="33">
        <v>-26132.82</v>
      </c>
      <c r="E141" s="32">
        <v>973867.18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8">
        <f t="shared" si="58"/>
        <v>973867.18</v>
      </c>
    </row>
    <row r="142" spans="1:11" s="4" customFormat="1" x14ac:dyDescent="0.2">
      <c r="A142" s="1" t="s">
        <v>219</v>
      </c>
      <c r="B142" s="3" t="s">
        <v>220</v>
      </c>
      <c r="C142" s="32">
        <v>5200000</v>
      </c>
      <c r="D142" s="33">
        <v>-4720000</v>
      </c>
      <c r="E142" s="32">
        <v>480000</v>
      </c>
      <c r="F142" s="46">
        <v>0</v>
      </c>
      <c r="G142" s="46">
        <v>0</v>
      </c>
      <c r="H142" s="46">
        <v>14004.24</v>
      </c>
      <c r="I142" s="46">
        <v>0</v>
      </c>
      <c r="J142" s="46">
        <v>0</v>
      </c>
      <c r="K142" s="46">
        <f t="shared" si="58"/>
        <v>465995.76</v>
      </c>
    </row>
    <row r="143" spans="1:11" x14ac:dyDescent="0.2">
      <c r="A143" s="4" t="s">
        <v>221</v>
      </c>
      <c r="B143" s="9" t="s">
        <v>222</v>
      </c>
      <c r="C143" s="30">
        <v>6200000</v>
      </c>
      <c r="D143" s="43">
        <f t="shared" ref="D143:I143" si="59">+D144+D145</f>
        <v>-4653867.18</v>
      </c>
      <c r="E143" s="30">
        <f t="shared" si="59"/>
        <v>1546132.8199999998</v>
      </c>
      <c r="F143" s="45">
        <f t="shared" si="59"/>
        <v>0</v>
      </c>
      <c r="G143" s="45">
        <f t="shared" si="59"/>
        <v>0</v>
      </c>
      <c r="H143" s="45">
        <f t="shared" si="59"/>
        <v>78381.5</v>
      </c>
      <c r="I143" s="45">
        <f t="shared" si="59"/>
        <v>60398.3</v>
      </c>
      <c r="J143" s="45">
        <f>+J144+J145</f>
        <v>467494.34</v>
      </c>
      <c r="K143" s="47">
        <f t="shared" si="58"/>
        <v>939858.6799999997</v>
      </c>
    </row>
    <row r="144" spans="1:11" s="4" customFormat="1" x14ac:dyDescent="0.2">
      <c r="A144" s="1" t="s">
        <v>223</v>
      </c>
      <c r="B144" s="3" t="s">
        <v>224</v>
      </c>
      <c r="C144" s="32">
        <v>5200000</v>
      </c>
      <c r="D144" s="33">
        <v>-4475120.68</v>
      </c>
      <c r="E144" s="32">
        <v>724879.32</v>
      </c>
      <c r="F144" s="46">
        <v>0</v>
      </c>
      <c r="G144" s="46">
        <v>0</v>
      </c>
      <c r="H144" s="46">
        <v>17953.7</v>
      </c>
      <c r="I144" s="46">
        <v>60398.3</v>
      </c>
      <c r="J144" s="46">
        <v>467494.34</v>
      </c>
      <c r="K144" s="46">
        <f t="shared" si="58"/>
        <v>179032.97999999992</v>
      </c>
    </row>
    <row r="145" spans="1:11" x14ac:dyDescent="0.2">
      <c r="A145" s="1" t="s">
        <v>225</v>
      </c>
      <c r="B145" s="3" t="s">
        <v>226</v>
      </c>
      <c r="C145" s="32">
        <v>1000000</v>
      </c>
      <c r="D145" s="33">
        <v>-178746.5</v>
      </c>
      <c r="E145" s="32">
        <v>821253.5</v>
      </c>
      <c r="F145" s="46">
        <v>0</v>
      </c>
      <c r="G145" s="46">
        <v>0</v>
      </c>
      <c r="H145" s="46">
        <v>60427.8</v>
      </c>
      <c r="I145" s="46">
        <v>0</v>
      </c>
      <c r="J145" s="46">
        <v>0</v>
      </c>
      <c r="K145" s="48">
        <f t="shared" si="58"/>
        <v>760825.7</v>
      </c>
    </row>
    <row r="146" spans="1:11" s="4" customFormat="1" x14ac:dyDescent="0.2">
      <c r="A146" s="4" t="s">
        <v>227</v>
      </c>
      <c r="B146" s="9" t="s">
        <v>228</v>
      </c>
      <c r="C146" s="30">
        <v>2000000</v>
      </c>
      <c r="D146" s="34">
        <f t="shared" ref="D146:I146" si="60">+D147+D148</f>
        <v>-1600000</v>
      </c>
      <c r="E146" s="30">
        <f t="shared" si="60"/>
        <v>400000</v>
      </c>
      <c r="F146" s="45">
        <f t="shared" si="60"/>
        <v>0</v>
      </c>
      <c r="G146" s="45">
        <f t="shared" si="60"/>
        <v>0</v>
      </c>
      <c r="H146" s="45">
        <f t="shared" si="60"/>
        <v>44250</v>
      </c>
      <c r="I146" s="45">
        <f t="shared" si="60"/>
        <v>1397</v>
      </c>
      <c r="J146" s="45">
        <f>+J147+J148</f>
        <v>0</v>
      </c>
      <c r="K146" s="45">
        <f t="shared" si="58"/>
        <v>354353</v>
      </c>
    </row>
    <row r="147" spans="1:11" x14ac:dyDescent="0.2">
      <c r="A147" s="1" t="s">
        <v>229</v>
      </c>
      <c r="B147" s="3" t="s">
        <v>230</v>
      </c>
      <c r="C147" s="32">
        <v>1000000</v>
      </c>
      <c r="D147" s="33">
        <v>-605000</v>
      </c>
      <c r="E147" s="32">
        <v>395000</v>
      </c>
      <c r="F147" s="46">
        <v>0</v>
      </c>
      <c r="G147" s="46">
        <v>0</v>
      </c>
      <c r="H147" s="46">
        <v>44250</v>
      </c>
      <c r="I147" s="46">
        <v>0</v>
      </c>
      <c r="J147" s="46">
        <v>0</v>
      </c>
      <c r="K147" s="48">
        <f t="shared" si="58"/>
        <v>350750</v>
      </c>
    </row>
    <row r="148" spans="1:11" s="4" customFormat="1" x14ac:dyDescent="0.2">
      <c r="A148" s="1" t="s">
        <v>231</v>
      </c>
      <c r="B148" s="3" t="s">
        <v>232</v>
      </c>
      <c r="C148" s="32">
        <v>1000000</v>
      </c>
      <c r="D148" s="33">
        <v>-995000</v>
      </c>
      <c r="E148" s="32">
        <v>5000</v>
      </c>
      <c r="F148" s="46">
        <v>0</v>
      </c>
      <c r="G148" s="46">
        <v>0</v>
      </c>
      <c r="H148" s="46">
        <v>0</v>
      </c>
      <c r="I148" s="46">
        <v>1397</v>
      </c>
      <c r="J148" s="46">
        <v>0</v>
      </c>
      <c r="K148" s="46">
        <f t="shared" si="58"/>
        <v>3603</v>
      </c>
    </row>
    <row r="149" spans="1:11" x14ac:dyDescent="0.2">
      <c r="A149" s="4" t="s">
        <v>233</v>
      </c>
      <c r="B149" s="9" t="s">
        <v>234</v>
      </c>
      <c r="C149" s="30">
        <v>46000000</v>
      </c>
      <c r="D149" s="34">
        <f t="shared" ref="D149:I149" si="61">+D150+D151+D152+D153+D154</f>
        <v>500000</v>
      </c>
      <c r="E149" s="30">
        <f t="shared" si="61"/>
        <v>46500000</v>
      </c>
      <c r="F149" s="45">
        <f t="shared" si="61"/>
        <v>679603</v>
      </c>
      <c r="G149" s="45">
        <f t="shared" si="61"/>
        <v>679600</v>
      </c>
      <c r="H149" s="45">
        <f t="shared" si="61"/>
        <v>284262</v>
      </c>
      <c r="I149" s="45">
        <f t="shared" si="61"/>
        <v>4000.01</v>
      </c>
      <c r="J149" s="45">
        <f>+J150+J151+J152+J153+J154</f>
        <v>20365</v>
      </c>
      <c r="K149" s="47">
        <f t="shared" si="58"/>
        <v>44832169.990000002</v>
      </c>
    </row>
    <row r="150" spans="1:11" x14ac:dyDescent="0.2">
      <c r="A150" s="1" t="s">
        <v>235</v>
      </c>
      <c r="B150" s="3" t="s">
        <v>236</v>
      </c>
      <c r="C150" s="32">
        <v>40000000</v>
      </c>
      <c r="D150" s="33">
        <v>1359203</v>
      </c>
      <c r="E150" s="32">
        <v>41359203</v>
      </c>
      <c r="F150" s="46">
        <v>679603</v>
      </c>
      <c r="G150" s="46">
        <v>679600</v>
      </c>
      <c r="H150" s="46">
        <v>0</v>
      </c>
      <c r="I150" s="46">
        <v>0</v>
      </c>
      <c r="J150" s="46">
        <v>0</v>
      </c>
      <c r="K150" s="46">
        <f t="shared" si="58"/>
        <v>40000000</v>
      </c>
    </row>
    <row r="151" spans="1:11" x14ac:dyDescent="0.2">
      <c r="A151" s="1" t="s">
        <v>237</v>
      </c>
      <c r="B151" s="3" t="s">
        <v>238</v>
      </c>
      <c r="C151" s="32">
        <v>3000000</v>
      </c>
      <c r="D151" s="33">
        <v>-1359203</v>
      </c>
      <c r="E151" s="32">
        <v>1640797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8">
        <f t="shared" si="58"/>
        <v>1640797</v>
      </c>
    </row>
    <row r="152" spans="1:11" x14ac:dyDescent="0.2">
      <c r="A152" s="1" t="s">
        <v>239</v>
      </c>
      <c r="B152" s="3" t="s">
        <v>240</v>
      </c>
      <c r="C152" s="32">
        <v>500000</v>
      </c>
      <c r="D152" s="33">
        <v>0</v>
      </c>
      <c r="E152" s="32">
        <v>500000</v>
      </c>
      <c r="F152" s="46">
        <v>0</v>
      </c>
      <c r="G152" s="46">
        <v>0</v>
      </c>
      <c r="H152" s="46">
        <v>0</v>
      </c>
      <c r="I152" s="46">
        <v>4000.01</v>
      </c>
      <c r="J152" s="46">
        <v>20365</v>
      </c>
      <c r="K152" s="46">
        <f t="shared" si="58"/>
        <v>475634.99</v>
      </c>
    </row>
    <row r="153" spans="1:11" s="4" customFormat="1" x14ac:dyDescent="0.2">
      <c r="A153" s="1" t="s">
        <v>241</v>
      </c>
      <c r="B153" s="3" t="s">
        <v>242</v>
      </c>
      <c r="C153" s="32">
        <v>1000000</v>
      </c>
      <c r="D153" s="33">
        <v>500000</v>
      </c>
      <c r="E153" s="32">
        <v>1500000</v>
      </c>
      <c r="F153" s="46">
        <v>0</v>
      </c>
      <c r="G153" s="46">
        <v>0</v>
      </c>
      <c r="H153" s="46">
        <v>284262</v>
      </c>
      <c r="I153" s="46">
        <v>0</v>
      </c>
      <c r="J153" s="46">
        <v>0</v>
      </c>
      <c r="K153" s="48">
        <f t="shared" si="58"/>
        <v>1215738</v>
      </c>
    </row>
    <row r="154" spans="1:11" x14ac:dyDescent="0.2">
      <c r="A154" s="1" t="s">
        <v>243</v>
      </c>
      <c r="B154" s="3" t="s">
        <v>244</v>
      </c>
      <c r="C154" s="32">
        <v>1500000</v>
      </c>
      <c r="D154" s="33">
        <v>0</v>
      </c>
      <c r="E154" s="32">
        <v>1500000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f t="shared" si="58"/>
        <v>1500000</v>
      </c>
    </row>
    <row r="155" spans="1:11" x14ac:dyDescent="0.2">
      <c r="A155" s="4" t="s">
        <v>245</v>
      </c>
      <c r="B155" s="9" t="s">
        <v>246</v>
      </c>
      <c r="C155" s="30">
        <v>5800000</v>
      </c>
      <c r="D155" s="34">
        <f t="shared" ref="D155:E155" si="62">+D156+D157+D158+D159</f>
        <v>-250000</v>
      </c>
      <c r="E155" s="30">
        <f t="shared" si="62"/>
        <v>5550000</v>
      </c>
      <c r="F155" s="45">
        <f>+F156+F157+F158+F159</f>
        <v>0</v>
      </c>
      <c r="G155" s="45">
        <f>+G156+G157+G158+G159</f>
        <v>0</v>
      </c>
      <c r="H155" s="45">
        <f>+H156+H157+H158+H159</f>
        <v>0</v>
      </c>
      <c r="I155" s="45">
        <f>+I156+I157+I158+I159</f>
        <v>414250.8</v>
      </c>
      <c r="J155" s="45">
        <f>+J156+J157+J158+J159</f>
        <v>0</v>
      </c>
      <c r="K155" s="47">
        <f>+E155-F155-G155-H155-I155-J155</f>
        <v>5135749.2</v>
      </c>
    </row>
    <row r="156" spans="1:11" x14ac:dyDescent="0.2">
      <c r="A156" s="1" t="s">
        <v>247</v>
      </c>
      <c r="B156" s="3" t="s">
        <v>248</v>
      </c>
      <c r="C156" s="32">
        <v>50000</v>
      </c>
      <c r="D156" s="33">
        <v>250000</v>
      </c>
      <c r="E156" s="32">
        <v>300000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f t="shared" si="58"/>
        <v>300000</v>
      </c>
    </row>
    <row r="157" spans="1:11" s="4" customFormat="1" x14ac:dyDescent="0.2">
      <c r="A157" s="1" t="s">
        <v>249</v>
      </c>
      <c r="B157" s="3" t="s">
        <v>250</v>
      </c>
      <c r="C157" s="32">
        <v>50000</v>
      </c>
      <c r="D157" s="33">
        <v>0</v>
      </c>
      <c r="E157" s="32">
        <v>50000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8">
        <f t="shared" si="58"/>
        <v>50000</v>
      </c>
    </row>
    <row r="158" spans="1:11" x14ac:dyDescent="0.2">
      <c r="A158" s="1" t="s">
        <v>251</v>
      </c>
      <c r="B158" s="3" t="s">
        <v>252</v>
      </c>
      <c r="C158" s="32">
        <v>5200000</v>
      </c>
      <c r="D158" s="33">
        <v>-500000</v>
      </c>
      <c r="E158" s="32">
        <v>4700000</v>
      </c>
      <c r="F158" s="46">
        <v>0</v>
      </c>
      <c r="G158" s="46">
        <v>0</v>
      </c>
      <c r="H158" s="46">
        <v>0</v>
      </c>
      <c r="I158" s="46">
        <v>414250.8</v>
      </c>
      <c r="J158" s="46">
        <v>0</v>
      </c>
      <c r="K158" s="46">
        <f t="shared" si="58"/>
        <v>4285749.2</v>
      </c>
    </row>
    <row r="159" spans="1:11" x14ac:dyDescent="0.2">
      <c r="A159" s="1" t="s">
        <v>253</v>
      </c>
      <c r="B159" s="3" t="s">
        <v>254</v>
      </c>
      <c r="C159" s="32">
        <v>500000</v>
      </c>
      <c r="D159" s="33">
        <v>0</v>
      </c>
      <c r="E159" s="32">
        <v>500000</v>
      </c>
      <c r="F159" s="46">
        <v>0</v>
      </c>
      <c r="G159" s="46">
        <v>0</v>
      </c>
      <c r="H159" s="46">
        <v>0</v>
      </c>
      <c r="I159" s="46">
        <v>0</v>
      </c>
      <c r="J159" s="46">
        <v>0</v>
      </c>
      <c r="K159" s="48">
        <f t="shared" si="58"/>
        <v>500000</v>
      </c>
    </row>
    <row r="160" spans="1:11" s="4" customFormat="1" x14ac:dyDescent="0.2">
      <c r="A160" s="4" t="s">
        <v>255</v>
      </c>
      <c r="B160" s="9" t="s">
        <v>256</v>
      </c>
      <c r="C160" s="30">
        <f>+C161+C162</f>
        <v>1500000</v>
      </c>
      <c r="D160" s="34">
        <f>+D161+D162</f>
        <v>74203.169999999984</v>
      </c>
      <c r="E160" s="30">
        <f>+E161+E162</f>
        <v>1574203.17</v>
      </c>
      <c r="F160" s="45">
        <f>+F161</f>
        <v>0</v>
      </c>
      <c r="G160" s="45">
        <f>+G161</f>
        <v>0</v>
      </c>
      <c r="H160" s="45">
        <f>+H161+H162</f>
        <v>65525.4</v>
      </c>
      <c r="I160" s="45">
        <f>+I161+I162</f>
        <v>94506.2</v>
      </c>
      <c r="J160" s="45">
        <f>+J161+J162</f>
        <v>0</v>
      </c>
      <c r="K160" s="45">
        <f t="shared" si="58"/>
        <v>1414171.57</v>
      </c>
    </row>
    <row r="161" spans="1:11" x14ac:dyDescent="0.2">
      <c r="A161" s="1" t="s">
        <v>257</v>
      </c>
      <c r="B161" s="3" t="s">
        <v>256</v>
      </c>
      <c r="C161" s="32">
        <v>1500000</v>
      </c>
      <c r="D161" s="33">
        <v>-325796.83</v>
      </c>
      <c r="E161" s="32">
        <v>1174203.17</v>
      </c>
      <c r="F161" s="46">
        <v>0</v>
      </c>
      <c r="G161" s="46">
        <v>0</v>
      </c>
      <c r="H161" s="46">
        <v>65525.4</v>
      </c>
      <c r="I161" s="46">
        <v>94506.2</v>
      </c>
      <c r="J161" s="46">
        <v>0</v>
      </c>
      <c r="K161" s="48">
        <f>+E161-F161-G161-H161-I161-J161</f>
        <v>1014171.5700000001</v>
      </c>
    </row>
    <row r="162" spans="1:11" x14ac:dyDescent="0.2">
      <c r="A162" s="1" t="s">
        <v>434</v>
      </c>
      <c r="B162" s="1" t="s">
        <v>437</v>
      </c>
      <c r="C162" s="32">
        <v>0</v>
      </c>
      <c r="D162" s="33">
        <v>400000</v>
      </c>
      <c r="E162" s="32">
        <v>400000</v>
      </c>
      <c r="F162" s="46">
        <f>+F163+F164</f>
        <v>0</v>
      </c>
      <c r="G162" s="46">
        <f>+G163+G164</f>
        <v>0</v>
      </c>
      <c r="H162" s="46">
        <v>0</v>
      </c>
      <c r="I162" s="46">
        <v>0</v>
      </c>
      <c r="J162" s="46">
        <v>0</v>
      </c>
      <c r="K162" s="46">
        <f>+E162-F162-G162-H162-I162-J162</f>
        <v>400000</v>
      </c>
    </row>
    <row r="163" spans="1:11" s="4" customFormat="1" x14ac:dyDescent="0.2">
      <c r="A163" s="4" t="s">
        <v>258</v>
      </c>
      <c r="B163" s="9" t="s">
        <v>259</v>
      </c>
      <c r="C163" s="30">
        <v>3300000</v>
      </c>
      <c r="D163" s="34">
        <f>+D164+D165</f>
        <v>-24203.17</v>
      </c>
      <c r="E163" s="30">
        <f>+E164+E165</f>
        <v>3275796.83</v>
      </c>
      <c r="F163" s="45">
        <v>0</v>
      </c>
      <c r="G163" s="45">
        <v>0</v>
      </c>
      <c r="H163" s="45">
        <f>+H164+H165</f>
        <v>0</v>
      </c>
      <c r="I163" s="45">
        <f>+I164+I165</f>
        <v>93499.28</v>
      </c>
      <c r="J163" s="45">
        <f>+J164+J165</f>
        <v>49560</v>
      </c>
      <c r="K163" s="47">
        <f t="shared" si="58"/>
        <v>3132737.5500000003</v>
      </c>
    </row>
    <row r="164" spans="1:11" x14ac:dyDescent="0.2">
      <c r="A164" s="1" t="s">
        <v>260</v>
      </c>
      <c r="B164" s="3" t="s">
        <v>261</v>
      </c>
      <c r="C164" s="32">
        <v>3000000</v>
      </c>
      <c r="D164" s="33">
        <v>-74203.17</v>
      </c>
      <c r="E164" s="32">
        <v>2925796.83</v>
      </c>
      <c r="F164" s="46">
        <v>0</v>
      </c>
      <c r="G164" s="46">
        <v>0</v>
      </c>
      <c r="H164" s="46">
        <v>0</v>
      </c>
      <c r="I164" s="46">
        <v>93499.28</v>
      </c>
      <c r="J164" s="46">
        <v>0</v>
      </c>
      <c r="K164" s="46">
        <f t="shared" si="58"/>
        <v>2832297.5500000003</v>
      </c>
    </row>
    <row r="165" spans="1:11" x14ac:dyDescent="0.2">
      <c r="A165" s="1" t="s">
        <v>262</v>
      </c>
      <c r="B165" s="3" t="s">
        <v>263</v>
      </c>
      <c r="C165" s="32">
        <v>300000</v>
      </c>
      <c r="D165" s="33">
        <v>50000</v>
      </c>
      <c r="E165" s="32">
        <v>350000</v>
      </c>
      <c r="F165" s="46">
        <f>+F166</f>
        <v>0</v>
      </c>
      <c r="G165" s="46">
        <f>+G166</f>
        <v>0</v>
      </c>
      <c r="H165" s="46">
        <v>0</v>
      </c>
      <c r="I165" s="46">
        <v>0</v>
      </c>
      <c r="J165" s="46">
        <v>49560</v>
      </c>
      <c r="K165" s="48">
        <f t="shared" si="58"/>
        <v>300440</v>
      </c>
    </row>
    <row r="166" spans="1:11" x14ac:dyDescent="0.2">
      <c r="A166" s="4" t="s">
        <v>264</v>
      </c>
      <c r="B166" s="9" t="s">
        <v>265</v>
      </c>
      <c r="C166" s="30">
        <v>500000</v>
      </c>
      <c r="D166" s="34">
        <f>+D167</f>
        <v>-40000</v>
      </c>
      <c r="E166" s="30">
        <f>+E167</f>
        <v>460000</v>
      </c>
      <c r="F166" s="45">
        <v>0</v>
      </c>
      <c r="G166" s="45">
        <v>0</v>
      </c>
      <c r="H166" s="45">
        <f>+H167</f>
        <v>0</v>
      </c>
      <c r="I166" s="45">
        <f>+I167</f>
        <v>0</v>
      </c>
      <c r="J166" s="45">
        <f>+J167</f>
        <v>0</v>
      </c>
      <c r="K166" s="45">
        <f t="shared" si="58"/>
        <v>460000</v>
      </c>
    </row>
    <row r="167" spans="1:11" x14ac:dyDescent="0.2">
      <c r="A167" s="1" t="s">
        <v>266</v>
      </c>
      <c r="B167" s="3" t="s">
        <v>265</v>
      </c>
      <c r="C167" s="32">
        <v>500000</v>
      </c>
      <c r="D167" s="33">
        <v>-40000</v>
      </c>
      <c r="E167" s="32">
        <v>460000</v>
      </c>
      <c r="F167" s="46">
        <f>+F168</f>
        <v>0</v>
      </c>
      <c r="G167" s="46">
        <f>+G168</f>
        <v>0</v>
      </c>
      <c r="H167" s="46">
        <v>0</v>
      </c>
      <c r="I167" s="46">
        <v>0</v>
      </c>
      <c r="J167" s="46">
        <v>0</v>
      </c>
      <c r="K167" s="48">
        <f t="shared" si="58"/>
        <v>460000</v>
      </c>
    </row>
    <row r="168" spans="1:11" x14ac:dyDescent="0.2">
      <c r="A168" s="4" t="s">
        <v>267</v>
      </c>
      <c r="B168" s="9" t="s">
        <v>268</v>
      </c>
      <c r="C168" s="30">
        <v>500000</v>
      </c>
      <c r="D168" s="34">
        <f>+D169</f>
        <v>-50000</v>
      </c>
      <c r="E168" s="30">
        <f>+E169</f>
        <v>450000</v>
      </c>
      <c r="F168" s="45">
        <v>0</v>
      </c>
      <c r="G168" s="45">
        <v>0</v>
      </c>
      <c r="H168" s="45">
        <f>+H169</f>
        <v>0</v>
      </c>
      <c r="I168" s="45">
        <f>+I169</f>
        <v>155245</v>
      </c>
      <c r="J168" s="45">
        <f>+J169</f>
        <v>0</v>
      </c>
      <c r="K168" s="45">
        <f t="shared" si="58"/>
        <v>294755</v>
      </c>
    </row>
    <row r="169" spans="1:11" s="4" customFormat="1" x14ac:dyDescent="0.2">
      <c r="A169" s="1" t="s">
        <v>269</v>
      </c>
      <c r="B169" s="3" t="s">
        <v>268</v>
      </c>
      <c r="C169" s="32">
        <v>500000</v>
      </c>
      <c r="D169" s="33">
        <v>-50000</v>
      </c>
      <c r="E169" s="32">
        <v>450000</v>
      </c>
      <c r="F169" s="46">
        <f>+F170</f>
        <v>0</v>
      </c>
      <c r="G169" s="46">
        <f>+G170</f>
        <v>0</v>
      </c>
      <c r="H169" s="46">
        <v>0</v>
      </c>
      <c r="I169" s="46">
        <v>155245</v>
      </c>
      <c r="J169" s="46">
        <v>0</v>
      </c>
      <c r="K169" s="48">
        <f t="shared" si="58"/>
        <v>294755</v>
      </c>
    </row>
    <row r="170" spans="1:11" x14ac:dyDescent="0.2">
      <c r="A170" s="4" t="s">
        <v>270</v>
      </c>
      <c r="B170" s="9" t="s">
        <v>271</v>
      </c>
      <c r="C170" s="30">
        <v>4500000</v>
      </c>
      <c r="D170" s="34">
        <f>+D171</f>
        <v>-1000000</v>
      </c>
      <c r="E170" s="30">
        <f>+E171</f>
        <v>3500000</v>
      </c>
      <c r="F170" s="45">
        <v>0</v>
      </c>
      <c r="G170" s="45">
        <v>0</v>
      </c>
      <c r="H170" s="45">
        <f>+H171</f>
        <v>0</v>
      </c>
      <c r="I170" s="45">
        <f>+I171</f>
        <v>20060</v>
      </c>
      <c r="J170" s="45">
        <f>+J171</f>
        <v>0</v>
      </c>
      <c r="K170" s="45">
        <f t="shared" si="58"/>
        <v>3479940</v>
      </c>
    </row>
    <row r="171" spans="1:11" x14ac:dyDescent="0.2">
      <c r="A171" s="1" t="s">
        <v>272</v>
      </c>
      <c r="B171" s="3" t="s">
        <v>271</v>
      </c>
      <c r="C171" s="32">
        <v>4500000</v>
      </c>
      <c r="D171" s="33">
        <v>-1000000</v>
      </c>
      <c r="E171" s="32">
        <v>3500000</v>
      </c>
      <c r="F171" s="46">
        <f>+F172</f>
        <v>0</v>
      </c>
      <c r="G171" s="46">
        <f>+G172</f>
        <v>0</v>
      </c>
      <c r="H171" s="46">
        <v>0</v>
      </c>
      <c r="I171" s="46">
        <v>20060</v>
      </c>
      <c r="J171" s="46">
        <v>0</v>
      </c>
      <c r="K171" s="48">
        <f t="shared" si="58"/>
        <v>3479940</v>
      </c>
    </row>
    <row r="172" spans="1:11" x14ac:dyDescent="0.2">
      <c r="A172" s="4" t="s">
        <v>273</v>
      </c>
      <c r="B172" s="9" t="s">
        <v>274</v>
      </c>
      <c r="C172" s="30">
        <v>11350000</v>
      </c>
      <c r="D172" s="34">
        <f>+D173</f>
        <v>-6350000</v>
      </c>
      <c r="E172" s="30">
        <f>+E173</f>
        <v>5000000</v>
      </c>
      <c r="F172" s="45">
        <v>0</v>
      </c>
      <c r="G172" s="45">
        <v>0</v>
      </c>
      <c r="H172" s="45">
        <f>+H173</f>
        <v>578790</v>
      </c>
      <c r="I172" s="45">
        <f>+I173</f>
        <v>0</v>
      </c>
      <c r="J172" s="45">
        <f>+J173</f>
        <v>29888.39</v>
      </c>
      <c r="K172" s="45">
        <f t="shared" si="58"/>
        <v>4391321.6100000003</v>
      </c>
    </row>
    <row r="173" spans="1:11" x14ac:dyDescent="0.2">
      <c r="A173" s="1" t="s">
        <v>275</v>
      </c>
      <c r="B173" s="3" t="s">
        <v>274</v>
      </c>
      <c r="C173" s="32">
        <v>11350000</v>
      </c>
      <c r="D173" s="33">
        <v>-6350000</v>
      </c>
      <c r="E173" s="32">
        <v>5000000</v>
      </c>
      <c r="F173" s="46">
        <f>+F174+F175</f>
        <v>0</v>
      </c>
      <c r="G173" s="46">
        <f>+G174+G175</f>
        <v>0</v>
      </c>
      <c r="H173" s="46">
        <v>578790</v>
      </c>
      <c r="I173" s="46">
        <v>0</v>
      </c>
      <c r="J173" s="46">
        <v>29888.39</v>
      </c>
      <c r="K173" s="48">
        <f t="shared" si="58"/>
        <v>4391321.6100000003</v>
      </c>
    </row>
    <row r="174" spans="1:11" x14ac:dyDescent="0.2">
      <c r="A174" s="4" t="s">
        <v>276</v>
      </c>
      <c r="B174" s="9" t="s">
        <v>277</v>
      </c>
      <c r="C174" s="30">
        <v>13400000</v>
      </c>
      <c r="D174" s="34">
        <f>+D175+D176</f>
        <v>-9460000</v>
      </c>
      <c r="E174" s="30">
        <f>+E175+E176</f>
        <v>3940000</v>
      </c>
      <c r="F174" s="45">
        <v>0</v>
      </c>
      <c r="G174" s="45">
        <f>+G175+G176</f>
        <v>0</v>
      </c>
      <c r="H174" s="45">
        <f>+H175+H176</f>
        <v>86194.28</v>
      </c>
      <c r="I174" s="45">
        <f>+I175+I176</f>
        <v>35124.18</v>
      </c>
      <c r="J174" s="45">
        <f>+J175+J176</f>
        <v>59430</v>
      </c>
      <c r="K174" s="45">
        <f t="shared" si="58"/>
        <v>3759251.54</v>
      </c>
    </row>
    <row r="175" spans="1:11" s="4" customFormat="1" x14ac:dyDescent="0.2">
      <c r="A175" s="1" t="s">
        <v>278</v>
      </c>
      <c r="B175" s="3" t="s">
        <v>279</v>
      </c>
      <c r="C175" s="32">
        <v>10400000</v>
      </c>
      <c r="D175" s="33">
        <v>-8000000</v>
      </c>
      <c r="E175" s="32">
        <v>2400000</v>
      </c>
      <c r="F175" s="46">
        <v>0</v>
      </c>
      <c r="G175" s="46">
        <v>0</v>
      </c>
      <c r="H175" s="46">
        <v>0</v>
      </c>
      <c r="I175" s="46">
        <v>0</v>
      </c>
      <c r="J175" s="46">
        <v>52780</v>
      </c>
      <c r="K175" s="48">
        <f t="shared" si="58"/>
        <v>2347220</v>
      </c>
    </row>
    <row r="176" spans="1:11" x14ac:dyDescent="0.2">
      <c r="A176" s="1" t="s">
        <v>280</v>
      </c>
      <c r="B176" s="3" t="s">
        <v>281</v>
      </c>
      <c r="C176" s="32">
        <v>3000000</v>
      </c>
      <c r="D176" s="33">
        <v>-1460000</v>
      </c>
      <c r="E176" s="32">
        <v>1540000</v>
      </c>
      <c r="F176" s="46">
        <f>+F177+F178+F179+F180</f>
        <v>0</v>
      </c>
      <c r="G176" s="46">
        <v>0</v>
      </c>
      <c r="H176" s="46">
        <v>86194.28</v>
      </c>
      <c r="I176" s="46">
        <v>35124.18</v>
      </c>
      <c r="J176" s="46">
        <v>6650</v>
      </c>
      <c r="K176" s="46">
        <f t="shared" si="58"/>
        <v>1412031.54</v>
      </c>
    </row>
    <row r="177" spans="1:12" x14ac:dyDescent="0.2">
      <c r="A177" s="4" t="s">
        <v>282</v>
      </c>
      <c r="B177" s="9" t="s">
        <v>283</v>
      </c>
      <c r="C177" s="30">
        <v>55540818</v>
      </c>
      <c r="D177" s="34">
        <f>+D178+D179+D180+D181</f>
        <v>-41978811.119999997</v>
      </c>
      <c r="E177" s="30">
        <f>+E178+E179+E180+E181</f>
        <v>13562006.879999999</v>
      </c>
      <c r="F177" s="45">
        <f>+F178+F179+F180+F181</f>
        <v>0</v>
      </c>
      <c r="G177" s="45">
        <f>+G178+G179+G180+G181</f>
        <v>1700000</v>
      </c>
      <c r="H177" s="45">
        <f>+H178+H179+H180+H181</f>
        <v>430013</v>
      </c>
      <c r="I177" s="45">
        <f>+I178+I179+I180+I181</f>
        <v>1553318.46</v>
      </c>
      <c r="J177" s="45">
        <f>+J178+J179+J180+J181</f>
        <v>94742.2</v>
      </c>
      <c r="K177" s="47">
        <f t="shared" si="58"/>
        <v>9783933.2199999988</v>
      </c>
    </row>
    <row r="178" spans="1:12" s="4" customFormat="1" x14ac:dyDescent="0.2">
      <c r="A178" s="1" t="s">
        <v>284</v>
      </c>
      <c r="B178" s="3" t="s">
        <v>285</v>
      </c>
      <c r="C178" s="32">
        <v>43690818</v>
      </c>
      <c r="D178" s="33">
        <v>-40628811.119999997</v>
      </c>
      <c r="E178" s="32">
        <v>3062006.88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f t="shared" si="58"/>
        <v>3062006.88</v>
      </c>
    </row>
    <row r="179" spans="1:12" x14ac:dyDescent="0.2">
      <c r="A179" s="1" t="s">
        <v>286</v>
      </c>
      <c r="B179" s="1" t="s">
        <v>407</v>
      </c>
      <c r="C179" s="32">
        <v>0</v>
      </c>
      <c r="D179" s="33">
        <v>6000000</v>
      </c>
      <c r="E179" s="32">
        <v>6000000</v>
      </c>
      <c r="F179" s="46">
        <v>0</v>
      </c>
      <c r="G179" s="46">
        <v>1700000</v>
      </c>
      <c r="H179" s="46">
        <v>0</v>
      </c>
      <c r="I179" s="46">
        <v>1500000</v>
      </c>
      <c r="J179" s="46">
        <v>0</v>
      </c>
      <c r="K179" s="48">
        <f t="shared" si="58"/>
        <v>2800000</v>
      </c>
    </row>
    <row r="180" spans="1:12" x14ac:dyDescent="0.2">
      <c r="A180" s="1" t="s">
        <v>287</v>
      </c>
      <c r="B180" s="3" t="s">
        <v>288</v>
      </c>
      <c r="C180" s="32">
        <v>500000</v>
      </c>
      <c r="D180" s="33">
        <v>0</v>
      </c>
      <c r="E180" s="32">
        <v>500000</v>
      </c>
      <c r="F180" s="46">
        <v>0</v>
      </c>
      <c r="G180" s="46">
        <v>0</v>
      </c>
      <c r="H180" s="46">
        <v>350540</v>
      </c>
      <c r="I180" s="46">
        <v>6914.96</v>
      </c>
      <c r="J180" s="46">
        <v>0</v>
      </c>
      <c r="K180" s="46">
        <f t="shared" si="58"/>
        <v>142545.04</v>
      </c>
    </row>
    <row r="181" spans="1:12" s="4" customFormat="1" x14ac:dyDescent="0.2">
      <c r="A181" s="1" t="s">
        <v>289</v>
      </c>
      <c r="B181" s="3" t="s">
        <v>290</v>
      </c>
      <c r="C181" s="32">
        <v>11350000</v>
      </c>
      <c r="D181" s="33">
        <v>-7350000</v>
      </c>
      <c r="E181" s="32">
        <v>4000000</v>
      </c>
      <c r="F181" s="46">
        <v>0</v>
      </c>
      <c r="G181" s="46">
        <v>0</v>
      </c>
      <c r="H181" s="46">
        <v>79473</v>
      </c>
      <c r="I181" s="46">
        <v>46403.5</v>
      </c>
      <c r="J181" s="46">
        <v>94742.2</v>
      </c>
      <c r="K181" s="48">
        <f t="shared" si="58"/>
        <v>3779381.3</v>
      </c>
    </row>
    <row r="182" spans="1:12" x14ac:dyDescent="0.2">
      <c r="A182" s="4" t="s">
        <v>291</v>
      </c>
      <c r="B182" s="9" t="s">
        <v>292</v>
      </c>
      <c r="C182" s="30">
        <v>30000000</v>
      </c>
      <c r="D182" s="34">
        <f t="shared" ref="D182:I182" si="63">+D183</f>
        <v>-14500000</v>
      </c>
      <c r="E182" s="30">
        <f t="shared" si="63"/>
        <v>15500000</v>
      </c>
      <c r="F182" s="49">
        <f t="shared" si="63"/>
        <v>367488</v>
      </c>
      <c r="G182" s="49">
        <f t="shared" si="63"/>
        <v>894910.01</v>
      </c>
      <c r="H182" s="45">
        <f t="shared" si="63"/>
        <v>1175043.31</v>
      </c>
      <c r="I182" s="45">
        <f t="shared" si="63"/>
        <v>807794.4</v>
      </c>
      <c r="J182" s="45">
        <f>+J183</f>
        <v>903552.81</v>
      </c>
      <c r="K182" s="45">
        <f t="shared" si="58"/>
        <v>11351211.469999999</v>
      </c>
      <c r="L182"/>
    </row>
    <row r="183" spans="1:12" s="4" customFormat="1" x14ac:dyDescent="0.2">
      <c r="A183" s="1" t="s">
        <v>293</v>
      </c>
      <c r="B183" s="3" t="s">
        <v>294</v>
      </c>
      <c r="C183" s="32">
        <v>30000000</v>
      </c>
      <c r="D183" s="44">
        <v>-14500000</v>
      </c>
      <c r="E183" s="32">
        <v>15500000</v>
      </c>
      <c r="F183" s="46">
        <v>367488</v>
      </c>
      <c r="G183" s="46">
        <v>894910.01</v>
      </c>
      <c r="H183" s="46">
        <v>1175043.31</v>
      </c>
      <c r="I183" s="46">
        <v>807794.4</v>
      </c>
      <c r="J183" s="46">
        <v>903552.81</v>
      </c>
      <c r="K183" s="48">
        <f t="shared" si="58"/>
        <v>11351211.469999999</v>
      </c>
    </row>
    <row r="184" spans="1:12" x14ac:dyDescent="0.2">
      <c r="A184" s="4" t="s">
        <v>295</v>
      </c>
      <c r="B184" s="9" t="s">
        <v>296</v>
      </c>
      <c r="C184" s="30">
        <v>6000000</v>
      </c>
      <c r="D184" s="34">
        <f>+D185</f>
        <v>-89761.87</v>
      </c>
      <c r="E184" s="30">
        <f>+E185</f>
        <v>5910238.1299999999</v>
      </c>
      <c r="F184" s="45">
        <v>0</v>
      </c>
      <c r="G184" s="49">
        <f>+G185</f>
        <v>702926.5</v>
      </c>
      <c r="H184" s="45">
        <f>+H185</f>
        <v>77532</v>
      </c>
      <c r="I184" s="45">
        <f>+I185</f>
        <v>682120</v>
      </c>
      <c r="J184" s="45">
        <f>+J185</f>
        <v>81650</v>
      </c>
      <c r="K184" s="45">
        <f t="shared" si="58"/>
        <v>4366009.63</v>
      </c>
    </row>
    <row r="185" spans="1:12" s="4" customFormat="1" x14ac:dyDescent="0.2">
      <c r="A185" s="1" t="s">
        <v>297</v>
      </c>
      <c r="B185" s="3" t="s">
        <v>298</v>
      </c>
      <c r="C185" s="32">
        <v>6000000</v>
      </c>
      <c r="D185" s="33">
        <v>-89761.87</v>
      </c>
      <c r="E185" s="32">
        <v>5910238.1299999999</v>
      </c>
      <c r="F185" s="46">
        <f>+F188</f>
        <v>0</v>
      </c>
      <c r="G185" s="46">
        <v>702926.5</v>
      </c>
      <c r="H185" s="46">
        <v>77532</v>
      </c>
      <c r="I185" s="46">
        <v>682120</v>
      </c>
      <c r="J185" s="46">
        <v>81650</v>
      </c>
      <c r="K185" s="48">
        <f t="shared" si="58"/>
        <v>4366009.63</v>
      </c>
    </row>
    <row r="186" spans="1:12" s="4" customFormat="1" x14ac:dyDescent="0.2">
      <c r="A186" s="4" t="s">
        <v>440</v>
      </c>
      <c r="B186" s="9" t="s">
        <v>442</v>
      </c>
      <c r="C186" s="30">
        <f t="shared" ref="C186:I186" si="64">+C187</f>
        <v>0</v>
      </c>
      <c r="D186" s="34">
        <f t="shared" si="64"/>
        <v>89761.87</v>
      </c>
      <c r="E186" s="30">
        <f t="shared" si="64"/>
        <v>89761.87</v>
      </c>
      <c r="F186" s="45">
        <f t="shared" si="64"/>
        <v>0</v>
      </c>
      <c r="G186" s="45">
        <f t="shared" si="64"/>
        <v>0</v>
      </c>
      <c r="H186" s="45">
        <f t="shared" si="64"/>
        <v>0</v>
      </c>
      <c r="I186" s="45">
        <f t="shared" si="64"/>
        <v>89761.87</v>
      </c>
      <c r="J186" s="45">
        <f>+J187</f>
        <v>0</v>
      </c>
      <c r="K186" s="45">
        <f t="shared" si="58"/>
        <v>0</v>
      </c>
    </row>
    <row r="187" spans="1:12" s="4" customFormat="1" x14ac:dyDescent="0.2">
      <c r="A187" s="1" t="s">
        <v>441</v>
      </c>
      <c r="B187" s="3" t="s">
        <v>443</v>
      </c>
      <c r="C187" s="32">
        <v>0</v>
      </c>
      <c r="D187" s="33">
        <v>89761.87</v>
      </c>
      <c r="E187" s="32">
        <v>89761.87</v>
      </c>
      <c r="F187" s="46">
        <v>0</v>
      </c>
      <c r="G187" s="46">
        <v>0</v>
      </c>
      <c r="H187" s="46">
        <v>0</v>
      </c>
      <c r="I187" s="46">
        <v>89761.87</v>
      </c>
      <c r="J187" s="46">
        <v>0</v>
      </c>
      <c r="K187" s="48">
        <f t="shared" si="58"/>
        <v>0</v>
      </c>
    </row>
    <row r="188" spans="1:12" x14ac:dyDescent="0.2">
      <c r="A188" s="4" t="s">
        <v>299</v>
      </c>
      <c r="B188" s="9" t="s">
        <v>300</v>
      </c>
      <c r="C188" s="30">
        <v>10400000</v>
      </c>
      <c r="D188" s="34">
        <f>+D189</f>
        <v>-4400000</v>
      </c>
      <c r="E188" s="30">
        <f>+E189</f>
        <v>6000000</v>
      </c>
      <c r="F188" s="45">
        <v>0</v>
      </c>
      <c r="G188" s="49">
        <f>+G189</f>
        <v>86219.99</v>
      </c>
      <c r="H188" s="46">
        <f>+H189</f>
        <v>0</v>
      </c>
      <c r="I188" s="45">
        <f>+I189</f>
        <v>298876.3</v>
      </c>
      <c r="J188" s="45">
        <f>+J189</f>
        <v>0</v>
      </c>
      <c r="K188" s="45">
        <f t="shared" si="58"/>
        <v>5614903.71</v>
      </c>
    </row>
    <row r="189" spans="1:12" s="4" customFormat="1" x14ac:dyDescent="0.2">
      <c r="A189" s="1" t="s">
        <v>301</v>
      </c>
      <c r="B189" s="3" t="s">
        <v>300</v>
      </c>
      <c r="C189" s="32">
        <v>10400000</v>
      </c>
      <c r="D189" s="33">
        <v>-4400000</v>
      </c>
      <c r="E189" s="32">
        <v>6000000</v>
      </c>
      <c r="F189" s="46">
        <f>+F190</f>
        <v>0</v>
      </c>
      <c r="G189" s="46">
        <v>86219.99</v>
      </c>
      <c r="H189" s="46">
        <v>0</v>
      </c>
      <c r="I189" s="46">
        <v>298876.3</v>
      </c>
      <c r="J189" s="46">
        <v>0</v>
      </c>
      <c r="K189" s="48">
        <f t="shared" si="58"/>
        <v>5614903.71</v>
      </c>
    </row>
    <row r="190" spans="1:12" x14ac:dyDescent="0.2">
      <c r="A190" s="4" t="s">
        <v>302</v>
      </c>
      <c r="B190" s="9" t="s">
        <v>303</v>
      </c>
      <c r="C190" s="30">
        <v>2000000</v>
      </c>
      <c r="D190" s="34">
        <f>+D191</f>
        <v>-300000</v>
      </c>
      <c r="E190" s="30">
        <f>+E191</f>
        <v>1700000</v>
      </c>
      <c r="F190" s="45">
        <v>0</v>
      </c>
      <c r="G190" s="45">
        <v>0</v>
      </c>
      <c r="H190" s="45">
        <f>+H191</f>
        <v>0</v>
      </c>
      <c r="I190" s="45">
        <f>+I191</f>
        <v>0</v>
      </c>
      <c r="J190" s="45">
        <f>+J191</f>
        <v>0</v>
      </c>
      <c r="K190" s="45">
        <f t="shared" si="58"/>
        <v>1700000</v>
      </c>
    </row>
    <row r="191" spans="1:12" s="4" customFormat="1" x14ac:dyDescent="0.2">
      <c r="A191" s="1" t="s">
        <v>304</v>
      </c>
      <c r="B191" s="3" t="s">
        <v>303</v>
      </c>
      <c r="C191" s="32">
        <v>2000000</v>
      </c>
      <c r="D191" s="33">
        <v>-300000</v>
      </c>
      <c r="E191" s="32">
        <v>1700000</v>
      </c>
      <c r="F191" s="46">
        <f>+F192</f>
        <v>0</v>
      </c>
      <c r="G191" s="46">
        <f>+G192</f>
        <v>0</v>
      </c>
      <c r="H191" s="46">
        <v>0</v>
      </c>
      <c r="I191" s="46">
        <v>0</v>
      </c>
      <c r="J191" s="46">
        <v>0</v>
      </c>
      <c r="K191" s="48">
        <f t="shared" si="58"/>
        <v>1700000</v>
      </c>
    </row>
    <row r="192" spans="1:12" x14ac:dyDescent="0.2">
      <c r="A192" s="4" t="s">
        <v>305</v>
      </c>
      <c r="B192" s="9" t="s">
        <v>306</v>
      </c>
      <c r="C192" s="30">
        <v>10400000</v>
      </c>
      <c r="D192" s="34">
        <f>+D193</f>
        <v>-7900000</v>
      </c>
      <c r="E192" s="30">
        <f>+E193</f>
        <v>2500000</v>
      </c>
      <c r="F192" s="45">
        <v>0</v>
      </c>
      <c r="G192" s="45">
        <v>0</v>
      </c>
      <c r="H192" s="45">
        <f>+H193</f>
        <v>85000</v>
      </c>
      <c r="I192" s="45">
        <f>+I193</f>
        <v>0</v>
      </c>
      <c r="J192" s="45">
        <f>+J193</f>
        <v>0</v>
      </c>
      <c r="K192" s="45">
        <f t="shared" si="58"/>
        <v>2415000</v>
      </c>
    </row>
    <row r="193" spans="1:11" x14ac:dyDescent="0.2">
      <c r="A193" s="1" t="s">
        <v>307</v>
      </c>
      <c r="B193" s="3" t="s">
        <v>306</v>
      </c>
      <c r="C193" s="32">
        <v>10400000</v>
      </c>
      <c r="D193" s="33">
        <v>-7900000</v>
      </c>
      <c r="E193" s="32">
        <v>2500000</v>
      </c>
      <c r="F193" s="46">
        <f t="shared" ref="F193:F222" si="65">+F194</f>
        <v>0</v>
      </c>
      <c r="G193" s="46">
        <f t="shared" ref="G193:G222" si="66">+G194</f>
        <v>0</v>
      </c>
      <c r="H193" s="46">
        <v>85000</v>
      </c>
      <c r="I193" s="46">
        <v>0</v>
      </c>
      <c r="J193" s="46">
        <v>0</v>
      </c>
      <c r="K193" s="48">
        <f t="shared" si="58"/>
        <v>2415000</v>
      </c>
    </row>
    <row r="194" spans="1:11" s="4" customFormat="1" x14ac:dyDescent="0.2">
      <c r="A194" s="4" t="s">
        <v>308</v>
      </c>
      <c r="B194" s="9" t="s">
        <v>309</v>
      </c>
      <c r="C194" s="30">
        <v>10400000</v>
      </c>
      <c r="D194" s="34">
        <f>+D195</f>
        <v>-6106005.54</v>
      </c>
      <c r="E194" s="30">
        <f>+E195</f>
        <v>4293994.46</v>
      </c>
      <c r="F194" s="45">
        <f t="shared" si="65"/>
        <v>0</v>
      </c>
      <c r="G194" s="45">
        <f t="shared" si="66"/>
        <v>0</v>
      </c>
      <c r="H194" s="45">
        <f>+H195</f>
        <v>0</v>
      </c>
      <c r="I194" s="45">
        <f>+I195</f>
        <v>0</v>
      </c>
      <c r="J194" s="45">
        <f>+J195</f>
        <v>0</v>
      </c>
      <c r="K194" s="45">
        <f t="shared" si="58"/>
        <v>4293994.46</v>
      </c>
    </row>
    <row r="195" spans="1:11" x14ac:dyDescent="0.2">
      <c r="A195" s="1" t="s">
        <v>310</v>
      </c>
      <c r="B195" s="3" t="s">
        <v>309</v>
      </c>
      <c r="C195" s="32">
        <v>10400000</v>
      </c>
      <c r="D195" s="33">
        <v>-6106005.54</v>
      </c>
      <c r="E195" s="32">
        <v>4293994.46</v>
      </c>
      <c r="F195" s="46">
        <f t="shared" si="65"/>
        <v>0</v>
      </c>
      <c r="G195" s="46">
        <f t="shared" si="66"/>
        <v>0</v>
      </c>
      <c r="H195" s="46">
        <v>0</v>
      </c>
      <c r="I195" s="46">
        <v>0</v>
      </c>
      <c r="J195" s="46">
        <v>0</v>
      </c>
      <c r="K195" s="48">
        <f t="shared" si="58"/>
        <v>4293994.46</v>
      </c>
    </row>
    <row r="196" spans="1:11" x14ac:dyDescent="0.2">
      <c r="A196" s="4" t="s">
        <v>311</v>
      </c>
      <c r="B196" s="9" t="s">
        <v>312</v>
      </c>
      <c r="C196" s="30">
        <v>500000</v>
      </c>
      <c r="D196" s="34">
        <f>+D197</f>
        <v>-200000</v>
      </c>
      <c r="E196" s="30">
        <f>+E197</f>
        <v>300000</v>
      </c>
      <c r="F196" s="45">
        <f t="shared" si="65"/>
        <v>0</v>
      </c>
      <c r="G196" s="45">
        <f t="shared" si="66"/>
        <v>0</v>
      </c>
      <c r="H196" s="45">
        <f>+H197</f>
        <v>0</v>
      </c>
      <c r="I196" s="45">
        <f>+I197</f>
        <v>0</v>
      </c>
      <c r="J196" s="45">
        <f>+J197</f>
        <v>0</v>
      </c>
      <c r="K196" s="45">
        <f t="shared" si="58"/>
        <v>300000</v>
      </c>
    </row>
    <row r="197" spans="1:11" x14ac:dyDescent="0.2">
      <c r="A197" s="1" t="s">
        <v>313</v>
      </c>
      <c r="B197" s="3" t="s">
        <v>314</v>
      </c>
      <c r="C197" s="32">
        <v>500000</v>
      </c>
      <c r="D197" s="33">
        <v>-200000</v>
      </c>
      <c r="E197" s="32">
        <v>300000</v>
      </c>
      <c r="F197" s="46">
        <f t="shared" si="65"/>
        <v>0</v>
      </c>
      <c r="G197" s="46">
        <f t="shared" si="66"/>
        <v>0</v>
      </c>
      <c r="H197" s="46">
        <v>0</v>
      </c>
      <c r="I197" s="46">
        <v>0</v>
      </c>
      <c r="J197" s="46">
        <v>0</v>
      </c>
      <c r="K197" s="48">
        <f t="shared" si="58"/>
        <v>300000</v>
      </c>
    </row>
    <row r="198" spans="1:11" x14ac:dyDescent="0.2">
      <c r="A198" s="4" t="s">
        <v>315</v>
      </c>
      <c r="B198" s="9" t="s">
        <v>316</v>
      </c>
      <c r="C198" s="30">
        <v>1000000</v>
      </c>
      <c r="D198" s="34">
        <f>+D199</f>
        <v>-500000</v>
      </c>
      <c r="E198" s="30">
        <f>+E199</f>
        <v>500000</v>
      </c>
      <c r="F198" s="45">
        <f t="shared" si="65"/>
        <v>0</v>
      </c>
      <c r="G198" s="45">
        <f t="shared" si="66"/>
        <v>0</v>
      </c>
      <c r="H198" s="45">
        <f>+H199</f>
        <v>0</v>
      </c>
      <c r="I198" s="45">
        <f>+I199</f>
        <v>0</v>
      </c>
      <c r="J198" s="45">
        <f>+J199</f>
        <v>0</v>
      </c>
      <c r="K198" s="45">
        <f t="shared" si="58"/>
        <v>500000</v>
      </c>
    </row>
    <row r="199" spans="1:11" s="4" customFormat="1" x14ac:dyDescent="0.2">
      <c r="A199" s="1" t="s">
        <v>317</v>
      </c>
      <c r="B199" s="3" t="s">
        <v>318</v>
      </c>
      <c r="C199" s="32">
        <v>1000000</v>
      </c>
      <c r="D199" s="33">
        <v>-500000</v>
      </c>
      <c r="E199" s="32">
        <v>500000</v>
      </c>
      <c r="F199" s="46">
        <f t="shared" si="65"/>
        <v>0</v>
      </c>
      <c r="G199" s="46">
        <f t="shared" si="66"/>
        <v>0</v>
      </c>
      <c r="H199" s="46">
        <v>0</v>
      </c>
      <c r="I199" s="46">
        <v>0</v>
      </c>
      <c r="J199" s="46">
        <v>0</v>
      </c>
      <c r="K199" s="48">
        <f t="shared" si="58"/>
        <v>500000</v>
      </c>
    </row>
    <row r="200" spans="1:11" s="4" customFormat="1" x14ac:dyDescent="0.2">
      <c r="A200" s="4" t="s">
        <v>319</v>
      </c>
      <c r="B200" s="9" t="s">
        <v>320</v>
      </c>
      <c r="C200" s="30">
        <v>200000</v>
      </c>
      <c r="D200" s="34">
        <f>+D201</f>
        <v>0</v>
      </c>
      <c r="E200" s="30">
        <f>+E201</f>
        <v>200000</v>
      </c>
      <c r="F200" s="45">
        <f t="shared" si="65"/>
        <v>0</v>
      </c>
      <c r="G200" s="45">
        <f t="shared" si="66"/>
        <v>0</v>
      </c>
      <c r="H200" s="45">
        <f>+H201</f>
        <v>0</v>
      </c>
      <c r="I200" s="45">
        <f>+I201</f>
        <v>0</v>
      </c>
      <c r="J200" s="45">
        <f>+J201</f>
        <v>0</v>
      </c>
      <c r="K200" s="45">
        <f t="shared" si="58"/>
        <v>200000</v>
      </c>
    </row>
    <row r="201" spans="1:11" x14ac:dyDescent="0.2">
      <c r="A201" s="1" t="s">
        <v>321</v>
      </c>
      <c r="B201" s="3" t="s">
        <v>320</v>
      </c>
      <c r="C201" s="32">
        <v>200000</v>
      </c>
      <c r="D201" s="33">
        <v>0</v>
      </c>
      <c r="E201" s="32">
        <v>200000</v>
      </c>
      <c r="F201" s="46">
        <f t="shared" si="65"/>
        <v>0</v>
      </c>
      <c r="G201" s="46">
        <f t="shared" si="66"/>
        <v>0</v>
      </c>
      <c r="H201" s="46">
        <v>0</v>
      </c>
      <c r="I201" s="46">
        <v>0</v>
      </c>
      <c r="J201" s="46">
        <v>0</v>
      </c>
      <c r="K201" s="48">
        <f t="shared" si="58"/>
        <v>200000</v>
      </c>
    </row>
    <row r="202" spans="1:11" s="4" customFormat="1" x14ac:dyDescent="0.2">
      <c r="A202" s="4" t="s">
        <v>322</v>
      </c>
      <c r="B202" s="9" t="s">
        <v>323</v>
      </c>
      <c r="C202" s="30">
        <v>1000000</v>
      </c>
      <c r="D202" s="34">
        <f>+D203</f>
        <v>-617954.24</v>
      </c>
      <c r="E202" s="30">
        <f>+E203</f>
        <v>382045.76</v>
      </c>
      <c r="F202" s="45">
        <f t="shared" si="65"/>
        <v>0</v>
      </c>
      <c r="G202" s="45">
        <f t="shared" si="66"/>
        <v>0</v>
      </c>
      <c r="H202" s="45">
        <f>+H203</f>
        <v>0</v>
      </c>
      <c r="I202" s="45">
        <f>+I203</f>
        <v>0</v>
      </c>
      <c r="J202" s="45">
        <f>+J203</f>
        <v>0</v>
      </c>
      <c r="K202" s="45">
        <f t="shared" si="58"/>
        <v>382045.76</v>
      </c>
    </row>
    <row r="203" spans="1:11" x14ac:dyDescent="0.2">
      <c r="A203" s="1" t="s">
        <v>324</v>
      </c>
      <c r="B203" s="3" t="s">
        <v>323</v>
      </c>
      <c r="C203" s="32">
        <v>1000000</v>
      </c>
      <c r="D203" s="33">
        <v>-617954.24</v>
      </c>
      <c r="E203" s="32">
        <v>382045.76</v>
      </c>
      <c r="F203" s="46">
        <f t="shared" si="65"/>
        <v>0</v>
      </c>
      <c r="G203" s="46">
        <f t="shared" si="66"/>
        <v>0</v>
      </c>
      <c r="H203" s="46">
        <v>0</v>
      </c>
      <c r="I203" s="46">
        <v>0</v>
      </c>
      <c r="J203" s="46">
        <v>0</v>
      </c>
      <c r="K203" s="48">
        <f t="shared" si="58"/>
        <v>382045.76</v>
      </c>
    </row>
    <row r="204" spans="1:11" s="4" customFormat="1" x14ac:dyDescent="0.2">
      <c r="A204" s="4" t="s">
        <v>325</v>
      </c>
      <c r="B204" s="9" t="s">
        <v>326</v>
      </c>
      <c r="C204" s="30">
        <v>500000</v>
      </c>
      <c r="D204" s="34">
        <f>+D205</f>
        <v>781708</v>
      </c>
      <c r="E204" s="30">
        <f>+E205</f>
        <v>1281708</v>
      </c>
      <c r="F204" s="45">
        <f t="shared" si="65"/>
        <v>0</v>
      </c>
      <c r="G204" s="45">
        <f t="shared" si="66"/>
        <v>0</v>
      </c>
      <c r="H204" s="45">
        <f>+H205</f>
        <v>0</v>
      </c>
      <c r="I204" s="45">
        <f>+I205</f>
        <v>0</v>
      </c>
      <c r="J204" s="45">
        <f>+J205</f>
        <v>0</v>
      </c>
      <c r="K204" s="45">
        <f t="shared" ref="K204:K254" si="67">+E204-F204-G204-H204-I204-J204</f>
        <v>1281708</v>
      </c>
    </row>
    <row r="205" spans="1:11" x14ac:dyDescent="0.2">
      <c r="A205" s="1" t="s">
        <v>327</v>
      </c>
      <c r="B205" s="3" t="s">
        <v>326</v>
      </c>
      <c r="C205" s="32">
        <v>500000</v>
      </c>
      <c r="D205" s="33">
        <v>781708</v>
      </c>
      <c r="E205" s="32">
        <v>1281708</v>
      </c>
      <c r="F205" s="46">
        <f t="shared" si="65"/>
        <v>0</v>
      </c>
      <c r="G205" s="46">
        <f t="shared" si="66"/>
        <v>0</v>
      </c>
      <c r="H205" s="46">
        <v>0</v>
      </c>
      <c r="I205" s="46">
        <v>0</v>
      </c>
      <c r="J205" s="46">
        <v>0</v>
      </c>
      <c r="K205" s="48">
        <f t="shared" si="67"/>
        <v>1281708</v>
      </c>
    </row>
    <row r="206" spans="1:11" s="4" customFormat="1" x14ac:dyDescent="0.2">
      <c r="A206" s="4" t="s">
        <v>435</v>
      </c>
      <c r="B206" s="9" t="s">
        <v>438</v>
      </c>
      <c r="C206" s="30">
        <f>+C207</f>
        <v>0</v>
      </c>
      <c r="D206" s="34">
        <f>+D207</f>
        <v>280000</v>
      </c>
      <c r="E206" s="30">
        <f>+E207</f>
        <v>280000</v>
      </c>
      <c r="F206" s="45">
        <f t="shared" si="65"/>
        <v>0</v>
      </c>
      <c r="G206" s="45">
        <f t="shared" si="66"/>
        <v>0</v>
      </c>
      <c r="H206" s="45">
        <f>+H207</f>
        <v>0</v>
      </c>
      <c r="I206" s="45">
        <f>+I207</f>
        <v>0</v>
      </c>
      <c r="J206" s="45">
        <f>+J207</f>
        <v>0</v>
      </c>
      <c r="K206" s="45">
        <f t="shared" si="67"/>
        <v>280000</v>
      </c>
    </row>
    <row r="207" spans="1:11" s="4" customFormat="1" x14ac:dyDescent="0.2">
      <c r="A207" s="1" t="s">
        <v>436</v>
      </c>
      <c r="B207" s="3" t="s">
        <v>438</v>
      </c>
      <c r="C207" s="32">
        <v>0</v>
      </c>
      <c r="D207" s="33">
        <v>280000</v>
      </c>
      <c r="E207" s="32">
        <v>280000</v>
      </c>
      <c r="F207" s="46">
        <f t="shared" si="65"/>
        <v>0</v>
      </c>
      <c r="G207" s="46">
        <f t="shared" si="66"/>
        <v>0</v>
      </c>
      <c r="H207" s="46">
        <v>0</v>
      </c>
      <c r="I207" s="46">
        <v>0</v>
      </c>
      <c r="J207" s="46">
        <v>0</v>
      </c>
      <c r="K207" s="48">
        <f t="shared" si="67"/>
        <v>280000</v>
      </c>
    </row>
    <row r="208" spans="1:11" x14ac:dyDescent="0.2">
      <c r="A208" s="4" t="s">
        <v>328</v>
      </c>
      <c r="B208" s="9" t="s">
        <v>329</v>
      </c>
      <c r="C208" s="30">
        <v>500000</v>
      </c>
      <c r="D208" s="43">
        <f>+D209</f>
        <v>-280000</v>
      </c>
      <c r="E208" s="30">
        <f>+E209</f>
        <v>220000</v>
      </c>
      <c r="F208" s="45">
        <f t="shared" si="65"/>
        <v>0</v>
      </c>
      <c r="G208" s="45">
        <f t="shared" si="66"/>
        <v>0</v>
      </c>
      <c r="H208" s="45">
        <f>+H209</f>
        <v>0</v>
      </c>
      <c r="I208" s="45">
        <f>+I209</f>
        <v>0</v>
      </c>
      <c r="J208" s="45">
        <f>+J209</f>
        <v>0</v>
      </c>
      <c r="K208" s="45">
        <f t="shared" si="67"/>
        <v>220000</v>
      </c>
    </row>
    <row r="209" spans="1:11" s="4" customFormat="1" x14ac:dyDescent="0.2">
      <c r="A209" s="1" t="s">
        <v>330</v>
      </c>
      <c r="B209" s="3" t="s">
        <v>329</v>
      </c>
      <c r="C209" s="32">
        <v>500000</v>
      </c>
      <c r="D209" s="33">
        <v>-280000</v>
      </c>
      <c r="E209" s="32">
        <v>220000</v>
      </c>
      <c r="F209" s="46">
        <f t="shared" si="65"/>
        <v>0</v>
      </c>
      <c r="G209" s="46">
        <f t="shared" si="66"/>
        <v>0</v>
      </c>
      <c r="H209" s="46">
        <v>0</v>
      </c>
      <c r="I209" s="46">
        <v>0</v>
      </c>
      <c r="J209" s="46">
        <v>0</v>
      </c>
      <c r="K209" s="48">
        <f t="shared" si="67"/>
        <v>220000</v>
      </c>
    </row>
    <row r="210" spans="1:11" x14ac:dyDescent="0.2">
      <c r="A210" s="4" t="s">
        <v>331</v>
      </c>
      <c r="B210" s="9" t="s">
        <v>332</v>
      </c>
      <c r="C210" s="30">
        <v>50000</v>
      </c>
      <c r="D210" s="34">
        <f>+D211</f>
        <v>0</v>
      </c>
      <c r="E210" s="30">
        <f>+E211</f>
        <v>50000</v>
      </c>
      <c r="F210" s="45">
        <f t="shared" si="65"/>
        <v>0</v>
      </c>
      <c r="G210" s="45">
        <f t="shared" si="66"/>
        <v>0</v>
      </c>
      <c r="H210" s="45">
        <f>+H211</f>
        <v>0</v>
      </c>
      <c r="I210" s="45">
        <f>+I211</f>
        <v>0</v>
      </c>
      <c r="J210" s="45">
        <f>+J211</f>
        <v>0</v>
      </c>
      <c r="K210" s="45">
        <f t="shared" si="67"/>
        <v>50000</v>
      </c>
    </row>
    <row r="211" spans="1:11" s="4" customFormat="1" x14ac:dyDescent="0.2">
      <c r="A211" s="1" t="s">
        <v>333</v>
      </c>
      <c r="B211" s="3" t="s">
        <v>334</v>
      </c>
      <c r="C211" s="32">
        <v>50000</v>
      </c>
      <c r="D211" s="33">
        <v>0</v>
      </c>
      <c r="E211" s="32">
        <v>50000</v>
      </c>
      <c r="F211" s="46">
        <f t="shared" si="65"/>
        <v>0</v>
      </c>
      <c r="G211" s="46">
        <f t="shared" si="66"/>
        <v>0</v>
      </c>
      <c r="H211" s="46">
        <v>0</v>
      </c>
      <c r="I211" s="46">
        <v>0</v>
      </c>
      <c r="J211" s="46">
        <v>0</v>
      </c>
      <c r="K211" s="48">
        <f t="shared" si="67"/>
        <v>50000</v>
      </c>
    </row>
    <row r="212" spans="1:11" x14ac:dyDescent="0.2">
      <c r="A212" s="4" t="s">
        <v>335</v>
      </c>
      <c r="B212" s="9" t="s">
        <v>336</v>
      </c>
      <c r="C212" s="30">
        <v>12600000</v>
      </c>
      <c r="D212" s="34">
        <f>+D213</f>
        <v>-9000000</v>
      </c>
      <c r="E212" s="30">
        <f>+E213</f>
        <v>3600000</v>
      </c>
      <c r="F212" s="45">
        <f t="shared" si="65"/>
        <v>0</v>
      </c>
      <c r="G212" s="45">
        <f t="shared" si="66"/>
        <v>0</v>
      </c>
      <c r="H212" s="45">
        <f>+H213</f>
        <v>0</v>
      </c>
      <c r="I212" s="45">
        <f>+I213</f>
        <v>0</v>
      </c>
      <c r="J212" s="45">
        <f>+J213</f>
        <v>0</v>
      </c>
      <c r="K212" s="45">
        <f t="shared" si="67"/>
        <v>3600000</v>
      </c>
    </row>
    <row r="213" spans="1:11" s="4" customFormat="1" x14ac:dyDescent="0.2">
      <c r="A213" s="1" t="s">
        <v>337</v>
      </c>
      <c r="B213" s="3" t="s">
        <v>336</v>
      </c>
      <c r="C213" s="32">
        <v>12600000</v>
      </c>
      <c r="D213" s="33">
        <v>-9000000</v>
      </c>
      <c r="E213" s="32">
        <v>3600000</v>
      </c>
      <c r="F213" s="46">
        <f t="shared" si="65"/>
        <v>0</v>
      </c>
      <c r="G213" s="46">
        <f t="shared" si="66"/>
        <v>0</v>
      </c>
      <c r="H213" s="46">
        <v>0</v>
      </c>
      <c r="I213" s="46">
        <v>0</v>
      </c>
      <c r="J213" s="46">
        <v>0</v>
      </c>
      <c r="K213" s="48">
        <f t="shared" si="67"/>
        <v>3600000</v>
      </c>
    </row>
    <row r="214" spans="1:11" x14ac:dyDescent="0.2">
      <c r="A214" s="4" t="s">
        <v>338</v>
      </c>
      <c r="B214" s="9" t="s">
        <v>339</v>
      </c>
      <c r="C214" s="30">
        <v>100000</v>
      </c>
      <c r="D214" s="34">
        <f>+D215</f>
        <v>0</v>
      </c>
      <c r="E214" s="30">
        <f>+E215</f>
        <v>100000</v>
      </c>
      <c r="F214" s="45">
        <f t="shared" si="65"/>
        <v>0</v>
      </c>
      <c r="G214" s="45">
        <f t="shared" si="66"/>
        <v>0</v>
      </c>
      <c r="H214" s="45">
        <f>+H215</f>
        <v>0</v>
      </c>
      <c r="I214" s="45">
        <f>+I215</f>
        <v>0</v>
      </c>
      <c r="J214" s="45">
        <f>+J215</f>
        <v>0</v>
      </c>
      <c r="K214" s="45">
        <f t="shared" si="67"/>
        <v>100000</v>
      </c>
    </row>
    <row r="215" spans="1:11" s="4" customFormat="1" x14ac:dyDescent="0.2">
      <c r="A215" s="1" t="s">
        <v>340</v>
      </c>
      <c r="B215" s="3" t="s">
        <v>339</v>
      </c>
      <c r="C215" s="32">
        <v>100000</v>
      </c>
      <c r="D215" s="33">
        <v>0</v>
      </c>
      <c r="E215" s="32">
        <v>100000</v>
      </c>
      <c r="F215" s="46">
        <f t="shared" si="65"/>
        <v>0</v>
      </c>
      <c r="G215" s="46">
        <f t="shared" si="66"/>
        <v>0</v>
      </c>
      <c r="H215" s="46">
        <v>0</v>
      </c>
      <c r="I215" s="46">
        <v>0</v>
      </c>
      <c r="J215" s="46">
        <v>0</v>
      </c>
      <c r="K215" s="48">
        <f t="shared" si="67"/>
        <v>100000</v>
      </c>
    </row>
    <row r="216" spans="1:11" x14ac:dyDescent="0.2">
      <c r="A216" s="4" t="s">
        <v>341</v>
      </c>
      <c r="B216" s="9" t="s">
        <v>342</v>
      </c>
      <c r="C216" s="30">
        <v>1500000</v>
      </c>
      <c r="D216" s="34">
        <f>+D217</f>
        <v>-1000000</v>
      </c>
      <c r="E216" s="30">
        <f>+E217</f>
        <v>500000</v>
      </c>
      <c r="F216" s="45">
        <f t="shared" si="65"/>
        <v>0</v>
      </c>
      <c r="G216" s="45">
        <f t="shared" si="66"/>
        <v>0</v>
      </c>
      <c r="H216" s="45">
        <f>+H217</f>
        <v>0</v>
      </c>
      <c r="I216" s="45">
        <f>+I217</f>
        <v>0</v>
      </c>
      <c r="J216" s="45">
        <f>+J217</f>
        <v>0</v>
      </c>
      <c r="K216" s="45">
        <f t="shared" si="67"/>
        <v>500000</v>
      </c>
    </row>
    <row r="217" spans="1:11" s="4" customFormat="1" x14ac:dyDescent="0.2">
      <c r="A217" s="1" t="s">
        <v>343</v>
      </c>
      <c r="B217" s="3" t="s">
        <v>342</v>
      </c>
      <c r="C217" s="32">
        <v>1500000</v>
      </c>
      <c r="D217" s="33">
        <v>-1000000</v>
      </c>
      <c r="E217" s="32">
        <v>500000</v>
      </c>
      <c r="F217" s="46">
        <f t="shared" si="65"/>
        <v>0</v>
      </c>
      <c r="G217" s="46">
        <f t="shared" si="66"/>
        <v>0</v>
      </c>
      <c r="H217" s="46">
        <v>0</v>
      </c>
      <c r="I217" s="46">
        <v>0</v>
      </c>
      <c r="J217" s="46">
        <v>0</v>
      </c>
      <c r="K217" s="48">
        <f t="shared" si="67"/>
        <v>500000</v>
      </c>
    </row>
    <row r="218" spans="1:11" x14ac:dyDescent="0.2">
      <c r="A218" s="4" t="s">
        <v>344</v>
      </c>
      <c r="B218" s="9" t="s">
        <v>345</v>
      </c>
      <c r="C218" s="30">
        <v>50000</v>
      </c>
      <c r="D218" s="34">
        <f>+D219</f>
        <v>298625.89</v>
      </c>
      <c r="E218" s="30">
        <f>+E219</f>
        <v>348625.89</v>
      </c>
      <c r="F218" s="45">
        <f t="shared" si="65"/>
        <v>0</v>
      </c>
      <c r="G218" s="45">
        <f t="shared" si="66"/>
        <v>0</v>
      </c>
      <c r="H218" s="45">
        <f>+H219</f>
        <v>0</v>
      </c>
      <c r="I218" s="45">
        <f>+I219</f>
        <v>0</v>
      </c>
      <c r="J218" s="45">
        <f>+J219</f>
        <v>0</v>
      </c>
      <c r="K218" s="45">
        <f t="shared" si="67"/>
        <v>348625.89</v>
      </c>
    </row>
    <row r="219" spans="1:11" s="4" customFormat="1" x14ac:dyDescent="0.2">
      <c r="A219" s="1" t="s">
        <v>346</v>
      </c>
      <c r="B219" s="3" t="s">
        <v>345</v>
      </c>
      <c r="C219" s="32">
        <v>50000</v>
      </c>
      <c r="D219" s="33">
        <v>298625.89</v>
      </c>
      <c r="E219" s="32">
        <v>348625.89</v>
      </c>
      <c r="F219" s="46">
        <f t="shared" si="65"/>
        <v>0</v>
      </c>
      <c r="G219" s="46">
        <f t="shared" si="66"/>
        <v>0</v>
      </c>
      <c r="H219" s="46">
        <v>0</v>
      </c>
      <c r="I219" s="46">
        <v>0</v>
      </c>
      <c r="J219" s="46">
        <v>0</v>
      </c>
      <c r="K219" s="48">
        <f t="shared" si="67"/>
        <v>348625.89</v>
      </c>
    </row>
    <row r="220" spans="1:11" x14ac:dyDescent="0.2">
      <c r="A220" s="4" t="s">
        <v>347</v>
      </c>
      <c r="B220" s="9" t="s">
        <v>348</v>
      </c>
      <c r="C220" s="30">
        <v>100000</v>
      </c>
      <c r="D220" s="34">
        <f>+D221</f>
        <v>2367835.89</v>
      </c>
      <c r="E220" s="30">
        <f>+E221</f>
        <v>2467835.89</v>
      </c>
      <c r="F220" s="45">
        <f t="shared" si="65"/>
        <v>0</v>
      </c>
      <c r="G220" s="45">
        <f t="shared" si="66"/>
        <v>0</v>
      </c>
      <c r="H220" s="45">
        <f>+H221</f>
        <v>0</v>
      </c>
      <c r="I220" s="45">
        <f>+I221</f>
        <v>0</v>
      </c>
      <c r="J220" s="45">
        <f>+J221</f>
        <v>41326.1</v>
      </c>
      <c r="K220" s="45">
        <f t="shared" si="67"/>
        <v>2426509.79</v>
      </c>
    </row>
    <row r="221" spans="1:11" s="4" customFormat="1" x14ac:dyDescent="0.2">
      <c r="A221" s="1" t="s">
        <v>349</v>
      </c>
      <c r="B221" s="3" t="s">
        <v>348</v>
      </c>
      <c r="C221" s="32">
        <v>100000</v>
      </c>
      <c r="D221" s="33">
        <v>2367835.89</v>
      </c>
      <c r="E221" s="32">
        <v>2467835.89</v>
      </c>
      <c r="F221" s="46">
        <f t="shared" si="65"/>
        <v>0</v>
      </c>
      <c r="G221" s="46">
        <f t="shared" si="66"/>
        <v>0</v>
      </c>
      <c r="H221" s="46">
        <v>0</v>
      </c>
      <c r="I221" s="46">
        <v>0</v>
      </c>
      <c r="J221" s="46">
        <v>41326.1</v>
      </c>
      <c r="K221" s="48">
        <f t="shared" si="67"/>
        <v>2426509.79</v>
      </c>
    </row>
    <row r="222" spans="1:11" x14ac:dyDescent="0.2">
      <c r="A222" s="4" t="s">
        <v>350</v>
      </c>
      <c r="B222" s="9" t="s">
        <v>351</v>
      </c>
      <c r="C222" s="30">
        <v>50000</v>
      </c>
      <c r="D222" s="34">
        <f>+D223</f>
        <v>0</v>
      </c>
      <c r="E222" s="30">
        <f>+E223</f>
        <v>50000</v>
      </c>
      <c r="F222" s="45">
        <f t="shared" si="65"/>
        <v>0</v>
      </c>
      <c r="G222" s="45">
        <f t="shared" si="66"/>
        <v>0</v>
      </c>
      <c r="H222" s="45">
        <f>+H223</f>
        <v>0</v>
      </c>
      <c r="I222" s="45">
        <f>+I223</f>
        <v>0</v>
      </c>
      <c r="J222" s="45">
        <f>+J223</f>
        <v>0</v>
      </c>
      <c r="K222" s="45">
        <f t="shared" si="67"/>
        <v>50000</v>
      </c>
    </row>
    <row r="223" spans="1:11" s="4" customFormat="1" x14ac:dyDescent="0.2">
      <c r="A223" s="1" t="s">
        <v>352</v>
      </c>
      <c r="B223" s="3" t="s">
        <v>351</v>
      </c>
      <c r="C223" s="32">
        <v>50000</v>
      </c>
      <c r="D223" s="33">
        <v>0</v>
      </c>
      <c r="E223" s="32">
        <v>50000</v>
      </c>
      <c r="F223" s="46">
        <f>+F224+F225</f>
        <v>0</v>
      </c>
      <c r="G223" s="46">
        <f>+G224+G225</f>
        <v>0</v>
      </c>
      <c r="H223" s="46">
        <v>0</v>
      </c>
      <c r="I223" s="46">
        <v>0</v>
      </c>
      <c r="J223" s="46">
        <v>0</v>
      </c>
      <c r="K223" s="48">
        <f t="shared" si="67"/>
        <v>50000</v>
      </c>
    </row>
    <row r="224" spans="1:11" x14ac:dyDescent="0.2">
      <c r="A224" s="4" t="s">
        <v>353</v>
      </c>
      <c r="B224" s="9" t="s">
        <v>354</v>
      </c>
      <c r="C224" s="30">
        <v>5700000</v>
      </c>
      <c r="D224" s="34">
        <f>+D225+D226</f>
        <v>1637204</v>
      </c>
      <c r="E224" s="30">
        <f>+E225+E226</f>
        <v>7337204</v>
      </c>
      <c r="F224" s="45">
        <f>+F225+F226</f>
        <v>0</v>
      </c>
      <c r="G224" s="45">
        <f>+G225+G226</f>
        <v>0</v>
      </c>
      <c r="H224" s="45">
        <f>+H225+H226</f>
        <v>0</v>
      </c>
      <c r="I224" s="45">
        <f>+I225+I226</f>
        <v>0</v>
      </c>
      <c r="J224" s="45">
        <f>+J225+J226</f>
        <v>0</v>
      </c>
      <c r="K224" s="45">
        <f t="shared" si="67"/>
        <v>7337204</v>
      </c>
    </row>
    <row r="225" spans="1:11" s="4" customFormat="1" x14ac:dyDescent="0.2">
      <c r="A225" s="1" t="s">
        <v>355</v>
      </c>
      <c r="B225" s="3" t="s">
        <v>354</v>
      </c>
      <c r="C225" s="32">
        <v>500000</v>
      </c>
      <c r="D225" s="33">
        <v>0</v>
      </c>
      <c r="E225" s="32">
        <v>500000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8">
        <f t="shared" si="67"/>
        <v>500000</v>
      </c>
    </row>
    <row r="226" spans="1:11" x14ac:dyDescent="0.2">
      <c r="A226" s="1" t="s">
        <v>356</v>
      </c>
      <c r="B226" s="3" t="s">
        <v>357</v>
      </c>
      <c r="C226" s="32">
        <v>5200000</v>
      </c>
      <c r="D226" s="33">
        <v>1637204</v>
      </c>
      <c r="E226" s="32">
        <v>6837204</v>
      </c>
      <c r="F226" s="46">
        <f t="shared" ref="F226:F239" si="68">+F227</f>
        <v>0</v>
      </c>
      <c r="G226" s="46">
        <f t="shared" ref="G226:G239" si="69">+G227</f>
        <v>0</v>
      </c>
      <c r="H226" s="46">
        <v>0</v>
      </c>
      <c r="I226" s="46">
        <v>0</v>
      </c>
      <c r="J226" s="46">
        <v>0</v>
      </c>
      <c r="K226" s="46">
        <f t="shared" si="67"/>
        <v>6837204</v>
      </c>
    </row>
    <row r="227" spans="1:11" s="4" customFormat="1" x14ac:dyDescent="0.2">
      <c r="A227" s="4" t="s">
        <v>358</v>
      </c>
      <c r="B227" s="9" t="s">
        <v>359</v>
      </c>
      <c r="C227" s="30">
        <v>50000</v>
      </c>
      <c r="D227" s="34">
        <f>+D228</f>
        <v>0</v>
      </c>
      <c r="E227" s="30">
        <f>+E228</f>
        <v>50000</v>
      </c>
      <c r="F227" s="45">
        <f t="shared" si="68"/>
        <v>0</v>
      </c>
      <c r="G227" s="45">
        <f t="shared" si="69"/>
        <v>0</v>
      </c>
      <c r="H227" s="45">
        <f>+H228</f>
        <v>0</v>
      </c>
      <c r="I227" s="45">
        <f>+I228</f>
        <v>0</v>
      </c>
      <c r="J227" s="45">
        <f>+J228</f>
        <v>0</v>
      </c>
      <c r="K227" s="47">
        <f t="shared" si="67"/>
        <v>50000</v>
      </c>
    </row>
    <row r="228" spans="1:11" x14ac:dyDescent="0.2">
      <c r="A228" s="1" t="s">
        <v>360</v>
      </c>
      <c r="B228" s="3" t="s">
        <v>359</v>
      </c>
      <c r="C228" s="32">
        <v>50000</v>
      </c>
      <c r="D228" s="33">
        <v>0</v>
      </c>
      <c r="E228" s="32">
        <v>50000</v>
      </c>
      <c r="F228" s="46">
        <f t="shared" si="68"/>
        <v>0</v>
      </c>
      <c r="G228" s="46">
        <f t="shared" si="69"/>
        <v>0</v>
      </c>
      <c r="H228" s="46">
        <v>0</v>
      </c>
      <c r="I228" s="46">
        <v>0</v>
      </c>
      <c r="J228" s="46">
        <v>0</v>
      </c>
      <c r="K228" s="46">
        <f t="shared" si="67"/>
        <v>50000</v>
      </c>
    </row>
    <row r="229" spans="1:11" s="4" customFormat="1" x14ac:dyDescent="0.2">
      <c r="A229" s="4" t="s">
        <v>361</v>
      </c>
      <c r="B229" s="9" t="s">
        <v>362</v>
      </c>
      <c r="C229" s="30">
        <v>400000</v>
      </c>
      <c r="D229" s="34">
        <f>+D230</f>
        <v>1400000</v>
      </c>
      <c r="E229" s="30">
        <f>+E230</f>
        <v>1800000</v>
      </c>
      <c r="F229" s="45">
        <f t="shared" si="68"/>
        <v>0</v>
      </c>
      <c r="G229" s="45">
        <f t="shared" si="69"/>
        <v>0</v>
      </c>
      <c r="H229" s="45">
        <f>+H230</f>
        <v>0</v>
      </c>
      <c r="I229" s="45">
        <f>+I230</f>
        <v>0</v>
      </c>
      <c r="J229" s="45">
        <f>+J230</f>
        <v>0</v>
      </c>
      <c r="K229" s="47">
        <f t="shared" si="67"/>
        <v>1800000</v>
      </c>
    </row>
    <row r="230" spans="1:11" x14ac:dyDescent="0.2">
      <c r="A230" s="1" t="s">
        <v>363</v>
      </c>
      <c r="B230" s="3" t="s">
        <v>362</v>
      </c>
      <c r="C230" s="32">
        <v>400000</v>
      </c>
      <c r="D230" s="33">
        <v>1400000</v>
      </c>
      <c r="E230" s="32">
        <v>1800000</v>
      </c>
      <c r="F230" s="46">
        <f t="shared" si="68"/>
        <v>0</v>
      </c>
      <c r="G230" s="46">
        <f t="shared" si="69"/>
        <v>0</v>
      </c>
      <c r="H230" s="46">
        <v>0</v>
      </c>
      <c r="I230" s="46">
        <v>0</v>
      </c>
      <c r="J230" s="46">
        <v>0</v>
      </c>
      <c r="K230" s="46">
        <f t="shared" si="67"/>
        <v>1800000</v>
      </c>
    </row>
    <row r="231" spans="1:11" s="4" customFormat="1" x14ac:dyDescent="0.2">
      <c r="A231" s="4" t="s">
        <v>364</v>
      </c>
      <c r="B231" s="9" t="s">
        <v>365</v>
      </c>
      <c r="C231" s="30">
        <v>500000</v>
      </c>
      <c r="D231" s="34">
        <f>+D232</f>
        <v>0</v>
      </c>
      <c r="E231" s="30">
        <f>+E232</f>
        <v>500000</v>
      </c>
      <c r="F231" s="45">
        <f t="shared" si="68"/>
        <v>0</v>
      </c>
      <c r="G231" s="45">
        <f t="shared" si="69"/>
        <v>0</v>
      </c>
      <c r="H231" s="45">
        <f>+H232</f>
        <v>0</v>
      </c>
      <c r="I231" s="45">
        <f>+I232</f>
        <v>0</v>
      </c>
      <c r="J231" s="45">
        <f>+J232</f>
        <v>306197.13</v>
      </c>
      <c r="K231" s="47">
        <f t="shared" si="67"/>
        <v>193802.87</v>
      </c>
    </row>
    <row r="232" spans="1:11" x14ac:dyDescent="0.2">
      <c r="A232" s="1" t="s">
        <v>366</v>
      </c>
      <c r="B232" s="3" t="s">
        <v>365</v>
      </c>
      <c r="C232" s="32">
        <v>500000</v>
      </c>
      <c r="D232" s="33">
        <v>0</v>
      </c>
      <c r="E232" s="32">
        <v>500000</v>
      </c>
      <c r="F232" s="46">
        <f t="shared" si="68"/>
        <v>0</v>
      </c>
      <c r="G232" s="46">
        <f t="shared" si="69"/>
        <v>0</v>
      </c>
      <c r="H232" s="46">
        <v>0</v>
      </c>
      <c r="I232" s="46">
        <v>0</v>
      </c>
      <c r="J232" s="46">
        <v>306197.13</v>
      </c>
      <c r="K232" s="46">
        <f t="shared" si="67"/>
        <v>193802.87</v>
      </c>
    </row>
    <row r="233" spans="1:11" s="4" customFormat="1" x14ac:dyDescent="0.2">
      <c r="A233" s="4" t="s">
        <v>367</v>
      </c>
      <c r="B233" s="9" t="s">
        <v>368</v>
      </c>
      <c r="C233" s="30">
        <v>500000</v>
      </c>
      <c r="D233" s="34">
        <f>+D234</f>
        <v>-274210</v>
      </c>
      <c r="E233" s="30">
        <f>+E234</f>
        <v>225790</v>
      </c>
      <c r="F233" s="45">
        <f t="shared" si="68"/>
        <v>0</v>
      </c>
      <c r="G233" s="45">
        <f t="shared" si="69"/>
        <v>0</v>
      </c>
      <c r="H233" s="45">
        <f>+H234</f>
        <v>0</v>
      </c>
      <c r="I233" s="45">
        <f>+I234</f>
        <v>0</v>
      </c>
      <c r="J233" s="45">
        <f>+J234</f>
        <v>0</v>
      </c>
      <c r="K233" s="47">
        <f t="shared" si="67"/>
        <v>225790</v>
      </c>
    </row>
    <row r="234" spans="1:11" x14ac:dyDescent="0.2">
      <c r="A234" s="1" t="s">
        <v>369</v>
      </c>
      <c r="B234" s="3" t="s">
        <v>368</v>
      </c>
      <c r="C234" s="32">
        <v>500000</v>
      </c>
      <c r="D234" s="33">
        <v>-274210</v>
      </c>
      <c r="E234" s="32">
        <v>225790</v>
      </c>
      <c r="F234" s="46">
        <f t="shared" si="68"/>
        <v>0</v>
      </c>
      <c r="G234" s="46">
        <f t="shared" si="69"/>
        <v>0</v>
      </c>
      <c r="H234" s="46">
        <v>0</v>
      </c>
      <c r="I234" s="46">
        <v>0</v>
      </c>
      <c r="J234" s="46">
        <v>0</v>
      </c>
      <c r="K234" s="46">
        <f t="shared" si="67"/>
        <v>225790</v>
      </c>
    </row>
    <row r="235" spans="1:11" s="4" customFormat="1" x14ac:dyDescent="0.2">
      <c r="A235" s="4" t="s">
        <v>370</v>
      </c>
      <c r="B235" s="9" t="s">
        <v>371</v>
      </c>
      <c r="C235" s="30">
        <v>300000</v>
      </c>
      <c r="D235" s="34">
        <f>+D236</f>
        <v>-100000</v>
      </c>
      <c r="E235" s="30">
        <f>+E236</f>
        <v>200000</v>
      </c>
      <c r="F235" s="45">
        <f t="shared" si="68"/>
        <v>0</v>
      </c>
      <c r="G235" s="45">
        <f t="shared" si="69"/>
        <v>0</v>
      </c>
      <c r="H235" s="45">
        <f>+H236</f>
        <v>0</v>
      </c>
      <c r="I235" s="45">
        <f>+I236</f>
        <v>0</v>
      </c>
      <c r="J235" s="45">
        <f>+J236</f>
        <v>0</v>
      </c>
      <c r="K235" s="47">
        <f t="shared" si="67"/>
        <v>200000</v>
      </c>
    </row>
    <row r="236" spans="1:11" s="4" customFormat="1" x14ac:dyDescent="0.2">
      <c r="A236" s="1" t="s">
        <v>372</v>
      </c>
      <c r="B236" s="3" t="s">
        <v>371</v>
      </c>
      <c r="C236" s="32">
        <v>300000</v>
      </c>
      <c r="D236" s="33">
        <v>-100000</v>
      </c>
      <c r="E236" s="32">
        <v>200000</v>
      </c>
      <c r="F236" s="46">
        <f t="shared" si="68"/>
        <v>0</v>
      </c>
      <c r="G236" s="46">
        <f t="shared" si="69"/>
        <v>0</v>
      </c>
      <c r="H236" s="46">
        <v>0</v>
      </c>
      <c r="I236" s="46">
        <v>0</v>
      </c>
      <c r="J236" s="46">
        <v>0</v>
      </c>
      <c r="K236" s="46">
        <f t="shared" si="67"/>
        <v>200000</v>
      </c>
    </row>
    <row r="237" spans="1:11" s="4" customFormat="1" x14ac:dyDescent="0.2">
      <c r="A237" s="4" t="s">
        <v>373</v>
      </c>
      <c r="B237" s="9" t="s">
        <v>374</v>
      </c>
      <c r="C237" s="30">
        <v>400000</v>
      </c>
      <c r="D237" s="34">
        <f>+D238</f>
        <v>-150000</v>
      </c>
      <c r="E237" s="30">
        <f>+E238</f>
        <v>250000</v>
      </c>
      <c r="F237" s="45">
        <f t="shared" si="68"/>
        <v>0</v>
      </c>
      <c r="G237" s="45">
        <f t="shared" si="69"/>
        <v>0</v>
      </c>
      <c r="H237" s="45">
        <f>+H238</f>
        <v>0</v>
      </c>
      <c r="I237" s="45">
        <f>+I238</f>
        <v>0</v>
      </c>
      <c r="J237" s="45">
        <f>+J238</f>
        <v>0</v>
      </c>
      <c r="K237" s="47">
        <f t="shared" si="67"/>
        <v>250000</v>
      </c>
    </row>
    <row r="238" spans="1:11" x14ac:dyDescent="0.2">
      <c r="A238" s="1" t="s">
        <v>375</v>
      </c>
      <c r="B238" s="3" t="s">
        <v>374</v>
      </c>
      <c r="C238" s="32">
        <v>400000</v>
      </c>
      <c r="D238" s="33">
        <v>-150000</v>
      </c>
      <c r="E238" s="32">
        <v>250000</v>
      </c>
      <c r="F238" s="46">
        <f t="shared" si="68"/>
        <v>0</v>
      </c>
      <c r="G238" s="46">
        <f t="shared" si="69"/>
        <v>0</v>
      </c>
      <c r="H238" s="46">
        <v>0</v>
      </c>
      <c r="I238" s="46">
        <v>0</v>
      </c>
      <c r="J238" s="46">
        <v>0</v>
      </c>
      <c r="K238" s="46">
        <f t="shared" si="67"/>
        <v>250000</v>
      </c>
    </row>
    <row r="239" spans="1:11" s="4" customFormat="1" x14ac:dyDescent="0.2">
      <c r="A239" s="4" t="s">
        <v>376</v>
      </c>
      <c r="B239" s="9" t="s">
        <v>408</v>
      </c>
      <c r="C239" s="30">
        <v>200000</v>
      </c>
      <c r="D239" s="34">
        <f>+D240</f>
        <v>0</v>
      </c>
      <c r="E239" s="30">
        <f>+E240</f>
        <v>200000</v>
      </c>
      <c r="F239" s="45">
        <f t="shared" si="68"/>
        <v>0</v>
      </c>
      <c r="G239" s="45">
        <f t="shared" si="69"/>
        <v>0</v>
      </c>
      <c r="H239" s="45">
        <f>+H240</f>
        <v>0</v>
      </c>
      <c r="I239" s="45">
        <f>+I240</f>
        <v>0</v>
      </c>
      <c r="J239" s="45">
        <f>+J240</f>
        <v>0</v>
      </c>
      <c r="K239" s="47">
        <f t="shared" si="67"/>
        <v>200000</v>
      </c>
    </row>
    <row r="240" spans="1:11" x14ac:dyDescent="0.2">
      <c r="A240" s="1" t="s">
        <v>377</v>
      </c>
      <c r="B240" s="3" t="s">
        <v>408</v>
      </c>
      <c r="C240" s="32">
        <v>200000</v>
      </c>
      <c r="D240" s="33">
        <v>0</v>
      </c>
      <c r="E240" s="32">
        <v>200000</v>
      </c>
      <c r="F240" s="46">
        <f t="shared" ref="F240:F253" si="70">+F241</f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f t="shared" si="67"/>
        <v>200000</v>
      </c>
    </row>
    <row r="241" spans="1:12" s="4" customFormat="1" x14ac:dyDescent="0.2">
      <c r="A241" s="4" t="s">
        <v>378</v>
      </c>
      <c r="B241" s="9" t="s">
        <v>379</v>
      </c>
      <c r="C241" s="30">
        <v>100000</v>
      </c>
      <c r="D241" s="34">
        <f>+D242</f>
        <v>0</v>
      </c>
      <c r="E241" s="30">
        <f>+E242</f>
        <v>100000</v>
      </c>
      <c r="F241" s="45">
        <f t="shared" si="70"/>
        <v>0</v>
      </c>
      <c r="G241" s="45">
        <f>+G242</f>
        <v>0</v>
      </c>
      <c r="H241" s="45">
        <f>+H242</f>
        <v>0</v>
      </c>
      <c r="I241" s="45">
        <f>+I242</f>
        <v>0</v>
      </c>
      <c r="J241" s="45">
        <f>+J242</f>
        <v>0</v>
      </c>
      <c r="K241" s="47">
        <f t="shared" si="67"/>
        <v>100000</v>
      </c>
    </row>
    <row r="242" spans="1:12" x14ac:dyDescent="0.2">
      <c r="A242" s="1" t="s">
        <v>380</v>
      </c>
      <c r="B242" s="3" t="s">
        <v>381</v>
      </c>
      <c r="C242" s="32">
        <v>100000</v>
      </c>
      <c r="D242" s="33">
        <v>0</v>
      </c>
      <c r="E242" s="32">
        <v>100000</v>
      </c>
      <c r="F242" s="46">
        <f t="shared" si="70"/>
        <v>0</v>
      </c>
      <c r="G242" s="46">
        <f t="shared" ref="G242:G253" si="71">+G243</f>
        <v>0</v>
      </c>
      <c r="H242" s="46">
        <v>0</v>
      </c>
      <c r="I242" s="46">
        <v>0</v>
      </c>
      <c r="J242" s="46">
        <v>0</v>
      </c>
      <c r="K242" s="46">
        <f t="shared" si="67"/>
        <v>100000</v>
      </c>
    </row>
    <row r="243" spans="1:12" s="4" customFormat="1" x14ac:dyDescent="0.2">
      <c r="A243" s="4" t="s">
        <v>382</v>
      </c>
      <c r="B243" s="9" t="s">
        <v>383</v>
      </c>
      <c r="C243" s="30">
        <v>50000</v>
      </c>
      <c r="D243" s="34">
        <f>+D244</f>
        <v>0</v>
      </c>
      <c r="E243" s="30">
        <f>+E244</f>
        <v>50000</v>
      </c>
      <c r="F243" s="45">
        <f t="shared" si="70"/>
        <v>0</v>
      </c>
      <c r="G243" s="45">
        <f t="shared" si="71"/>
        <v>0</v>
      </c>
      <c r="H243" s="45">
        <f>+H244</f>
        <v>0</v>
      </c>
      <c r="I243" s="45">
        <f>+I244</f>
        <v>0</v>
      </c>
      <c r="J243" s="45">
        <f>+J244</f>
        <v>0</v>
      </c>
      <c r="K243" s="47">
        <f t="shared" si="67"/>
        <v>50000</v>
      </c>
    </row>
    <row r="244" spans="1:12" x14ac:dyDescent="0.2">
      <c r="A244" s="1" t="s">
        <v>384</v>
      </c>
      <c r="B244" s="3" t="s">
        <v>385</v>
      </c>
      <c r="C244" s="32">
        <v>50000</v>
      </c>
      <c r="D244" s="33">
        <v>0</v>
      </c>
      <c r="E244" s="32">
        <v>50000</v>
      </c>
      <c r="F244" s="46">
        <f t="shared" si="70"/>
        <v>0</v>
      </c>
      <c r="G244" s="46">
        <f t="shared" si="71"/>
        <v>0</v>
      </c>
      <c r="H244" s="46">
        <v>0</v>
      </c>
      <c r="I244" s="46">
        <v>0</v>
      </c>
      <c r="J244" s="46">
        <v>0</v>
      </c>
      <c r="K244" s="46">
        <f t="shared" si="67"/>
        <v>50000</v>
      </c>
    </row>
    <row r="245" spans="1:12" x14ac:dyDescent="0.2">
      <c r="A245" s="4" t="s">
        <v>386</v>
      </c>
      <c r="B245" s="9" t="s">
        <v>387</v>
      </c>
      <c r="C245" s="30">
        <v>50000</v>
      </c>
      <c r="D245" s="34">
        <f>+D246</f>
        <v>0</v>
      </c>
      <c r="E245" s="30">
        <f>+E246</f>
        <v>50000</v>
      </c>
      <c r="F245" s="45">
        <f t="shared" si="70"/>
        <v>0</v>
      </c>
      <c r="G245" s="45">
        <f t="shared" si="71"/>
        <v>0</v>
      </c>
      <c r="H245" s="38">
        <f>+H246</f>
        <v>21771</v>
      </c>
      <c r="I245" s="38">
        <f>+I246</f>
        <v>0</v>
      </c>
      <c r="J245" s="38">
        <f>+J246</f>
        <v>0</v>
      </c>
      <c r="K245" s="47">
        <f t="shared" si="67"/>
        <v>28229</v>
      </c>
      <c r="L245" s="12"/>
    </row>
    <row r="246" spans="1:12" x14ac:dyDescent="0.2">
      <c r="A246" s="1" t="s">
        <v>388</v>
      </c>
      <c r="B246" s="3" t="s">
        <v>387</v>
      </c>
      <c r="C246" s="32">
        <v>50000</v>
      </c>
      <c r="D246" s="33">
        <v>0</v>
      </c>
      <c r="E246" s="32">
        <v>50000</v>
      </c>
      <c r="F246" s="46">
        <f t="shared" si="70"/>
        <v>0</v>
      </c>
      <c r="G246" s="46">
        <f t="shared" si="71"/>
        <v>0</v>
      </c>
      <c r="H246" s="39">
        <v>21771</v>
      </c>
      <c r="I246" s="39">
        <v>0</v>
      </c>
      <c r="J246" s="39">
        <v>0</v>
      </c>
      <c r="K246" s="46">
        <f t="shared" si="67"/>
        <v>28229</v>
      </c>
      <c r="L246" s="12"/>
    </row>
    <row r="247" spans="1:12" x14ac:dyDescent="0.2">
      <c r="A247" s="4" t="s">
        <v>389</v>
      </c>
      <c r="B247" s="9" t="s">
        <v>390</v>
      </c>
      <c r="C247" s="30">
        <v>500000</v>
      </c>
      <c r="D247" s="34">
        <f>+D248</f>
        <v>-200000</v>
      </c>
      <c r="E247" s="30">
        <f>+E248</f>
        <v>300000</v>
      </c>
      <c r="F247" s="50">
        <f t="shared" si="70"/>
        <v>0</v>
      </c>
      <c r="G247" s="50">
        <f t="shared" si="71"/>
        <v>0</v>
      </c>
      <c r="H247" s="38">
        <f>+H248</f>
        <v>0</v>
      </c>
      <c r="I247" s="38">
        <f>+I248</f>
        <v>0</v>
      </c>
      <c r="J247" s="38">
        <f>+J248</f>
        <v>0</v>
      </c>
      <c r="K247" s="47">
        <f t="shared" si="67"/>
        <v>300000</v>
      </c>
      <c r="L247" s="12"/>
    </row>
    <row r="248" spans="1:12" x14ac:dyDescent="0.2">
      <c r="A248" s="1" t="s">
        <v>391</v>
      </c>
      <c r="B248" s="3" t="s">
        <v>390</v>
      </c>
      <c r="C248" s="32">
        <v>500000</v>
      </c>
      <c r="D248" s="33">
        <v>-200000</v>
      </c>
      <c r="E248" s="32">
        <v>300000</v>
      </c>
      <c r="F248" s="51">
        <f t="shared" si="70"/>
        <v>0</v>
      </c>
      <c r="G248" s="51">
        <f t="shared" si="71"/>
        <v>0</v>
      </c>
      <c r="H248" s="51">
        <v>0</v>
      </c>
      <c r="I248" s="51">
        <v>0</v>
      </c>
      <c r="J248" s="51">
        <v>0</v>
      </c>
      <c r="K248" s="46">
        <f t="shared" si="67"/>
        <v>300000</v>
      </c>
      <c r="L248" s="12"/>
    </row>
    <row r="249" spans="1:12" x14ac:dyDescent="0.2">
      <c r="A249" s="4" t="s">
        <v>392</v>
      </c>
      <c r="B249" s="9" t="s">
        <v>393</v>
      </c>
      <c r="C249" s="30">
        <v>7500000</v>
      </c>
      <c r="D249" s="34">
        <f>+D250</f>
        <v>-4000000</v>
      </c>
      <c r="E249" s="30">
        <f>+E250</f>
        <v>3500000</v>
      </c>
      <c r="F249" s="52">
        <f t="shared" si="70"/>
        <v>0</v>
      </c>
      <c r="G249" s="52">
        <f t="shared" si="71"/>
        <v>0</v>
      </c>
      <c r="H249" s="52">
        <f>+H250</f>
        <v>0</v>
      </c>
      <c r="I249" s="52">
        <f>+I250</f>
        <v>0</v>
      </c>
      <c r="J249" s="52">
        <f>+J250</f>
        <v>0</v>
      </c>
      <c r="K249" s="47">
        <f t="shared" si="67"/>
        <v>3500000</v>
      </c>
      <c r="L249" s="12"/>
    </row>
    <row r="250" spans="1:12" x14ac:dyDescent="0.2">
      <c r="A250" s="1" t="s">
        <v>394</v>
      </c>
      <c r="B250" s="3" t="s">
        <v>393</v>
      </c>
      <c r="C250" s="32">
        <v>7500000</v>
      </c>
      <c r="D250" s="33">
        <v>-4000000</v>
      </c>
      <c r="E250" s="32">
        <v>3500000</v>
      </c>
      <c r="F250" s="51">
        <f t="shared" si="70"/>
        <v>0</v>
      </c>
      <c r="G250" s="51">
        <f t="shared" si="71"/>
        <v>0</v>
      </c>
      <c r="H250" s="51">
        <v>0</v>
      </c>
      <c r="I250" s="51">
        <v>0</v>
      </c>
      <c r="J250" s="51">
        <v>0</v>
      </c>
      <c r="K250" s="46">
        <f t="shared" si="67"/>
        <v>3500000</v>
      </c>
      <c r="L250" s="12"/>
    </row>
    <row r="251" spans="1:12" x14ac:dyDescent="0.2">
      <c r="A251" s="4" t="s">
        <v>395</v>
      </c>
      <c r="B251" s="9" t="s">
        <v>396</v>
      </c>
      <c r="C251" s="30">
        <v>30000000</v>
      </c>
      <c r="D251" s="34">
        <f>+D252</f>
        <v>-8000000</v>
      </c>
      <c r="E251" s="30">
        <f>+E252</f>
        <v>22000000</v>
      </c>
      <c r="F251" s="52">
        <f t="shared" si="70"/>
        <v>0</v>
      </c>
      <c r="G251" s="52">
        <f t="shared" si="71"/>
        <v>0</v>
      </c>
      <c r="H251" s="52">
        <f>+H252</f>
        <v>0</v>
      </c>
      <c r="I251" s="38">
        <f>+I252</f>
        <v>10118454.15</v>
      </c>
      <c r="J251" s="38">
        <f>+J252</f>
        <v>0</v>
      </c>
      <c r="K251" s="47">
        <f>+E251-F251-G251-H251-I251-J251</f>
        <v>11881545.85</v>
      </c>
      <c r="L251" s="12"/>
    </row>
    <row r="252" spans="1:12" x14ac:dyDescent="0.2">
      <c r="A252" s="1" t="s">
        <v>397</v>
      </c>
      <c r="B252" s="3" t="s">
        <v>396</v>
      </c>
      <c r="C252" s="32">
        <v>30000000</v>
      </c>
      <c r="D252" s="33">
        <v>-8000000</v>
      </c>
      <c r="E252" s="32">
        <v>22000000</v>
      </c>
      <c r="F252" s="51">
        <f t="shared" si="70"/>
        <v>0</v>
      </c>
      <c r="G252" s="51">
        <f t="shared" si="71"/>
        <v>0</v>
      </c>
      <c r="H252" s="51">
        <v>0</v>
      </c>
      <c r="I252" s="39">
        <v>10118454.15</v>
      </c>
      <c r="J252" s="39">
        <v>0</v>
      </c>
      <c r="K252" s="46">
        <f>+E252-F252-G252-H252-I252-J252</f>
        <v>11881545.85</v>
      </c>
      <c r="L252" s="12"/>
    </row>
    <row r="253" spans="1:12" x14ac:dyDescent="0.2">
      <c r="A253" s="4" t="s">
        <v>403</v>
      </c>
      <c r="B253" s="9" t="s">
        <v>409</v>
      </c>
      <c r="C253" s="30">
        <v>542250000</v>
      </c>
      <c r="D253" s="34">
        <f>+D254</f>
        <v>-413000000</v>
      </c>
      <c r="E253" s="30">
        <f>+E254</f>
        <v>129250000</v>
      </c>
      <c r="F253" s="52">
        <f t="shared" si="70"/>
        <v>0</v>
      </c>
      <c r="G253" s="52">
        <f t="shared" si="71"/>
        <v>0</v>
      </c>
      <c r="H253" s="52">
        <f>+H254</f>
        <v>0</v>
      </c>
      <c r="I253" s="52">
        <f>+I254</f>
        <v>0</v>
      </c>
      <c r="J253" s="52">
        <f>+J254</f>
        <v>0</v>
      </c>
      <c r="K253" s="47">
        <f>+E253-F253-G253-H253-I253-J253</f>
        <v>129250000</v>
      </c>
      <c r="L253" s="12"/>
    </row>
    <row r="254" spans="1:12" x14ac:dyDescent="0.2">
      <c r="A254" s="1" t="s">
        <v>404</v>
      </c>
      <c r="B254" s="3" t="s">
        <v>410</v>
      </c>
      <c r="C254" s="32">
        <v>542250000</v>
      </c>
      <c r="D254" s="33">
        <v>-413000000</v>
      </c>
      <c r="E254" s="32">
        <v>129250000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46">
        <f t="shared" si="67"/>
        <v>129250000</v>
      </c>
      <c r="L254" s="12"/>
    </row>
    <row r="255" spans="1:12" x14ac:dyDescent="0.2">
      <c r="A255" s="12"/>
      <c r="B255" s="13"/>
      <c r="C255" s="14"/>
      <c r="D255" s="14"/>
      <c r="E255" s="14"/>
      <c r="F255" s="15"/>
      <c r="G255" s="15"/>
      <c r="H255" s="15"/>
      <c r="I255" s="15"/>
      <c r="J255" s="15"/>
      <c r="K255" s="24"/>
      <c r="L255" s="12"/>
    </row>
    <row r="256" spans="1:12" x14ac:dyDescent="0.2">
      <c r="A256" s="12"/>
      <c r="B256" s="13"/>
      <c r="C256" s="14"/>
      <c r="D256" s="14"/>
      <c r="E256" s="14"/>
      <c r="F256" s="15"/>
      <c r="G256" s="15"/>
      <c r="H256" s="15"/>
      <c r="I256" s="15"/>
      <c r="J256" s="15"/>
      <c r="K256" s="24"/>
      <c r="L256" s="12"/>
    </row>
    <row r="257" spans="1:14" x14ac:dyDescent="0.2">
      <c r="A257" s="12"/>
      <c r="B257" s="13"/>
      <c r="C257" s="14"/>
      <c r="D257" s="14"/>
      <c r="E257" s="14"/>
      <c r="F257" s="15"/>
      <c r="G257" s="15"/>
      <c r="H257" s="15"/>
      <c r="I257" s="15"/>
      <c r="J257" s="15"/>
      <c r="K257" s="24"/>
      <c r="L257" s="12"/>
    </row>
    <row r="258" spans="1:14" x14ac:dyDescent="0.2">
      <c r="A258" s="12"/>
      <c r="B258" s="13"/>
      <c r="C258" s="14"/>
      <c r="D258" s="14"/>
      <c r="E258" s="14"/>
      <c r="F258" s="15"/>
      <c r="G258" s="15"/>
      <c r="H258" s="15"/>
      <c r="I258" s="15"/>
      <c r="J258" s="15"/>
      <c r="K258" s="15"/>
      <c r="L258" s="12"/>
    </row>
    <row r="259" spans="1:14" x14ac:dyDescent="0.2">
      <c r="A259" s="12"/>
      <c r="B259" s="13"/>
      <c r="C259" s="14"/>
      <c r="D259" s="14"/>
      <c r="E259" s="14"/>
      <c r="F259" s="15"/>
      <c r="G259" s="15"/>
      <c r="H259" s="15"/>
      <c r="I259" s="15"/>
      <c r="J259" s="15"/>
      <c r="K259" s="12"/>
    </row>
    <row r="260" spans="1:14" x14ac:dyDescent="0.2">
      <c r="A260" s="12"/>
      <c r="B260" s="13"/>
      <c r="C260" s="14"/>
      <c r="D260" s="14"/>
      <c r="E260" s="14"/>
      <c r="F260" s="12"/>
      <c r="G260" s="12"/>
      <c r="H260" s="12"/>
      <c r="I260" s="12"/>
      <c r="J260" s="12"/>
      <c r="K260" s="12"/>
      <c r="M260" s="21"/>
    </row>
    <row r="261" spans="1:14" x14ac:dyDescent="0.2">
      <c r="B261" s="37" t="s">
        <v>411</v>
      </c>
      <c r="C261" s="1"/>
      <c r="D261" s="53"/>
      <c r="E261" s="53"/>
      <c r="G261" s="53" t="s">
        <v>413</v>
      </c>
      <c r="H261" s="53"/>
      <c r="I261" s="53"/>
      <c r="J261" s="57"/>
      <c r="K261" s="57"/>
      <c r="L261" s="57" t="s">
        <v>414</v>
      </c>
      <c r="M261" s="57"/>
    </row>
    <row r="262" spans="1:14" ht="26.25" x14ac:dyDescent="0.2">
      <c r="B262" s="35"/>
      <c r="C262" s="16"/>
      <c r="D262" s="17"/>
      <c r="E262" s="17"/>
      <c r="G262" s="17"/>
      <c r="H262" s="54"/>
      <c r="I262" s="54"/>
      <c r="J262" s="10"/>
      <c r="L262" s="18"/>
      <c r="M262" s="19"/>
      <c r="N262" s="22"/>
    </row>
    <row r="263" spans="1:14" x14ac:dyDescent="0.2">
      <c r="A263" s="20"/>
      <c r="B263" s="36" t="s">
        <v>412</v>
      </c>
      <c r="C263" s="1"/>
      <c r="D263" s="56"/>
      <c r="E263" s="56"/>
      <c r="G263" s="55" t="s">
        <v>415</v>
      </c>
      <c r="H263" s="55"/>
      <c r="I263" s="55"/>
      <c r="J263" s="55"/>
      <c r="K263" s="55"/>
      <c r="L263" s="56" t="s">
        <v>416</v>
      </c>
      <c r="M263" s="56"/>
      <c r="N263" s="11"/>
    </row>
    <row r="264" spans="1:14" x14ac:dyDescent="0.2">
      <c r="B264" s="37" t="s">
        <v>10</v>
      </c>
      <c r="D264" s="53"/>
      <c r="E264" s="53"/>
      <c r="G264" s="53" t="s">
        <v>417</v>
      </c>
      <c r="H264" s="53"/>
      <c r="I264" s="53"/>
      <c r="J264" s="53"/>
      <c r="K264" s="53"/>
      <c r="L264" s="53" t="s">
        <v>418</v>
      </c>
      <c r="M264" s="53"/>
    </row>
    <row r="265" spans="1:14" x14ac:dyDescent="0.2">
      <c r="B265" s="37"/>
      <c r="D265" s="37"/>
      <c r="E265" s="37"/>
      <c r="G265" s="37"/>
      <c r="H265" s="37"/>
      <c r="I265" s="37"/>
      <c r="J265" s="37"/>
      <c r="K265" s="37"/>
      <c r="L265" s="37"/>
    </row>
    <row r="266" spans="1:14" x14ac:dyDescent="0.2">
      <c r="B266" s="37"/>
      <c r="D266" s="37"/>
      <c r="E266" s="37"/>
      <c r="G266" s="37"/>
      <c r="H266" s="37"/>
      <c r="I266" s="37"/>
      <c r="J266" s="37"/>
      <c r="K266" s="37"/>
      <c r="L266" s="37"/>
    </row>
  </sheetData>
  <mergeCells count="13">
    <mergeCell ref="D261:E261"/>
    <mergeCell ref="J261:K261"/>
    <mergeCell ref="J263:K263"/>
    <mergeCell ref="G261:I261"/>
    <mergeCell ref="L261:M261"/>
    <mergeCell ref="L263:M263"/>
    <mergeCell ref="L264:M264"/>
    <mergeCell ref="D264:E264"/>
    <mergeCell ref="J264:K264"/>
    <mergeCell ref="H262:I262"/>
    <mergeCell ref="G263:I263"/>
    <mergeCell ref="G264:I264"/>
    <mergeCell ref="D263:E263"/>
  </mergeCells>
  <pageMargins left="0.7" right="0.7" top="0.75" bottom="0.75" header="0.3" footer="0.3"/>
  <pageSetup scale="49" fitToHeight="0" orientation="landscape" r:id="rId1"/>
  <rowBreaks count="1" manualBreakCount="1">
    <brk id="272" max="16383" man="1"/>
  </rowBreaks>
  <ignoredErrors>
    <ignoredError sqref="E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Yohanny Rachel Zapata Reyes</cp:lastModifiedBy>
  <cp:lastPrinted>2024-06-04T19:26:39Z</cp:lastPrinted>
  <dcterms:created xsi:type="dcterms:W3CDTF">2023-11-10T14:57:18Z</dcterms:created>
  <dcterms:modified xsi:type="dcterms:W3CDTF">2024-06-05T19:58:26Z</dcterms:modified>
</cp:coreProperties>
</file>