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7875"/>
  </bookViews>
  <sheets>
    <sheet name="JULIO2016" sheetId="37" r:id="rId1"/>
    <sheet name="JUNIO (2)" sheetId="36" r:id="rId2"/>
    <sheet name="MAYO2016" sheetId="35" r:id="rId3"/>
    <sheet name="ABRIL.2016" sheetId="33" r:id="rId4"/>
    <sheet name="MARZO2016 (3)" sheetId="32" r:id="rId5"/>
    <sheet name="MARZO2016 (2)" sheetId="31" r:id="rId6"/>
    <sheet name="FEBRERO2016" sheetId="30" r:id="rId7"/>
    <sheet name="ENERO 2016)" sheetId="29" r:id="rId8"/>
    <sheet name="DICIEMBRE 15" sheetId="28" r:id="rId9"/>
    <sheet name="NOVIEMBRE.15)" sheetId="27" r:id="rId10"/>
    <sheet name="OCT.15 (2)" sheetId="26" r:id="rId11"/>
  </sheets>
  <definedNames>
    <definedName name="_xlnm.Print_Area" localSheetId="3">ABRIL.2016!$A$1:$J$454</definedName>
    <definedName name="_xlnm.Print_Area" localSheetId="7">'ENERO 2016)'!$A$1:$I$435</definedName>
    <definedName name="_xlnm.Print_Area" localSheetId="6">FEBRERO2016!$A$1:$I$434</definedName>
    <definedName name="_xlnm.Print_Area" localSheetId="0">JULIO2016!$A$1:$H$225</definedName>
    <definedName name="_xlnm.Print_Area" localSheetId="1">'JUNIO (2)'!$A$1:$H$459</definedName>
    <definedName name="_xlnm.Print_Area" localSheetId="5">'MARZO2016 (2)'!$A$1:$I$434</definedName>
    <definedName name="_xlnm.Print_Area" localSheetId="4">'MARZO2016 (3)'!$A$1:$I$434</definedName>
    <definedName name="_xlnm.Print_Area" localSheetId="2">MAYO2016!$A$1:$I$456</definedName>
  </definedNames>
  <calcPr calcId="145621"/>
</workbook>
</file>

<file path=xl/calcChain.xml><?xml version="1.0" encoding="utf-8"?>
<calcChain xmlns="http://schemas.openxmlformats.org/spreadsheetml/2006/main">
  <c r="F16" i="37" l="1"/>
  <c r="F17" i="37" s="1"/>
  <c r="F18" i="37" s="1"/>
  <c r="F19" i="37" s="1"/>
  <c r="F20" i="37" s="1"/>
  <c r="F21" i="37" s="1"/>
  <c r="F22" i="37" s="1"/>
  <c r="F23" i="37" s="1"/>
  <c r="F24" i="37" s="1"/>
  <c r="F25" i="37" s="1"/>
  <c r="F26" i="37" s="1"/>
  <c r="F27" i="37" s="1"/>
  <c r="F28" i="37" s="1"/>
  <c r="F29" i="37" s="1"/>
  <c r="F30" i="37" s="1"/>
  <c r="F31" i="37" s="1"/>
  <c r="F32" i="37" s="1"/>
  <c r="F33" i="37" s="1"/>
  <c r="F34" i="37" s="1"/>
  <c r="F35" i="37" s="1"/>
  <c r="F36" i="37" s="1"/>
  <c r="D80" i="36" l="1"/>
  <c r="F44" i="36" l="1"/>
  <c r="F45" i="36" s="1"/>
  <c r="F46" i="36" s="1"/>
  <c r="F47" i="36" s="1"/>
  <c r="F48" i="36" s="1"/>
  <c r="F49" i="36" s="1"/>
  <c r="F50" i="36" s="1"/>
  <c r="F51" i="36" s="1"/>
  <c r="F52" i="36" s="1"/>
  <c r="F53" i="36" s="1"/>
  <c r="F54" i="36" s="1"/>
  <c r="F55" i="36" s="1"/>
  <c r="F56" i="36" s="1"/>
  <c r="F57" i="36" s="1"/>
  <c r="F58" i="36" s="1"/>
  <c r="F59" i="36" s="1"/>
  <c r="F60" i="36" s="1"/>
  <c r="F61" i="36" s="1"/>
  <c r="F62" i="36" s="1"/>
  <c r="F63" i="36" s="1"/>
  <c r="F64" i="36" s="1"/>
  <c r="F65" i="36" s="1"/>
  <c r="F66" i="36" s="1"/>
  <c r="F67" i="36" s="1"/>
  <c r="F68" i="36" s="1"/>
  <c r="F69" i="36" s="1"/>
  <c r="F70" i="36" s="1"/>
  <c r="F71" i="36" s="1"/>
  <c r="F72" i="36" s="1"/>
  <c r="F73" i="36" s="1"/>
  <c r="F74" i="36" s="1"/>
  <c r="F75" i="36" s="1"/>
  <c r="F29" i="36"/>
  <c r="F30" i="36" s="1"/>
  <c r="F31" i="36" s="1"/>
  <c r="F32" i="36" s="1"/>
  <c r="F33" i="36" s="1"/>
  <c r="F34" i="36" s="1"/>
  <c r="F35" i="36" s="1"/>
  <c r="F36" i="36" s="1"/>
  <c r="F37" i="36" s="1"/>
  <c r="F38" i="36" s="1"/>
  <c r="F39" i="36" s="1"/>
  <c r="F40" i="36" s="1"/>
  <c r="F41" i="36" s="1"/>
  <c r="F42" i="36" s="1"/>
  <c r="F43" i="36" s="1"/>
  <c r="F28" i="36"/>
  <c r="D65" i="36" l="1"/>
  <c r="D51" i="36"/>
  <c r="D76" i="36" s="1"/>
  <c r="F26" i="36" l="1"/>
  <c r="F76" i="36" l="1"/>
  <c r="G27" i="35" l="1"/>
  <c r="G29" i="35" l="1"/>
  <c r="G30" i="35" s="1"/>
  <c r="G31" i="35" s="1"/>
  <c r="G32" i="35" s="1"/>
  <c r="G33" i="35" s="1"/>
  <c r="G34" i="35" s="1"/>
  <c r="G35" i="35" s="1"/>
  <c r="G36" i="35" s="1"/>
  <c r="G37" i="35" s="1"/>
  <c r="G38" i="35" s="1"/>
  <c r="G39" i="35" s="1"/>
  <c r="G40" i="35" s="1"/>
  <c r="G41" i="35" s="1"/>
  <c r="G42" i="35" s="1"/>
  <c r="G43" i="35" s="1"/>
  <c r="G44" i="35" s="1"/>
  <c r="G45" i="35" s="1"/>
  <c r="G46" i="35" s="1"/>
  <c r="G25" i="35"/>
  <c r="E26" i="35"/>
  <c r="E74" i="35" l="1"/>
  <c r="E73" i="35"/>
  <c r="E75" i="35" s="1"/>
  <c r="G47" i="35"/>
  <c r="G48" i="35" s="1"/>
  <c r="G49" i="35" s="1"/>
  <c r="G50" i="35" s="1"/>
  <c r="G51" i="35" s="1"/>
  <c r="G52" i="35" s="1"/>
  <c r="G53" i="35" s="1"/>
  <c r="G54" i="35" s="1"/>
  <c r="G55" i="35" s="1"/>
  <c r="G56" i="35" s="1"/>
  <c r="G57" i="35" s="1"/>
  <c r="G58" i="35" s="1"/>
  <c r="G59" i="35" s="1"/>
  <c r="G60" i="35" s="1"/>
  <c r="G61" i="35" s="1"/>
  <c r="G62" i="35" s="1"/>
  <c r="G63" i="35" s="1"/>
  <c r="G64" i="35" s="1"/>
  <c r="G65" i="35" s="1"/>
  <c r="G66" i="35" s="1"/>
  <c r="G67" i="35" s="1"/>
  <c r="G68" i="35" s="1"/>
  <c r="G69" i="35" s="1"/>
  <c r="G70" i="35" s="1"/>
  <c r="G71" i="35" s="1"/>
  <c r="G72" i="35" s="1"/>
  <c r="G73" i="35" s="1"/>
  <c r="H47" i="33"/>
  <c r="H48" i="33" s="1"/>
  <c r="H49" i="33" s="1"/>
  <c r="H50" i="33" s="1"/>
  <c r="H51" i="33" s="1"/>
  <c r="H52" i="33" s="1"/>
  <c r="H53" i="33" s="1"/>
  <c r="H54" i="33" s="1"/>
  <c r="H55" i="33" s="1"/>
  <c r="H56" i="33" s="1"/>
  <c r="H57" i="33" s="1"/>
  <c r="H58" i="33" s="1"/>
  <c r="H59" i="33" s="1"/>
  <c r="H60" i="33" s="1"/>
  <c r="H61" i="33" s="1"/>
  <c r="H62" i="33" s="1"/>
  <c r="H63" i="33" s="1"/>
  <c r="H64" i="33" s="1"/>
  <c r="H65" i="33" s="1"/>
  <c r="H45" i="33" l="1"/>
  <c r="H25" i="33"/>
  <c r="H26" i="33" s="1"/>
  <c r="H27" i="33" s="1"/>
  <c r="H28" i="33" s="1"/>
  <c r="H29" i="33" s="1"/>
  <c r="H30" i="33" s="1"/>
  <c r="H31" i="33" s="1"/>
  <c r="H32" i="33" s="1"/>
  <c r="H33" i="33" s="1"/>
  <c r="H34" i="33" s="1"/>
  <c r="H35" i="33" s="1"/>
  <c r="H36" i="33" s="1"/>
  <c r="H37" i="33" s="1"/>
  <c r="H38" i="33" s="1"/>
  <c r="H39" i="33" s="1"/>
  <c r="H40" i="33" s="1"/>
  <c r="H41" i="33" s="1"/>
  <c r="H42" i="33" s="1"/>
  <c r="H43" i="33" s="1"/>
  <c r="F46" i="33" l="1"/>
  <c r="E55" i="32" l="1"/>
  <c r="G27" i="32"/>
  <c r="G31" i="32" s="1"/>
  <c r="G32" i="32" s="1"/>
  <c r="G33" i="32" s="1"/>
  <c r="G34" i="32" s="1"/>
  <c r="G35" i="32" s="1"/>
  <c r="G36" i="32" s="1"/>
  <c r="G37" i="32" s="1"/>
  <c r="G38" i="32" s="1"/>
  <c r="G41" i="32" s="1"/>
  <c r="G42" i="32" s="1"/>
  <c r="G43" i="32" s="1"/>
  <c r="G44" i="32" s="1"/>
  <c r="G45" i="32" s="1"/>
  <c r="G46" i="32" s="1"/>
  <c r="G47" i="32" s="1"/>
  <c r="G48" i="32" s="1"/>
  <c r="G49" i="32" s="1"/>
  <c r="G50" i="32" s="1"/>
  <c r="G51" i="32" s="1"/>
  <c r="G52" i="32" s="1"/>
  <c r="G53" i="32" s="1"/>
  <c r="G54" i="32" s="1"/>
  <c r="E55" i="31" l="1"/>
  <c r="G27" i="31"/>
  <c r="G31" i="31" s="1"/>
  <c r="G32" i="31" s="1"/>
  <c r="G33" i="31" s="1"/>
  <c r="G34" i="31" s="1"/>
  <c r="G35" i="31" s="1"/>
  <c r="G36" i="31" s="1"/>
  <c r="G37" i="31" s="1"/>
  <c r="G38" i="31" s="1"/>
  <c r="G41" i="31" s="1"/>
  <c r="G42" i="31" s="1"/>
  <c r="G43" i="31" s="1"/>
  <c r="G44" i="31" s="1"/>
  <c r="G45" i="31" s="1"/>
  <c r="G46" i="31" s="1"/>
  <c r="G47" i="31" s="1"/>
  <c r="G48" i="31" s="1"/>
  <c r="G49" i="31" s="1"/>
  <c r="G50" i="31" s="1"/>
  <c r="G51" i="31" s="1"/>
  <c r="G52" i="31" s="1"/>
  <c r="G53" i="31" s="1"/>
  <c r="G54" i="31" s="1"/>
  <c r="E24" i="30" l="1"/>
  <c r="E56" i="30" s="1"/>
  <c r="E61" i="30" l="1"/>
  <c r="E58" i="30" s="1"/>
  <c r="G24" i="30" l="1"/>
  <c r="G25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E62" i="30" l="1"/>
  <c r="E43" i="29" l="1"/>
  <c r="E66" i="29" l="1"/>
  <c r="E63" i="30"/>
  <c r="G24" i="29"/>
  <c r="G25" i="29" s="1"/>
  <c r="G26" i="29" s="1"/>
  <c r="G27" i="29" s="1"/>
  <c r="G28" i="29" s="1"/>
  <c r="G29" i="29" s="1"/>
  <c r="G30" i="29" s="1"/>
  <c r="G31" i="29" s="1"/>
  <c r="G32" i="29" s="1"/>
  <c r="G33" i="29" s="1"/>
  <c r="G34" i="29" s="1"/>
  <c r="G35" i="29" s="1"/>
  <c r="G36" i="29" s="1"/>
  <c r="G37" i="29" s="1"/>
  <c r="G38" i="29" s="1"/>
  <c r="G39" i="29" s="1"/>
  <c r="G40" i="29" s="1"/>
  <c r="G41" i="29" s="1"/>
  <c r="G42" i="29" s="1"/>
  <c r="G43" i="29" s="1"/>
  <c r="G44" i="29" s="1"/>
  <c r="G45" i="29" s="1"/>
  <c r="G46" i="29" s="1"/>
  <c r="G47" i="29" s="1"/>
  <c r="G48" i="29" s="1"/>
  <c r="G49" i="29" s="1"/>
  <c r="E46" i="28" l="1"/>
  <c r="F64" i="28" l="1"/>
  <c r="G24" i="28" l="1"/>
  <c r="G25" i="28" s="1"/>
  <c r="G26" i="28" s="1"/>
  <c r="G27" i="28" s="1"/>
  <c r="G28" i="28" s="1"/>
  <c r="G29" i="28" s="1"/>
  <c r="G30" i="28" s="1"/>
  <c r="G31" i="28" s="1"/>
  <c r="G32" i="28" s="1"/>
  <c r="G33" i="28" s="1"/>
  <c r="G34" i="28" s="1"/>
  <c r="G35" i="28" s="1"/>
  <c r="G36" i="28" s="1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E26" i="28"/>
  <c r="E64" i="28" s="1"/>
  <c r="E66" i="28" s="1"/>
  <c r="G47" i="28" l="1"/>
  <c r="G48" i="28" s="1"/>
  <c r="G49" i="28" s="1"/>
  <c r="G50" i="28" s="1"/>
  <c r="G51" i="28" s="1"/>
  <c r="G52" i="28" s="1"/>
  <c r="G53" i="28" s="1"/>
  <c r="G54" i="28" s="1"/>
  <c r="G55" i="28" s="1"/>
  <c r="G56" i="28" s="1"/>
  <c r="G57" i="28" s="1"/>
  <c r="G58" i="28" s="1"/>
  <c r="G59" i="28" s="1"/>
  <c r="G60" i="28" s="1"/>
  <c r="G61" i="28" s="1"/>
  <c r="E83" i="27" l="1"/>
  <c r="G24" i="27" l="1"/>
  <c r="G25" i="27" s="1"/>
  <c r="G26" i="27" s="1"/>
  <c r="G27" i="27" s="1"/>
  <c r="G28" i="27" s="1"/>
  <c r="G29" i="27" s="1"/>
  <c r="G30" i="27" s="1"/>
  <c r="G31" i="27" s="1"/>
  <c r="G32" i="27" s="1"/>
  <c r="G33" i="27" s="1"/>
  <c r="G34" i="27" s="1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G53" i="27" s="1"/>
  <c r="G54" i="27" s="1"/>
  <c r="G55" i="27" s="1"/>
  <c r="G56" i="27" s="1"/>
  <c r="G57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8" i="27" s="1"/>
  <c r="G69" i="27" s="1"/>
  <c r="G70" i="27" s="1"/>
  <c r="G71" i="27" s="1"/>
  <c r="G72" i="27" s="1"/>
  <c r="G73" i="27" s="1"/>
  <c r="G74" i="27" s="1"/>
  <c r="G75" i="27" s="1"/>
  <c r="G76" i="27" s="1"/>
  <c r="G77" i="27" s="1"/>
  <c r="G78" i="27" s="1"/>
  <c r="G79" i="27" s="1"/>
  <c r="G80" i="27" s="1"/>
  <c r="G81" i="27" l="1"/>
  <c r="G82" i="27" s="1"/>
  <c r="E76" i="26" l="1"/>
  <c r="G24" i="26"/>
  <c r="G25" i="26" s="1"/>
  <c r="G26" i="26" s="1"/>
  <c r="G27" i="26" s="1"/>
  <c r="G28" i="26" s="1"/>
  <c r="G29" i="26" s="1"/>
  <c r="G30" i="26" s="1"/>
  <c r="G31" i="26" s="1"/>
  <c r="G32" i="26" s="1"/>
  <c r="G33" i="26" l="1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G55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G66" i="26" s="1"/>
  <c r="G67" i="26" s="1"/>
  <c r="G68" i="26" s="1"/>
  <c r="G69" i="26" s="1"/>
  <c r="G70" i="26" s="1"/>
</calcChain>
</file>

<file path=xl/sharedStrings.xml><?xml version="1.0" encoding="utf-8"?>
<sst xmlns="http://schemas.openxmlformats.org/spreadsheetml/2006/main" count="1044" uniqueCount="328">
  <si>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</si>
  <si>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</si>
  <si>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</si>
  <si>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</si>
  <si>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</si>
  <si>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</si>
  <si>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</si>
  <si>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</si>
  <si>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</si>
  <si>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</si>
  <si>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</si>
  <si>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240-016303-5</t>
  </si>
  <si>
    <t>"Año de la Atencion Integral a la Primera Infancia"</t>
  </si>
  <si>
    <t>Libro Banco</t>
  </si>
  <si>
    <t>MANOS DOMINICANAS</t>
  </si>
  <si>
    <t>SALDO ANTERIOR</t>
  </si>
  <si>
    <t>T</t>
  </si>
  <si>
    <t>DEPOSITO AILA</t>
  </si>
  <si>
    <t>OK</t>
  </si>
  <si>
    <t>…………………………………………….00</t>
  </si>
  <si>
    <t>TIENDA AILA</t>
  </si>
  <si>
    <t>S/N</t>
  </si>
  <si>
    <t>s/n</t>
  </si>
  <si>
    <t>MERCADITO BELLA VISTA MOLL</t>
  </si>
  <si>
    <t>VTA LLAVERO PEZ(.LUZ )</t>
  </si>
  <si>
    <t>ATARAZANA( venta DE SEPT) DEP.01/10/2015</t>
  </si>
  <si>
    <t>VTA.MERCADITO AGORA MOLL</t>
  </si>
  <si>
    <t>3//10/2015</t>
  </si>
  <si>
    <t>PGO GRUPO RAMOS(FACT.A0100100101000021)</t>
  </si>
  <si>
    <t>Susana Baez ofc( 2 PLATOS F.P).</t>
  </si>
  <si>
    <t>SR. SALVADOR MARTE</t>
  </si>
  <si>
    <t>31Y 32</t>
  </si>
  <si>
    <t>VTA MERCADITO AGORA</t>
  </si>
  <si>
    <t>ABONO AL PUERTO DE PUERTO  PLATA( DEYANIRA</t>
  </si>
  <si>
    <t>Vta, AILA</t>
  </si>
  <si>
    <t>VTA.AILA</t>
  </si>
  <si>
    <t>VTA. AILA</t>
  </si>
  <si>
    <t>A0100001010031</t>
  </si>
  <si>
    <t>BARCELO PALACE DELIVE( FERIA)</t>
  </si>
  <si>
    <t>BARCELO PALACE DELIVE</t>
  </si>
  <si>
    <t>BARCELO PALACE DELIVE(10.00US*45.65)</t>
  </si>
  <si>
    <t>VTA. PAMELA SUAZO</t>
  </si>
  <si>
    <t>VIOLET AND ROUSE( PGO FACT.VTA. VARIAS)</t>
  </si>
  <si>
    <t>SALDO VTA. GALLO METAL</t>
  </si>
  <si>
    <t>juliana nuñez ( saldo)</t>
  </si>
  <si>
    <t>29/10/20015</t>
  </si>
  <si>
    <t xml:space="preserve">Elisabeth ( Cartera de guano)fact.30 </t>
  </si>
  <si>
    <t>CH.#141</t>
  </si>
  <si>
    <t>ISABEL TURULL( 42 PLATOS RESINAS)ck popular2240-2241</t>
  </si>
  <si>
    <t>Luis Alonzo (gallo metal)abono</t>
  </si>
  <si>
    <t>Pamela abono a cuenta fact.0627</t>
  </si>
  <si>
    <t>vta. Doña Nieve muñeca de barro c/sombrero</t>
  </si>
  <si>
    <t>COMISION POR MANEJO DE CUENTA</t>
  </si>
  <si>
    <t>Del  01 al 31 de    OCTUBRE  2015</t>
  </si>
  <si>
    <t>DIFERENCIA CON EL TOTAL DE DEBITO Y LIBRO DIARIO</t>
  </si>
  <si>
    <t>ES RD$1,050.00 BOCA CHICA QUE NO DEPOSITA.</t>
  </si>
  <si>
    <t>SR. SALVADOR MARTE(30.00US$*45.05)</t>
  </si>
  <si>
    <t>SR.SALVADOR MARTE (5.00EU*47.00)</t>
  </si>
  <si>
    <t>BARCELO PAALCE DELIVE( FERIA)30US*45.05</t>
  </si>
  <si>
    <t>NO  CONCIDERADO EN LIBRO BANCO</t>
  </si>
  <si>
    <t>0K</t>
  </si>
  <si>
    <t>DEPOSITO DE ATARAZANA AGOST.15</t>
  </si>
  <si>
    <t>OrquidiaSALDO FACT.  DEL 20/08/2015</t>
  </si>
  <si>
    <t>BCE INICIAL NOVIEMBRE</t>
  </si>
  <si>
    <t>CK3251</t>
  </si>
  <si>
    <t>ASOCIACIÓN DE HOTELES STO. DGO.</t>
  </si>
  <si>
    <t xml:space="preserve">Dra. JEREZ ABONO A FACT. 058-062 </t>
  </si>
  <si>
    <t>ACTIA PEÑA,VTA DE MAPA Y LLAVERO</t>
  </si>
  <si>
    <t>HILARIO VTA. EN FERIA ELIAS PIÑA</t>
  </si>
  <si>
    <t>PAMELA S. FERIA HOTEL N. OVANDO</t>
  </si>
  <si>
    <t>JULIO ARENCIBIA VTA, CABELLO METAL</t>
  </si>
  <si>
    <t>INGRID MERCADITO EN LA BOLERA</t>
  </si>
  <si>
    <t>PAMELA S. FERIA HOTEL N. OVANDO85.00US$*45.05</t>
  </si>
  <si>
    <t>PAMELA FERIA HOTEL N. OVANDO RD$</t>
  </si>
  <si>
    <t>FERIA EN EMBAJADA AMERICANA</t>
  </si>
  <si>
    <t>12/11/201</t>
  </si>
  <si>
    <t>ABONO FACT REP. DOM. EN BRASIL</t>
  </si>
  <si>
    <t>DETALLE LATINO(FACT.CONSIGNACION) VTA.</t>
  </si>
  <si>
    <t>4004CK</t>
  </si>
  <si>
    <t>GASTRONOMIA MEXICANA ABONO FACT.S/N</t>
  </si>
  <si>
    <t>7353CK</t>
  </si>
  <si>
    <t>EL TAQUITO NORTEÑO,ABONO FACT.</t>
  </si>
  <si>
    <t>MERCADITO AGORA MOLL</t>
  </si>
  <si>
    <t>183/184</t>
  </si>
  <si>
    <t>DEYANIRA ALMONTE( PUERTO PLATA) SALDO FACT</t>
  </si>
  <si>
    <t>21/11/205</t>
  </si>
  <si>
    <t>VTA. MERCADITO BLU MOLL</t>
  </si>
  <si>
    <t>VTA.MERCADITO AGORA</t>
  </si>
  <si>
    <t>VTA. FERIA COLONIAL FEX</t>
  </si>
  <si>
    <t>ABONO FASCT..DOÑA KAREN LLIBRE VTA DOLARES</t>
  </si>
  <si>
    <t>MARIA C. HERRERA OFC. MAP. PGO FACT VTA.MUÑECAS</t>
  </si>
  <si>
    <t>VTA. JGO DE AMFORAS F. PAPEL( PGO VIA TRANSF.BCARIA)</t>
  </si>
  <si>
    <t xml:space="preserve">  ORQUIDIA ABONO FACT.41</t>
  </si>
  <si>
    <t xml:space="preserve">  DOÑA NIEVE PGO FACT.39 VTA.AGUINALDA</t>
  </si>
  <si>
    <t>VTA. EN FERIA COLONIAL FEX</t>
  </si>
  <si>
    <t>JOHANNA TARRAZO,VTA JGO.ANFORA</t>
  </si>
  <si>
    <t>MERCADITO AGORA MOLL(5.25US$*45.55</t>
  </si>
  <si>
    <t>FERIA SALCEDO HMAS  MIRABAL</t>
  </si>
  <si>
    <t>FELICIDAD,PGO FACT. VTA MUÑECAS. FACT50.</t>
  </si>
  <si>
    <t>corregir dif. 20.00 nov.</t>
  </si>
  <si>
    <t>pendiente transito772.70</t>
  </si>
  <si>
    <t>Esto cx c doña KAREN 40.00US$</t>
  </si>
  <si>
    <t>*45.05=1575.75-804.05=</t>
  </si>
  <si>
    <t xml:space="preserve">772.7PENDIENTE VENTA BARCELO PALACE </t>
  </si>
  <si>
    <t>ok</t>
  </si>
  <si>
    <t>TIENDA BOCA CHICA ( NO DEPOSITA)</t>
  </si>
  <si>
    <t>TRANST.192</t>
  </si>
  <si>
    <t>700-508=192</t>
  </si>
  <si>
    <t>TRANSITO OK PAGDO</t>
  </si>
  <si>
    <t>COMISION MANEJO CUENTA</t>
  </si>
  <si>
    <t>ajuste dif. Valor 905-925</t>
  </si>
  <si>
    <t>DESCUENTO P/USO TRANSACCION COOPERATIVA DE LOS CK PAGADOS</t>
  </si>
  <si>
    <t>CINEMA CAFÉ PGO FACT.CK4143BCO POPULAR(1652.00</t>
  </si>
  <si>
    <t>vta. Ocubre t no concideraen  oct.</t>
  </si>
  <si>
    <t>Del  01 al 30 de Noviembre  2015</t>
  </si>
  <si>
    <t>BCE INICIAL Diciembre</t>
  </si>
  <si>
    <t>DEPSITO.210502855</t>
  </si>
  <si>
    <t>VENTAS Y/O PAGOS VARIOS</t>
  </si>
  <si>
    <t>DEPSITO177637098</t>
  </si>
  <si>
    <t>DEPOSITO 14426122</t>
  </si>
  <si>
    <t>DEPOSITO 205034326</t>
  </si>
  <si>
    <t>DEPOSITO14426125</t>
  </si>
  <si>
    <t>PGO DOÑA VIOLET AND ROSE CK002</t>
  </si>
  <si>
    <t>PGO DOÑA VIOLET AND ROSE.CK003,DEL POPULAR</t>
  </si>
  <si>
    <t>DEPOSITO12731126</t>
  </si>
  <si>
    <t>TIENDA B. CHICA</t>
  </si>
  <si>
    <t>B. CHICA NO DEPOSITA</t>
  </si>
  <si>
    <t>ODONTODOM PAGO FACT.A0010010136</t>
  </si>
  <si>
    <t>TIENDA ATARAZANA</t>
  </si>
  <si>
    <t>CK004118BHD</t>
  </si>
  <si>
    <t>pago de fact.A010010138,A010010134</t>
  </si>
  <si>
    <t>PGO VIA COOPERATIVA</t>
  </si>
  <si>
    <t>CARGOS BANCARIO</t>
  </si>
  <si>
    <t>DIFERENCIA EN DEP. ATARAZANA</t>
  </si>
  <si>
    <t>GASTO POR COPIA TIENDA AILA( DECTO DE LA VENTA</t>
  </si>
  <si>
    <t>PGO VIA ACH( CENTRO LEON)</t>
  </si>
  <si>
    <t>PGO PAMELA VIA TRANSFERENCIA</t>
  </si>
  <si>
    <t>GASTO COPIA  AILA</t>
  </si>
  <si>
    <t>MENOS:B.CHICA NODEPSITA</t>
  </si>
  <si>
    <t>***</t>
  </si>
  <si>
    <t>*** DIFC,.50 AL DEPATARAZANA</t>
  </si>
  <si>
    <t>CARGOS CK DE 20000 VIA COOPERATIVA POR USO TRANSCC.</t>
  </si>
  <si>
    <t>EN ESTE DEPOSITO VALOR TRASTO NOV16047.4,N/APLICAAQUI</t>
  </si>
  <si>
    <t>Del  01 al 31 de ENERO 2016</t>
  </si>
  <si>
    <t>BALANCE INICIAL</t>
  </si>
  <si>
    <t>DEPOSITO-MERCADITO AGORA16/01/2016</t>
  </si>
  <si>
    <t>06/01/206</t>
  </si>
  <si>
    <t>DEPOSITO-2</t>
  </si>
  <si>
    <t>DEPOSITO-PGO ODONTODOM-1</t>
  </si>
  <si>
    <t>DEPOSITO-PGO ODONTODOM-1TRANSITO DIC.15</t>
  </si>
  <si>
    <t>N/A AL BCE  ENE.16</t>
  </si>
  <si>
    <t>DEP-3</t>
  </si>
  <si>
    <t>DEP-1-0</t>
  </si>
  <si>
    <t>PGO CENTRO LEON VIA ACH</t>
  </si>
  <si>
    <t>DEP-2</t>
  </si>
  <si>
    <t>CARGO BANCARIO</t>
  </si>
  <si>
    <t>CXC.COOPERATIVA</t>
  </si>
  <si>
    <t>CK.013299P/PGO CLIENTE SEBELEN VIA COOPERATIVA</t>
  </si>
  <si>
    <t>USO TRANSCC.COOP</t>
  </si>
  <si>
    <t>CARGO USO TRANSACIÓN COOPERATIVA2.15%3000.00 E ITBIS</t>
  </si>
  <si>
    <t>DUNIA ARENCIBIA- ABONO A FACTURAS 225 Y 043</t>
  </si>
  <si>
    <t>VENTA TIENDA ATARAZANA</t>
  </si>
  <si>
    <t>VENTA TIENDA AILA</t>
  </si>
  <si>
    <t>DEPOSITO ( MERCADITO,VENTA,COBROS)</t>
  </si>
  <si>
    <t>DEPOSITO ( MERCADITOS, OTROS)</t>
  </si>
  <si>
    <t>TRANSFERENCIA PGO CAROLINA URBAEZ</t>
  </si>
  <si>
    <t>DEPOSITO MERCADITO -PASEO SAMANA</t>
  </si>
  <si>
    <t>PLINIO POLANCO VTA. TRICICLO F PAPEL</t>
  </si>
  <si>
    <t>ORLANDO LUCAS-PALITO DE COCO ABONO FACT360.</t>
  </si>
  <si>
    <t>FACTMA GONZALEZ,PGO FACT#359-357-Y 246.</t>
  </si>
  <si>
    <t>TRANSFERENCIA PGO PAMELA SUASO</t>
  </si>
  <si>
    <t>ABONO A CUENTA YAMARIS</t>
  </si>
  <si>
    <t>TRANFERENCIA MILENA HERAZO</t>
  </si>
  <si>
    <t>PGO ROSAURA</t>
  </si>
  <si>
    <t>S/DEPOSITAR</t>
  </si>
  <si>
    <t>CARGOS POR SERVICIO</t>
  </si>
  <si>
    <t>Del  01 al 29 de FEBRERO 2016</t>
  </si>
  <si>
    <t>DEPOSITOS CAJAS VER( PGO VENTA CAJAS)</t>
  </si>
  <si>
    <t>PGO CENTRO LEÓN</t>
  </si>
  <si>
    <t xml:space="preserve">ATARAZANA </t>
  </si>
  <si>
    <t>DEL DEPOSITO No.1 HAY VALORES DEL MES ENER.</t>
  </si>
  <si>
    <t>POR VALOR DE$11,335.*****</t>
  </si>
  <si>
    <t>*****OK</t>
  </si>
  <si>
    <t xml:space="preserve">VER NOTA </t>
  </si>
  <si>
    <t>TOTAL DEPOSITO FEB.</t>
  </si>
  <si>
    <t>DEP TRAST. ENERO</t>
  </si>
  <si>
    <t xml:space="preserve">TOTAL </t>
  </si>
  <si>
    <t>DEP.TRASITO/ VTA FEB.</t>
  </si>
  <si>
    <t xml:space="preserve">DEPOSITADO </t>
  </si>
  <si>
    <t>DEPOSITO (COMPTIVO DEP.#2, Y OTRAS VENTAS</t>
  </si>
  <si>
    <t>Del  01 al 31 de MARZO 2016</t>
  </si>
  <si>
    <t>DEPOSITO.(CK1362 DE TARRAUTO</t>
  </si>
  <si>
    <t>DEPOSITO(CK.4118.GASTRONOMIAMEX.)</t>
  </si>
  <si>
    <t>DEPOSITO VENTA DE FEBRERO.2016</t>
  </si>
  <si>
    <t>DEPOSITO VENTA MERCADITO.2016</t>
  </si>
  <si>
    <t>DEPOSITO (PGO VIOLECT AND ROSSE)</t>
  </si>
  <si>
    <t>DEPOSITO TIENDA  AILA</t>
  </si>
  <si>
    <t>DEP-5</t>
  </si>
  <si>
    <t>DEP-6</t>
  </si>
  <si>
    <t>DEPOSITO VIA ACH FACT.MD005 SANDRA FELIX.</t>
  </si>
  <si>
    <t>DEP-8</t>
  </si>
  <si>
    <t>DEPOSITO VTA SAMANA</t>
  </si>
  <si>
    <t>TRAST. FEB.</t>
  </si>
  <si>
    <t>DEP-2TRANST DIC.</t>
  </si>
  <si>
    <t>DEP-3.TRANST ENERO</t>
  </si>
  <si>
    <t>DEP-4.TRANS.FEBRE</t>
  </si>
  <si>
    <t>DEPOSITO(CK.013299SEBELEN CENTER.604.5 COOPERATIVA COBRO)</t>
  </si>
  <si>
    <t>15/03/016</t>
  </si>
  <si>
    <t>dep 9</t>
  </si>
  <si>
    <t>CARGO BACARIO</t>
  </si>
  <si>
    <t>CENTRO LEÓN</t>
  </si>
  <si>
    <t>DEPOSITO ATARAZANA( VTA FEB.ENE)</t>
  </si>
  <si>
    <t>DEPOSITO ( ATARAZA VTA ENERO DIF 15.00 AL DEPOSITAR)</t>
  </si>
  <si>
    <t>TRANSF DE TERCERO-PAMELA</t>
  </si>
  <si>
    <t>TRANSF DE TERCERO-MILENA</t>
  </si>
  <si>
    <t>DEP.VTA FEB. TRAST=13,553.00</t>
  </si>
  <si>
    <t>DEP.VTA MARZ.=72,188.66</t>
  </si>
  <si>
    <t>26055-20905.76-3540-540-604.5</t>
  </si>
  <si>
    <t>DEP. TRAST. ENE.=4959.50</t>
  </si>
  <si>
    <t>DEP. TRST31-10-15 (PARTE DE UN TOTAL772.70) ABONO KAREN .350</t>
  </si>
  <si>
    <t>DEP TRAST.DIC.15=26,055.</t>
  </si>
  <si>
    <t>DIFERENCIA TOTAL DEPOSITADO A MARZ/16</t>
  </si>
  <si>
    <t>EST ES. Cargos cooperativa uso transc.</t>
  </si>
  <si>
    <t>de.540+604.50+4689.90+459.34.+15</t>
  </si>
  <si>
    <t xml:space="preserve">DEP-1 no concideado feb. </t>
  </si>
  <si>
    <t>trasito enero fer</t>
  </si>
  <si>
    <t>DEP-7-350. de oct. n/a</t>
  </si>
  <si>
    <t>**</t>
  </si>
  <si>
    <t>DEPOSITO (VENTA DE MARZO-2016)8945-350.</t>
  </si>
  <si>
    <t>Nota : LOS DEPOSITO **</t>
  </si>
  <si>
    <t>ESTABAN EN TRASITO CONCILIACIONES ANTERIORES</t>
  </si>
  <si>
    <t>CARGO COOERATIVA P.P/USO=5,149.24+540.00+64.50</t>
  </si>
  <si>
    <t>CARGO COOPERATIVA CK GASTRONOMIADEP.2</t>
  </si>
  <si>
    <t>CORRECCION BCE CARGOS VARIOS COOEPRATIVA NO CONC.</t>
  </si>
  <si>
    <t>DEPOSITO( PAGO GRUPO RAMOS VIA COOP</t>
  </si>
  <si>
    <t>DEPOSITO( PAGO MISNISTERIO ADM. PRESIDENCIA)</t>
  </si>
  <si>
    <t>DEPOSITO VENTA JAQUELIN ENRIQUEZ</t>
  </si>
  <si>
    <t>TRASNFERENCAI PGO CAROLINA</t>
  </si>
  <si>
    <t>DEPOSITO PGO JARDIN BOTANICO</t>
  </si>
  <si>
    <t>TRANSFERENCIA ALEXANDRA VTA</t>
  </si>
  <si>
    <t>FECHA</t>
  </si>
  <si>
    <t>DEPOSITO TIENDA AILA</t>
  </si>
  <si>
    <t>COMISION BANCO</t>
  </si>
  <si>
    <t>TRASNFERENCIA MERCADITO SAMAMA</t>
  </si>
  <si>
    <t>CENTRO LEON</t>
  </si>
  <si>
    <t>DEP-1</t>
  </si>
  <si>
    <t>DE-2</t>
  </si>
  <si>
    <t>DEP-4</t>
  </si>
  <si>
    <t>DEP-7</t>
  </si>
  <si>
    <t>DEPOSITO ATARAZANA DE MARZ.16</t>
  </si>
  <si>
    <t>CARLOS DIONICIO VTA. COLLAR LARIMAR</t>
  </si>
  <si>
    <t>DUNIA PAGO FACT.373</t>
  </si>
  <si>
    <t>ATARAZANA</t>
  </si>
  <si>
    <t>GISELE OLIVO.VTA ARTESANIAS VARIAS</t>
  </si>
  <si>
    <t>MERCADITO CARREFUR</t>
  </si>
  <si>
    <t>FERIA EN EL BOTANICO GREEN FEST</t>
  </si>
  <si>
    <t>MARITZA PGO.FACT385-387</t>
  </si>
  <si>
    <t>RAUL VTA. MERMELADA</t>
  </si>
  <si>
    <t>KARINA ABONO A FACT.366</t>
  </si>
  <si>
    <t>ORLANDO PALITO DE COCO SALDO FACT360 DE FEB.</t>
  </si>
  <si>
    <t>SONIA SISA PGO FACT.376</t>
  </si>
  <si>
    <t>JEUDI JIMENEZ PGO FACT365</t>
  </si>
  <si>
    <t>ATARAZANA.VTA ABRIL</t>
  </si>
  <si>
    <t>DIFERENCIA BCE</t>
  </si>
  <si>
    <t>Del  01 al 31 de MAYO 2016</t>
  </si>
  <si>
    <t>BALACE INICIAL</t>
  </si>
  <si>
    <t>DEP. POR PAGO GABINETE DE POL. SOCIALES</t>
  </si>
  <si>
    <t>DEP-1-A</t>
  </si>
  <si>
    <t>DEP. EFECTIVO EN TRASITO DE ABRIL.16</t>
  </si>
  <si>
    <t>DEP. VIA ACH. YHANNA COLLADO</t>
  </si>
  <si>
    <t>DEP. VIA ACH. PAMELA SUASO</t>
  </si>
  <si>
    <t>FRANCK RECIO-VTA  JUEGO DE FLEJE</t>
  </si>
  <si>
    <t>FERIA ARTESANAL EMBAJADA USA</t>
  </si>
  <si>
    <t>VIOLET AND ROSSO PGO FACT395-MD003</t>
  </si>
  <si>
    <t>ABONO FACT.22 DE 3500.00</t>
  </si>
  <si>
    <t>ONEIDA ABONO FACT.216 DIC.2015</t>
  </si>
  <si>
    <t>DOÑA EVANGELITA CORNELIO-ABONO FACT371</t>
  </si>
  <si>
    <t>PAGO FACT386.YHANNA COLLADO DEL 4/4/2016</t>
  </si>
  <si>
    <t>GABRIEA CORTI PGO FACT005.29/04/2016</t>
  </si>
  <si>
    <t>MILDRE TAVERA ABONO FACT00429/04/16</t>
  </si>
  <si>
    <t>PAMELA ABONO A FACT.23 D/F30-12-15</t>
  </si>
  <si>
    <t>MILENA HERAZO PGO FACT001</t>
  </si>
  <si>
    <t>ELBA GARCIA ABONO FACT20</t>
  </si>
  <si>
    <t>ANDRES CLEMENTE VTA ARTESANIA ( ABONÓ)</t>
  </si>
  <si>
    <t>OK MAY</t>
  </si>
  <si>
    <t>DEP. ATARAZANA DE ABRIL</t>
  </si>
  <si>
    <t>23//05/2016</t>
  </si>
  <si>
    <t>IVAN PERALTA</t>
  </si>
  <si>
    <t>MERCADITO SAN RAFAEL</t>
  </si>
  <si>
    <t>t</t>
  </si>
  <si>
    <r>
      <t>DEP. EFECTIVO EN TRASITO DE MARZO.16(</t>
    </r>
    <r>
      <rPr>
        <b/>
        <sz val="8"/>
        <color theme="1"/>
        <rFont val="Arial"/>
        <family val="2"/>
      </rPr>
      <t xml:space="preserve"> NO ESTABA CONCILIACION MAR)</t>
    </r>
  </si>
  <si>
    <t>MERCADITOBLOQUE D</t>
  </si>
  <si>
    <t>FANNY PAZZOTIPGO FACT24</t>
  </si>
  <si>
    <t>DUNIA FACT.36-43</t>
  </si>
  <si>
    <t>ROSAURA SIERRA.FACT13</t>
  </si>
  <si>
    <t>MERCADITO BLUE MOLL</t>
  </si>
  <si>
    <t>COMISION BANCARIA</t>
  </si>
  <si>
    <t xml:space="preserve"> DOÑA EVANGELITA CORNELIO-ABONO FACT.239</t>
  </si>
  <si>
    <t>DEPOSITO VENTAS DE JUNIO</t>
  </si>
  <si>
    <t>DEPOSITO TIENDA AILA DE MAYO</t>
  </si>
  <si>
    <t>DEPOSITO PGO VIOLET AND ROSSE( MAYO-TRASSITO)</t>
  </si>
  <si>
    <t>NO APLICA</t>
  </si>
  <si>
    <t xml:space="preserve">        </t>
  </si>
  <si>
    <t>DUFRY</t>
  </si>
  <si>
    <t>XIOMARA LOPEZ</t>
  </si>
  <si>
    <t>PAMELA SUAZO</t>
  </si>
  <si>
    <t>ASAMBLEA DE LA OEA</t>
  </si>
  <si>
    <t>ZONA COLONIAL</t>
  </si>
  <si>
    <t>ABDIA  VTA.ANILLO CUERNO</t>
  </si>
  <si>
    <t>OLEIDA SALDO FACT216 D/F14/12/15</t>
  </si>
  <si>
    <t>BTC FERIA</t>
  </si>
  <si>
    <t>FESTIVAL DE LAS FLORES-JARABACOA</t>
  </si>
  <si>
    <t>FERIA C.I.R</t>
  </si>
  <si>
    <t>KARINA GONZALES ABONO FACT366</t>
  </si>
  <si>
    <t>EVANGELISTA CORNELIO SALDO</t>
  </si>
  <si>
    <t>MARTHA JIMENEZ RRHH,SALDO FACT37</t>
  </si>
  <si>
    <t>ANDRES CLEMENTE SALDO FACT.23</t>
  </si>
  <si>
    <t>FANNY PAZOTTI,ABONO FACT.38</t>
  </si>
  <si>
    <t>ROSAURA,SALFDO FACT29</t>
  </si>
  <si>
    <t>RACHELL LEONALDO,PGO FACT.3</t>
  </si>
  <si>
    <t>CENTRO LEON,VENTA JUNIO</t>
  </si>
  <si>
    <t>VENTA DE 880.</t>
  </si>
  <si>
    <t>DEP-2no maplica transito may</t>
  </si>
  <si>
    <t>ANULADA ESTA FACT EN JULIO SE SUST</t>
  </si>
  <si>
    <t>OK.depositado</t>
  </si>
  <si>
    <t>"Año del Fomento de la Vivienda"</t>
  </si>
  <si>
    <t>Del  01 al 31 DE JULIO 2016</t>
  </si>
  <si>
    <t>DEPOSITO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</si>
</sst>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dd\/mm\/yyyy"/>
    <numFmt numFmtId="166" formatCode="_(* #,##0_);_(* \(#,##0\);_(* &quot;-&quot;??_);_(@_)"/>
  </numFmts>
  <fonts count="5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4"/>
      <color rgb="FFFF000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singleAccounting"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 Black"/>
      <family val="2"/>
    </font>
    <font>
      <b/>
      <i/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indexed="63"/>
      <name val="Calibri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FF000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indexed="63"/>
      <name val="Calibri"/>
      <family val="2"/>
    </font>
    <font>
      <sz val="9"/>
      <color rgb="FFFF0000"/>
      <name val="Arial"/>
      <family val="2"/>
    </font>
    <font>
      <b/>
      <sz val="8"/>
      <color theme="9" tint="-0.499984740745262"/>
      <name val="Arial"/>
      <family val="2"/>
    </font>
    <font>
      <sz val="12"/>
      <color theme="9" tint="-0.499984740745262"/>
      <name val="Arial"/>
      <family val="2"/>
    </font>
    <font>
      <sz val="12"/>
      <color theme="9" tint="-0.499984740745262"/>
      <name val="Calibri"/>
      <family val="2"/>
      <scheme val="minor"/>
    </font>
    <font>
      <sz val="12"/>
      <color rgb="FFFF0000"/>
      <name val="Calibri"/>
      <family val="2"/>
    </font>
    <font>
      <sz val="14"/>
      <color indexed="63"/>
      <name val="Calibri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B050"/>
      <name val="Arial"/>
      <family val="2"/>
    </font>
    <font>
      <sz val="10"/>
      <color theme="1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20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b/>
      <sz val="16"/>
      <name val="Arial Rounded MT Bold"/>
      <family val="2"/>
    </font>
    <font>
      <b/>
      <sz val="10"/>
      <color theme="1"/>
      <name val="Arial Rounded MT Bold"/>
      <family val="2"/>
    </font>
    <font>
      <b/>
      <sz val="11"/>
      <color theme="1"/>
      <name val="Arial Rounded MT Bold"/>
      <family val="2"/>
    </font>
    <font>
      <b/>
      <sz val="16"/>
      <color rgb="FF002060"/>
      <name val="Arial Rounded MT Bold"/>
      <family val="2"/>
    </font>
    <font>
      <b/>
      <sz val="16"/>
      <color rgb="FFFF0000"/>
      <name val="Arial Rounded MT Bold"/>
      <family val="2"/>
    </font>
    <font>
      <b/>
      <sz val="12"/>
      <color theme="1"/>
      <name val="Arial Rounded MT Bold"/>
      <family val="2"/>
    </font>
    <font>
      <b/>
      <sz val="12"/>
      <name val="Arial Rounded MT Bold"/>
      <family val="2"/>
    </font>
    <font>
      <b/>
      <sz val="16"/>
      <color rgb="FF7030A0"/>
      <name val="Arial Rounded MT Bold"/>
      <family val="2"/>
    </font>
    <font>
      <b/>
      <sz val="10"/>
      <name val="Arial"/>
      <family val="2"/>
    </font>
    <font>
      <b/>
      <sz val="18"/>
      <color rgb="FFFF0000"/>
      <name val="Arial Rounded MT Bold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20">
    <xf numFmtId="0" fontId="0" fillId="0" borderId="0" xfId="0"/>
    <xf numFmtId="0" fontId="0" fillId="0" borderId="0" xfId="0" applyFont="1"/>
    <xf numFmtId="4" fontId="0" fillId="0" borderId="0" xfId="0" applyNumberFormat="1"/>
    <xf numFmtId="43" fontId="3" fillId="0" borderId="1" xfId="1" applyFont="1" applyFill="1" applyBorder="1"/>
    <xf numFmtId="0" fontId="0" fillId="0" borderId="1" xfId="0" applyBorder="1"/>
    <xf numFmtId="43" fontId="3" fillId="0" borderId="5" xfId="1" applyFont="1" applyFill="1" applyBorder="1"/>
    <xf numFmtId="0" fontId="0" fillId="0" borderId="0" xfId="0" applyBorder="1"/>
    <xf numFmtId="43" fontId="0" fillId="0" borderId="0" xfId="1" applyFont="1"/>
    <xf numFmtId="4" fontId="8" fillId="0" borderId="0" xfId="0" applyNumberFormat="1" applyFont="1"/>
    <xf numFmtId="0" fontId="11" fillId="0" borderId="0" xfId="0" applyFont="1" applyBorder="1"/>
    <xf numFmtId="0" fontId="13" fillId="0" borderId="0" xfId="0" applyFont="1"/>
    <xf numFmtId="0" fontId="17" fillId="3" borderId="3" xfId="0" applyFont="1" applyFill="1" applyBorder="1" applyAlignment="1">
      <alignment horizontal="center" vertical="center" wrapText="1"/>
    </xf>
    <xf numFmtId="43" fontId="17" fillId="3" borderId="3" xfId="1" applyFont="1" applyFill="1" applyBorder="1" applyAlignment="1">
      <alignment horizontal="center" vertical="center" wrapText="1"/>
    </xf>
    <xf numFmtId="43" fontId="13" fillId="0" borderId="0" xfId="0" applyNumberFormat="1" applyFont="1"/>
    <xf numFmtId="0" fontId="17" fillId="3" borderId="0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43" fontId="18" fillId="0" borderId="1" xfId="1" applyFont="1" applyFill="1" applyBorder="1"/>
    <xf numFmtId="4" fontId="18" fillId="0" borderId="1" xfId="1" applyNumberFormat="1" applyFont="1" applyFill="1" applyBorder="1" applyAlignment="1">
      <alignment horizontal="right"/>
    </xf>
    <xf numFmtId="43" fontId="18" fillId="0" borderId="1" xfId="1" applyFont="1" applyFill="1" applyBorder="1" applyAlignment="1">
      <alignment horizontal="right"/>
    </xf>
    <xf numFmtId="43" fontId="20" fillId="5" borderId="1" xfId="1" applyFont="1" applyFill="1" applyBorder="1"/>
    <xf numFmtId="4" fontId="20" fillId="0" borderId="1" xfId="1" applyNumberFormat="1" applyFont="1" applyFill="1" applyBorder="1" applyAlignment="1">
      <alignment horizontal="right"/>
    </xf>
    <xf numFmtId="43" fontId="20" fillId="0" borderId="1" xfId="1" applyFont="1" applyFill="1" applyBorder="1"/>
    <xf numFmtId="43" fontId="18" fillId="5" borderId="1" xfId="1" applyFont="1" applyFill="1" applyBorder="1"/>
    <xf numFmtId="43" fontId="20" fillId="5" borderId="1" xfId="1" applyFont="1" applyFill="1" applyBorder="1" applyAlignment="1">
      <alignment horizontal="right"/>
    </xf>
    <xf numFmtId="43" fontId="18" fillId="3" borderId="4" xfId="1" applyFont="1" applyFill="1" applyBorder="1" applyAlignment="1">
      <alignment horizontal="center"/>
    </xf>
    <xf numFmtId="4" fontId="20" fillId="7" borderId="1" xfId="1" applyNumberFormat="1" applyFont="1" applyFill="1" applyBorder="1" applyAlignment="1">
      <alignment horizontal="right"/>
    </xf>
    <xf numFmtId="0" fontId="13" fillId="5" borderId="1" xfId="0" applyFont="1" applyFill="1" applyBorder="1"/>
    <xf numFmtId="165" fontId="19" fillId="0" borderId="5" xfId="0" applyNumberFormat="1" applyFont="1" applyFill="1" applyBorder="1" applyAlignment="1">
      <alignment horizontal="left"/>
    </xf>
    <xf numFmtId="0" fontId="13" fillId="5" borderId="5" xfId="0" applyFont="1" applyFill="1" applyBorder="1"/>
    <xf numFmtId="43" fontId="18" fillId="0" borderId="5" xfId="1" applyFont="1" applyFill="1" applyBorder="1"/>
    <xf numFmtId="4" fontId="18" fillId="7" borderId="5" xfId="1" applyNumberFormat="1" applyFont="1" applyFill="1" applyBorder="1" applyAlignment="1">
      <alignment horizontal="right"/>
    </xf>
    <xf numFmtId="43" fontId="22" fillId="0" borderId="0" xfId="1" applyFont="1"/>
    <xf numFmtId="43" fontId="17" fillId="0" borderId="5" xfId="1" applyFont="1" applyFill="1" applyBorder="1"/>
    <xf numFmtId="0" fontId="13" fillId="0" borderId="1" xfId="0" applyFont="1" applyBorder="1"/>
    <xf numFmtId="0" fontId="13" fillId="0" borderId="0" xfId="0" applyFont="1" applyBorder="1"/>
    <xf numFmtId="4" fontId="18" fillId="5" borderId="1" xfId="1" applyNumberFormat="1" applyFont="1" applyFill="1" applyBorder="1" applyAlignment="1">
      <alignment horizontal="right"/>
    </xf>
    <xf numFmtId="43" fontId="13" fillId="0" borderId="1" xfId="0" applyNumberFormat="1" applyFont="1" applyBorder="1"/>
    <xf numFmtId="14" fontId="13" fillId="0" borderId="1" xfId="0" applyNumberFormat="1" applyFont="1" applyBorder="1" applyAlignment="1">
      <alignment horizontal="left"/>
    </xf>
    <xf numFmtId="43" fontId="13" fillId="0" borderId="1" xfId="1" applyFont="1" applyBorder="1"/>
    <xf numFmtId="4" fontId="13" fillId="0" borderId="1" xfId="0" applyNumberFormat="1" applyFont="1" applyBorder="1"/>
    <xf numFmtId="43" fontId="26" fillId="0" borderId="0" xfId="0" applyNumberFormat="1" applyFont="1" applyBorder="1"/>
    <xf numFmtId="0" fontId="27" fillId="0" borderId="0" xfId="0" applyFont="1"/>
    <xf numFmtId="0" fontId="22" fillId="5" borderId="5" xfId="0" applyFont="1" applyFill="1" applyBorder="1"/>
    <xf numFmtId="43" fontId="28" fillId="0" borderId="0" xfId="0" applyNumberFormat="1" applyFont="1" applyBorder="1"/>
    <xf numFmtId="0" fontId="28" fillId="0" borderId="0" xfId="0" applyFont="1" applyBorder="1"/>
    <xf numFmtId="43" fontId="28" fillId="0" borderId="0" xfId="1" applyFont="1" applyBorder="1"/>
    <xf numFmtId="43" fontId="29" fillId="0" borderId="0" xfId="1" applyFont="1" applyBorder="1"/>
    <xf numFmtId="0" fontId="29" fillId="0" borderId="0" xfId="0" applyFont="1" applyBorder="1"/>
    <xf numFmtId="43" fontId="10" fillId="0" borderId="0" xfId="1" applyFont="1" applyBorder="1"/>
    <xf numFmtId="43" fontId="3" fillId="0" borderId="0" xfId="1" applyFont="1" applyFill="1" applyBorder="1"/>
    <xf numFmtId="43" fontId="8" fillId="0" borderId="0" xfId="1" applyFont="1" applyBorder="1"/>
    <xf numFmtId="43" fontId="12" fillId="5" borderId="0" xfId="0" applyNumberFormat="1" applyFont="1" applyFill="1" applyBorder="1"/>
    <xf numFmtId="0" fontId="9" fillId="0" borderId="0" xfId="0" applyFont="1" applyBorder="1"/>
    <xf numFmtId="43" fontId="29" fillId="0" borderId="0" xfId="0" applyNumberFormat="1" applyFont="1" applyBorder="1"/>
    <xf numFmtId="43" fontId="8" fillId="5" borderId="0" xfId="1" applyFont="1" applyFill="1" applyBorder="1"/>
    <xf numFmtId="43" fontId="28" fillId="5" borderId="0" xfId="1" applyFont="1" applyFill="1" applyBorder="1"/>
    <xf numFmtId="0" fontId="19" fillId="0" borderId="1" xfId="0" applyFont="1" applyFill="1" applyBorder="1" applyAlignment="1">
      <alignment horizontal="center"/>
    </xf>
    <xf numFmtId="43" fontId="25" fillId="0" borderId="1" xfId="1" applyFont="1" applyFill="1" applyBorder="1" applyAlignment="1">
      <alignment horizontal="right"/>
    </xf>
    <xf numFmtId="43" fontId="21" fillId="0" borderId="1" xfId="1" applyFont="1" applyFill="1" applyBorder="1" applyAlignment="1">
      <alignment horizontal="right"/>
    </xf>
    <xf numFmtId="43" fontId="7" fillId="5" borderId="1" xfId="1" applyFont="1" applyFill="1" applyBorder="1"/>
    <xf numFmtId="4" fontId="20" fillId="5" borderId="1" xfId="1" applyNumberFormat="1" applyFont="1" applyFill="1" applyBorder="1" applyAlignment="1">
      <alignment horizontal="right"/>
    </xf>
    <xf numFmtId="14" fontId="8" fillId="0" borderId="1" xfId="0" applyNumberFormat="1" applyFont="1" applyBorder="1" applyAlignment="1">
      <alignment horizontal="left"/>
    </xf>
    <xf numFmtId="4" fontId="20" fillId="5" borderId="5" xfId="1" applyNumberFormat="1" applyFont="1" applyFill="1" applyBorder="1" applyAlignment="1">
      <alignment horizontal="right"/>
    </xf>
    <xf numFmtId="4" fontId="18" fillId="5" borderId="5" xfId="1" applyNumberFormat="1" applyFont="1" applyFill="1" applyBorder="1" applyAlignment="1">
      <alignment horizontal="right"/>
    </xf>
    <xf numFmtId="43" fontId="20" fillId="7" borderId="1" xfId="1" applyFont="1" applyFill="1" applyBorder="1"/>
    <xf numFmtId="43" fontId="13" fillId="5" borderId="5" xfId="1" applyFont="1" applyFill="1" applyBorder="1"/>
    <xf numFmtId="4" fontId="17" fillId="6" borderId="5" xfId="1" applyNumberFormat="1" applyFont="1" applyFill="1" applyBorder="1" applyAlignment="1">
      <alignment horizontal="right"/>
    </xf>
    <xf numFmtId="4" fontId="18" fillId="6" borderId="5" xfId="1" applyNumberFormat="1" applyFont="1" applyFill="1" applyBorder="1" applyAlignment="1">
      <alignment horizontal="right"/>
    </xf>
    <xf numFmtId="0" fontId="19" fillId="0" borderId="5" xfId="0" applyFont="1" applyFill="1" applyBorder="1" applyAlignment="1">
      <alignment horizontal="center"/>
    </xf>
    <xf numFmtId="4" fontId="18" fillId="6" borderId="1" xfId="1" applyNumberFormat="1" applyFont="1" applyFill="1" applyBorder="1" applyAlignment="1">
      <alignment horizontal="right"/>
    </xf>
    <xf numFmtId="164" fontId="13" fillId="0" borderId="1" xfId="0" applyNumberFormat="1" applyFont="1" applyBorder="1" applyAlignment="1">
      <alignment horizontal="right"/>
    </xf>
    <xf numFmtId="43" fontId="26" fillId="0" borderId="1" xfId="0" applyNumberFormat="1" applyFont="1" applyBorder="1"/>
    <xf numFmtId="0" fontId="26" fillId="0" borderId="1" xfId="0" applyFont="1" applyBorder="1"/>
    <xf numFmtId="43" fontId="22" fillId="0" borderId="1" xfId="1" applyFont="1" applyBorder="1"/>
    <xf numFmtId="14" fontId="13" fillId="0" borderId="1" xfId="0" applyNumberFormat="1" applyFont="1" applyBorder="1"/>
    <xf numFmtId="43" fontId="22" fillId="0" borderId="1" xfId="0" applyNumberFormat="1" applyFont="1" applyBorder="1"/>
    <xf numFmtId="43" fontId="30" fillId="0" borderId="1" xfId="1" applyFont="1" applyFill="1" applyBorder="1" applyAlignment="1">
      <alignment horizontal="right"/>
    </xf>
    <xf numFmtId="0" fontId="31" fillId="0" borderId="1" xfId="0" applyFont="1" applyFill="1" applyBorder="1" applyAlignment="1">
      <alignment horizontal="center"/>
    </xf>
    <xf numFmtId="43" fontId="25" fillId="5" borderId="1" xfId="1" applyFont="1" applyFill="1" applyBorder="1"/>
    <xf numFmtId="14" fontId="13" fillId="0" borderId="5" xfId="0" applyNumberFormat="1" applyFont="1" applyBorder="1" applyAlignment="1">
      <alignment horizontal="left"/>
    </xf>
    <xf numFmtId="4" fontId="17" fillId="5" borderId="5" xfId="1" applyNumberFormat="1" applyFont="1" applyFill="1" applyBorder="1" applyAlignment="1">
      <alignment horizontal="right"/>
    </xf>
    <xf numFmtId="43" fontId="25" fillId="0" borderId="5" xfId="1" applyFont="1" applyFill="1" applyBorder="1"/>
    <xf numFmtId="0" fontId="19" fillId="5" borderId="1" xfId="0" applyFont="1" applyFill="1" applyBorder="1" applyAlignment="1">
      <alignment horizontal="center"/>
    </xf>
    <xf numFmtId="43" fontId="21" fillId="3" borderId="1" xfId="1" applyFont="1" applyFill="1" applyBorder="1" applyAlignment="1">
      <alignment horizontal="right"/>
    </xf>
    <xf numFmtId="43" fontId="20" fillId="3" borderId="1" xfId="1" applyFont="1" applyFill="1" applyBorder="1" applyAlignment="1">
      <alignment horizontal="right"/>
    </xf>
    <xf numFmtId="0" fontId="13" fillId="3" borderId="5" xfId="0" applyFont="1" applyFill="1" applyBorder="1"/>
    <xf numFmtId="43" fontId="13" fillId="3" borderId="5" xfId="1" applyFont="1" applyFill="1" applyBorder="1"/>
    <xf numFmtId="0" fontId="23" fillId="3" borderId="5" xfId="0" applyFont="1" applyFill="1" applyBorder="1"/>
    <xf numFmtId="4" fontId="24" fillId="3" borderId="5" xfId="1" applyNumberFormat="1" applyFont="1" applyFill="1" applyBorder="1" applyAlignment="1">
      <alignment horizontal="left"/>
    </xf>
    <xf numFmtId="0" fontId="13" fillId="3" borderId="1" xfId="0" applyFont="1" applyFill="1" applyBorder="1"/>
    <xf numFmtId="0" fontId="13" fillId="3" borderId="0" xfId="0" applyFont="1" applyFill="1"/>
    <xf numFmtId="43" fontId="18" fillId="7" borderId="1" xfId="1" applyFont="1" applyFill="1" applyBorder="1"/>
    <xf numFmtId="0" fontId="26" fillId="0" borderId="0" xfId="0" applyFont="1" applyFill="1"/>
    <xf numFmtId="43" fontId="6" fillId="0" borderId="1" xfId="1" applyFont="1" applyBorder="1"/>
    <xf numFmtId="0" fontId="19" fillId="0" borderId="6" xfId="0" applyFont="1" applyFill="1" applyBorder="1" applyAlignment="1">
      <alignment horizontal="center"/>
    </xf>
    <xf numFmtId="4" fontId="18" fillId="5" borderId="11" xfId="1" applyNumberFormat="1" applyFont="1" applyFill="1" applyBorder="1" applyAlignment="1">
      <alignment horizontal="right"/>
    </xf>
    <xf numFmtId="0" fontId="13" fillId="0" borderId="6" xfId="0" applyFont="1" applyBorder="1"/>
    <xf numFmtId="43" fontId="6" fillId="0" borderId="5" xfId="1" applyFont="1" applyBorder="1"/>
    <xf numFmtId="43" fontId="4" fillId="0" borderId="1" xfId="1" applyFont="1" applyFill="1" applyBorder="1"/>
    <xf numFmtId="43" fontId="32" fillId="0" borderId="1" xfId="1" applyFont="1" applyFill="1" applyBorder="1"/>
    <xf numFmtId="4" fontId="18" fillId="7" borderId="11" xfId="1" applyNumberFormat="1" applyFont="1" applyFill="1" applyBorder="1" applyAlignment="1">
      <alignment horizontal="right"/>
    </xf>
    <xf numFmtId="43" fontId="23" fillId="5" borderId="5" xfId="1" applyFont="1" applyFill="1" applyBorder="1"/>
    <xf numFmtId="43" fontId="24" fillId="0" borderId="5" xfId="1" applyFont="1" applyFill="1" applyBorder="1" applyAlignment="1">
      <alignment horizontal="right"/>
    </xf>
    <xf numFmtId="43" fontId="21" fillId="5" borderId="1" xfId="1" applyFont="1" applyFill="1" applyBorder="1" applyAlignment="1">
      <alignment horizontal="left"/>
    </xf>
    <xf numFmtId="0" fontId="26" fillId="8" borderId="0" xfId="0" applyFont="1" applyFill="1"/>
    <xf numFmtId="0" fontId="5" fillId="0" borderId="0" xfId="0" applyFont="1"/>
    <xf numFmtId="166" fontId="25" fillId="0" borderId="1" xfId="1" applyNumberFormat="1" applyFont="1" applyFill="1" applyBorder="1" applyAlignment="1">
      <alignment horizontal="right"/>
    </xf>
    <xf numFmtId="43" fontId="18" fillId="4" borderId="1" xfId="1" applyFont="1" applyFill="1" applyBorder="1"/>
    <xf numFmtId="43" fontId="22" fillId="5" borderId="1" xfId="1" applyFont="1" applyFill="1" applyBorder="1"/>
    <xf numFmtId="43" fontId="20" fillId="5" borderId="1" xfId="1" applyFont="1" applyFill="1" applyBorder="1" applyAlignment="1">
      <alignment horizontal="left" vertical="top"/>
    </xf>
    <xf numFmtId="43" fontId="20" fillId="5" borderId="1" xfId="1" applyFont="1" applyFill="1" applyBorder="1" applyAlignment="1">
      <alignment horizontal="left"/>
    </xf>
    <xf numFmtId="0" fontId="13" fillId="7" borderId="0" xfId="0" applyFont="1" applyFill="1"/>
    <xf numFmtId="0" fontId="22" fillId="0" borderId="0" xfId="0" applyFont="1"/>
    <xf numFmtId="43" fontId="33" fillId="0" borderId="1" xfId="1" applyFont="1" applyFill="1" applyBorder="1"/>
    <xf numFmtId="4" fontId="34" fillId="5" borderId="5" xfId="1" applyNumberFormat="1" applyFont="1" applyFill="1" applyBorder="1" applyAlignment="1">
      <alignment horizontal="right"/>
    </xf>
    <xf numFmtId="43" fontId="35" fillId="0" borderId="1" xfId="1" applyFont="1" applyBorder="1"/>
    <xf numFmtId="0" fontId="13" fillId="5" borderId="0" xfId="0" applyFont="1" applyFill="1"/>
    <xf numFmtId="0" fontId="36" fillId="0" borderId="1" xfId="0" applyFont="1" applyFill="1" applyBorder="1" applyAlignment="1">
      <alignment horizontal="center"/>
    </xf>
    <xf numFmtId="43" fontId="25" fillId="0" borderId="1" xfId="1" applyFont="1" applyFill="1" applyBorder="1"/>
    <xf numFmtId="4" fontId="25" fillId="0" borderId="1" xfId="1" applyNumberFormat="1" applyFont="1" applyFill="1" applyBorder="1" applyAlignment="1">
      <alignment horizontal="right"/>
    </xf>
    <xf numFmtId="43" fontId="22" fillId="5" borderId="5" xfId="1" applyFont="1" applyFill="1" applyBorder="1"/>
    <xf numFmtId="165" fontId="37" fillId="0" borderId="1" xfId="0" applyNumberFormat="1" applyFont="1" applyFill="1" applyBorder="1" applyAlignment="1">
      <alignment horizontal="left"/>
    </xf>
    <xf numFmtId="0" fontId="37" fillId="0" borderId="1" xfId="0" applyFont="1" applyFill="1" applyBorder="1" applyAlignment="1">
      <alignment horizontal="center"/>
    </xf>
    <xf numFmtId="43" fontId="38" fillId="0" borderId="1" xfId="1" applyFont="1" applyFill="1" applyBorder="1"/>
    <xf numFmtId="4" fontId="38" fillId="7" borderId="1" xfId="1" applyNumberFormat="1" applyFont="1" applyFill="1" applyBorder="1" applyAlignment="1">
      <alignment horizontal="right"/>
    </xf>
    <xf numFmtId="43" fontId="38" fillId="7" borderId="1" xfId="1" applyFont="1" applyFill="1" applyBorder="1"/>
    <xf numFmtId="4" fontId="38" fillId="0" borderId="1" xfId="1" applyNumberFormat="1" applyFont="1" applyFill="1" applyBorder="1" applyAlignment="1">
      <alignment horizontal="right"/>
    </xf>
    <xf numFmtId="43" fontId="39" fillId="0" borderId="1" xfId="1" applyFont="1" applyFill="1" applyBorder="1" applyAlignment="1">
      <alignment horizontal="right"/>
    </xf>
    <xf numFmtId="0" fontId="40" fillId="0" borderId="0" xfId="0" applyFont="1"/>
    <xf numFmtId="0" fontId="41" fillId="0" borderId="0" xfId="0" applyFont="1"/>
    <xf numFmtId="4" fontId="17" fillId="0" borderId="1" xfId="1" applyNumberFormat="1" applyFont="1" applyFill="1" applyBorder="1" applyAlignment="1">
      <alignment horizontal="right"/>
    </xf>
    <xf numFmtId="43" fontId="24" fillId="0" borderId="5" xfId="1" applyFont="1" applyFill="1" applyBorder="1" applyAlignment="1">
      <alignment horizontal="left"/>
    </xf>
    <xf numFmtId="43" fontId="13" fillId="9" borderId="5" xfId="1" applyFont="1" applyFill="1" applyBorder="1"/>
    <xf numFmtId="0" fontId="13" fillId="9" borderId="5" xfId="0" applyFont="1" applyFill="1" applyBorder="1"/>
    <xf numFmtId="0" fontId="6" fillId="0" borderId="0" xfId="0" applyFont="1"/>
    <xf numFmtId="164" fontId="8" fillId="0" borderId="10" xfId="0" applyNumberFormat="1" applyFont="1" applyBorder="1"/>
    <xf numFmtId="164" fontId="8" fillId="0" borderId="0" xfId="0" applyNumberFormat="1" applyFont="1"/>
    <xf numFmtId="4" fontId="13" fillId="7" borderId="0" xfId="0" applyNumberFormat="1" applyFont="1" applyFill="1" applyAlignment="1">
      <alignment horizontal="center"/>
    </xf>
    <xf numFmtId="0" fontId="42" fillId="0" borderId="0" xfId="0" applyFont="1"/>
    <xf numFmtId="0" fontId="17" fillId="0" borderId="0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0" fillId="0" borderId="0" xfId="0" applyFont="1" applyFill="1"/>
    <xf numFmtId="0" fontId="17" fillId="0" borderId="1" xfId="0" applyFont="1" applyFill="1" applyBorder="1" applyAlignment="1">
      <alignment horizontal="center" vertical="center" wrapText="1"/>
    </xf>
    <xf numFmtId="43" fontId="13" fillId="7" borderId="0" xfId="1" applyFont="1" applyFill="1" applyAlignment="1">
      <alignment horizontal="left"/>
    </xf>
    <xf numFmtId="4" fontId="18" fillId="7" borderId="1" xfId="1" applyNumberFormat="1" applyFont="1" applyFill="1" applyBorder="1" applyAlignment="1">
      <alignment horizontal="right"/>
    </xf>
    <xf numFmtId="43" fontId="17" fillId="0" borderId="1" xfId="0" applyNumberFormat="1" applyFont="1" applyFill="1" applyBorder="1" applyAlignment="1">
      <alignment horizontal="center" vertical="center" wrapText="1"/>
    </xf>
    <xf numFmtId="43" fontId="18" fillId="0" borderId="4" xfId="1" applyFont="1" applyFill="1" applyBorder="1" applyAlignment="1">
      <alignment horizontal="center"/>
    </xf>
    <xf numFmtId="43" fontId="25" fillId="0" borderId="1" xfId="1" applyFont="1" applyFill="1" applyBorder="1" applyAlignment="1">
      <alignment horizontal="center" vertical="center" wrapText="1"/>
    </xf>
    <xf numFmtId="4" fontId="41" fillId="0" borderId="0" xfId="0" applyNumberFormat="1" applyFont="1"/>
    <xf numFmtId="43" fontId="43" fillId="0" borderId="1" xfId="1" applyFont="1" applyFill="1" applyBorder="1"/>
    <xf numFmtId="4" fontId="44" fillId="0" borderId="0" xfId="0" applyNumberFormat="1" applyFont="1"/>
    <xf numFmtId="0" fontId="44" fillId="0" borderId="0" xfId="0" applyFont="1"/>
    <xf numFmtId="164" fontId="44" fillId="0" borderId="0" xfId="0" applyNumberFormat="1" applyFont="1" applyBorder="1"/>
    <xf numFmtId="164" fontId="44" fillId="0" borderId="0" xfId="0" applyNumberFormat="1" applyFont="1"/>
    <xf numFmtId="4" fontId="44" fillId="5" borderId="0" xfId="0" applyNumberFormat="1" applyFont="1" applyFill="1" applyBorder="1" applyAlignment="1">
      <alignment horizontal="center"/>
    </xf>
    <xf numFmtId="14" fontId="17" fillId="0" borderId="1" xfId="0" applyNumberFormat="1" applyFont="1" applyFill="1" applyBorder="1" applyAlignment="1">
      <alignment horizontal="center" vertical="center" wrapText="1"/>
    </xf>
    <xf numFmtId="43" fontId="17" fillId="0" borderId="1" xfId="1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43" fontId="20" fillId="0" borderId="1" xfId="1" applyFont="1" applyFill="1" applyBorder="1" applyAlignment="1">
      <alignment horizontal="right"/>
    </xf>
    <xf numFmtId="166" fontId="45" fillId="0" borderId="1" xfId="1" applyNumberFormat="1" applyFont="1" applyFill="1" applyBorder="1" applyAlignment="1">
      <alignment horizontal="center"/>
    </xf>
    <xf numFmtId="166" fontId="17" fillId="0" borderId="1" xfId="1" applyNumberFormat="1" applyFont="1" applyFill="1" applyBorder="1" applyAlignment="1">
      <alignment horizontal="right"/>
    </xf>
    <xf numFmtId="166" fontId="17" fillId="0" borderId="1" xfId="1" applyNumberFormat="1" applyFont="1" applyFill="1" applyBorder="1" applyAlignment="1">
      <alignment horizontal="center"/>
    </xf>
    <xf numFmtId="43" fontId="20" fillId="5" borderId="1" xfId="1" applyFont="1" applyFill="1" applyBorder="1" applyAlignment="1">
      <alignment horizontal="center" vertical="top"/>
    </xf>
    <xf numFmtId="0" fontId="42" fillId="7" borderId="0" xfId="0" applyFont="1" applyFill="1"/>
    <xf numFmtId="43" fontId="13" fillId="5" borderId="1" xfId="1" applyFont="1" applyFill="1" applyBorder="1"/>
    <xf numFmtId="43" fontId="42" fillId="0" borderId="0" xfId="1" applyFont="1"/>
    <xf numFmtId="43" fontId="46" fillId="0" borderId="1" xfId="1" applyFont="1" applyFill="1" applyBorder="1"/>
    <xf numFmtId="0" fontId="47" fillId="0" borderId="0" xfId="0" applyFont="1"/>
    <xf numFmtId="0" fontId="22" fillId="0" borderId="0" xfId="0" applyFont="1" applyFill="1"/>
    <xf numFmtId="43" fontId="22" fillId="0" borderId="0" xfId="1" applyFont="1" applyFill="1"/>
    <xf numFmtId="43" fontId="13" fillId="0" borderId="0" xfId="1" applyFont="1" applyFill="1" applyAlignment="1">
      <alignment horizontal="left"/>
    </xf>
    <xf numFmtId="43" fontId="17" fillId="0" borderId="1" xfId="1" applyFont="1" applyFill="1" applyBorder="1"/>
    <xf numFmtId="4" fontId="49" fillId="0" borderId="1" xfId="1" applyNumberFormat="1" applyFont="1" applyFill="1" applyBorder="1" applyAlignment="1">
      <alignment horizontal="right"/>
    </xf>
    <xf numFmtId="43" fontId="50" fillId="0" borderId="1" xfId="1" applyFont="1" applyFill="1" applyBorder="1"/>
    <xf numFmtId="43" fontId="51" fillId="0" borderId="1" xfId="1" applyFont="1" applyFill="1" applyBorder="1"/>
    <xf numFmtId="43" fontId="52" fillId="0" borderId="1" xfId="1" applyFont="1" applyFill="1" applyBorder="1" applyAlignment="1">
      <alignment horizontal="right"/>
    </xf>
    <xf numFmtId="43" fontId="53" fillId="0" borderId="1" xfId="1" applyFont="1" applyFill="1" applyBorder="1" applyAlignment="1">
      <alignment horizontal="right"/>
    </xf>
    <xf numFmtId="43" fontId="54" fillId="0" borderId="1" xfId="1" applyFont="1" applyFill="1" applyBorder="1"/>
    <xf numFmtId="4" fontId="55" fillId="0" borderId="1" xfId="1" applyNumberFormat="1" applyFont="1" applyFill="1" applyBorder="1" applyAlignment="1">
      <alignment horizontal="right"/>
    </xf>
    <xf numFmtId="43" fontId="56" fillId="0" borderId="1" xfId="1" applyFont="1" applyFill="1" applyBorder="1"/>
    <xf numFmtId="4" fontId="56" fillId="0" borderId="1" xfId="1" applyNumberFormat="1" applyFont="1" applyFill="1" applyBorder="1" applyAlignment="1">
      <alignment horizontal="right"/>
    </xf>
    <xf numFmtId="43" fontId="48" fillId="0" borderId="1" xfId="1" applyFont="1" applyFill="1" applyBorder="1" applyAlignment="1">
      <alignment horizontal="right"/>
    </xf>
    <xf numFmtId="4" fontId="55" fillId="0" borderId="1" xfId="1" applyNumberFormat="1" applyFont="1" applyFill="1" applyBorder="1" applyAlignment="1">
      <alignment horizontal="left"/>
    </xf>
    <xf numFmtId="43" fontId="49" fillId="0" borderId="1" xfId="1" applyFont="1" applyFill="1" applyBorder="1"/>
    <xf numFmtId="43" fontId="49" fillId="0" borderId="1" xfId="1" applyFont="1" applyFill="1" applyBorder="1" applyAlignment="1">
      <alignment horizontal="right"/>
    </xf>
    <xf numFmtId="0" fontId="6" fillId="0" borderId="1" xfId="0" applyFont="1" applyBorder="1"/>
    <xf numFmtId="0" fontId="6" fillId="0" borderId="0" xfId="0" applyFont="1" applyBorder="1"/>
    <xf numFmtId="43" fontId="51" fillId="0" borderId="0" xfId="1" applyFont="1" applyFill="1" applyBorder="1"/>
    <xf numFmtId="4" fontId="56" fillId="0" borderId="0" xfId="1" applyNumberFormat="1" applyFont="1" applyFill="1" applyBorder="1" applyAlignment="1">
      <alignment horizontal="right"/>
    </xf>
    <xf numFmtId="43" fontId="49" fillId="0" borderId="0" xfId="1" applyFont="1" applyFill="1" applyBorder="1" applyAlignment="1">
      <alignment horizontal="right"/>
    </xf>
    <xf numFmtId="0" fontId="57" fillId="0" borderId="1" xfId="0" applyFont="1" applyFill="1" applyBorder="1" applyAlignment="1">
      <alignment horizontal="center" vertical="center" wrapText="1"/>
    </xf>
    <xf numFmtId="43" fontId="17" fillId="7" borderId="1" xfId="1" applyFont="1" applyFill="1" applyBorder="1" applyAlignment="1">
      <alignment horizontal="center" vertical="center" wrapText="1"/>
    </xf>
    <xf numFmtId="4" fontId="17" fillId="7" borderId="1" xfId="1" applyNumberFormat="1" applyFont="1" applyFill="1" applyBorder="1" applyAlignment="1">
      <alignment horizontal="right"/>
    </xf>
    <xf numFmtId="43" fontId="52" fillId="0" borderId="1" xfId="1" applyFont="1" applyFill="1" applyBorder="1" applyAlignment="1">
      <alignment horizontal="left"/>
    </xf>
    <xf numFmtId="166" fontId="45" fillId="0" borderId="1" xfId="1" applyNumberFormat="1" applyFont="1" applyFill="1" applyBorder="1" applyAlignment="1">
      <alignment horizontal="left"/>
    </xf>
    <xf numFmtId="166" fontId="17" fillId="0" borderId="1" xfId="1" applyNumberFormat="1" applyFont="1" applyFill="1" applyBorder="1" applyAlignment="1">
      <alignment horizontal="left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43" fontId="45" fillId="0" borderId="1" xfId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left" vertical="center" wrapText="1"/>
    </xf>
    <xf numFmtId="43" fontId="58" fillId="0" borderId="1" xfId="1" applyFont="1" applyFill="1" applyBorder="1" applyAlignment="1">
      <alignment horizontal="right"/>
    </xf>
    <xf numFmtId="43" fontId="21" fillId="0" borderId="1" xfId="1" applyFont="1" applyFill="1" applyBorder="1" applyAlignment="1">
      <alignment horizontal="center" vertical="center" wrapText="1"/>
    </xf>
    <xf numFmtId="0" fontId="26" fillId="0" borderId="0" xfId="0" applyFont="1"/>
    <xf numFmtId="4" fontId="45" fillId="0" borderId="1" xfId="1" applyNumberFormat="1" applyFont="1" applyFill="1" applyBorder="1" applyAlignment="1">
      <alignment horizontal="right"/>
    </xf>
    <xf numFmtId="0" fontId="17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43" fontId="18" fillId="0" borderId="2" xfId="1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43" fontId="18" fillId="3" borderId="5" xfId="1" applyFont="1" applyFill="1" applyBorder="1" applyAlignment="1">
      <alignment horizontal="center"/>
    </xf>
    <xf numFmtId="43" fontId="18" fillId="3" borderId="2" xfId="1" applyFont="1" applyFill="1" applyBorder="1" applyAlignment="1">
      <alignment horizontal="center"/>
    </xf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710951</xdr:colOff>
      <xdr:row>0</xdr:row>
      <xdr:rowOff>28575</xdr:rowOff>
    </xdr:from>
    <xdr:to>
      <xdr:col>5</xdr:col>
      <xdr:colOff>1346200</xdr:colOff>
      <xdr:row>7</xdr:row>
      <xdr:rowOff>152400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4826" y="28575"/>
          <a:ext cx="1797299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5721</xdr:rowOff>
    </xdr:from>
    <xdr:to>
      <xdr:col>1</xdr:col>
      <xdr:colOff>781051</xdr:colOff>
      <xdr:row>6</xdr:row>
      <xdr:rowOff>98424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5721"/>
          <a:ext cx="1809750" cy="1340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2914651</xdr:colOff>
      <xdr:row>0</xdr:row>
      <xdr:rowOff>142875</xdr:rowOff>
    </xdr:from>
    <xdr:to>
      <xdr:col>5</xdr:col>
      <xdr:colOff>327025</xdr:colOff>
      <xdr:row>11</xdr:row>
      <xdr:rowOff>41275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6" y="142875"/>
          <a:ext cx="2622549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2</xdr:col>
      <xdr:colOff>1101724</xdr:colOff>
      <xdr:row>11</xdr:row>
      <xdr:rowOff>12699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499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2914651</xdr:colOff>
      <xdr:row>0</xdr:row>
      <xdr:rowOff>142875</xdr:rowOff>
    </xdr:from>
    <xdr:to>
      <xdr:col>5</xdr:col>
      <xdr:colOff>727075</xdr:colOff>
      <xdr:row>11</xdr:row>
      <xdr:rowOff>41275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00701" y="142875"/>
          <a:ext cx="2619374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2</xdr:col>
      <xdr:colOff>1101724</xdr:colOff>
      <xdr:row>11</xdr:row>
      <xdr:rowOff>12699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499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2914651</xdr:colOff>
      <xdr:row>0</xdr:row>
      <xdr:rowOff>142875</xdr:rowOff>
    </xdr:from>
    <xdr:to>
      <xdr:col>3</xdr:col>
      <xdr:colOff>1308100</xdr:colOff>
      <xdr:row>11</xdr:row>
      <xdr:rowOff>41275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191251" y="142875"/>
          <a:ext cx="2622549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2</xdr:col>
      <xdr:colOff>168274</xdr:colOff>
      <xdr:row>11</xdr:row>
      <xdr:rowOff>12699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499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2914651</xdr:colOff>
      <xdr:row>0</xdr:row>
      <xdr:rowOff>142875</xdr:rowOff>
    </xdr:from>
    <xdr:to>
      <xdr:col>4</xdr:col>
      <xdr:colOff>1308100</xdr:colOff>
      <xdr:row>11</xdr:row>
      <xdr:rowOff>41275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24701" y="142875"/>
          <a:ext cx="2622549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2</xdr:col>
      <xdr:colOff>987424</xdr:colOff>
      <xdr:row>11</xdr:row>
      <xdr:rowOff>12699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499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2914651</xdr:colOff>
      <xdr:row>0</xdr:row>
      <xdr:rowOff>142875</xdr:rowOff>
    </xdr:from>
    <xdr:to>
      <xdr:col>6</xdr:col>
      <xdr:colOff>165100</xdr:colOff>
      <xdr:row>11</xdr:row>
      <xdr:rowOff>41275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48376" y="142875"/>
          <a:ext cx="2622549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3</xdr:col>
      <xdr:colOff>53974</xdr:colOff>
      <xdr:row>11</xdr:row>
      <xdr:rowOff>12699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499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2914651</xdr:colOff>
      <xdr:row>0</xdr:row>
      <xdr:rowOff>142875</xdr:rowOff>
    </xdr:from>
    <xdr:to>
      <xdr:col>5</xdr:col>
      <xdr:colOff>165100</xdr:colOff>
      <xdr:row>11</xdr:row>
      <xdr:rowOff>41275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48376" y="142875"/>
          <a:ext cx="2622549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2</xdr:col>
      <xdr:colOff>1035049</xdr:colOff>
      <xdr:row>11</xdr:row>
      <xdr:rowOff>12699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499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2914651</xdr:colOff>
      <xdr:row>0</xdr:row>
      <xdr:rowOff>142875</xdr:rowOff>
    </xdr:from>
    <xdr:to>
      <xdr:col>5</xdr:col>
      <xdr:colOff>165100</xdr:colOff>
      <xdr:row>11</xdr:row>
      <xdr:rowOff>41275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48376" y="142875"/>
          <a:ext cx="2622549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2</xdr:col>
      <xdr:colOff>1035049</xdr:colOff>
      <xdr:row>11</xdr:row>
      <xdr:rowOff>12699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499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2914651</xdr:colOff>
      <xdr:row>0</xdr:row>
      <xdr:rowOff>142875</xdr:rowOff>
    </xdr:from>
    <xdr:to>
      <xdr:col>5</xdr:col>
      <xdr:colOff>165100</xdr:colOff>
      <xdr:row>11</xdr:row>
      <xdr:rowOff>41275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48376" y="142875"/>
          <a:ext cx="2622549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2</xdr:col>
      <xdr:colOff>1035049</xdr:colOff>
      <xdr:row>11</xdr:row>
      <xdr:rowOff>12699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499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2914651</xdr:colOff>
      <xdr:row>0</xdr:row>
      <xdr:rowOff>142875</xdr:rowOff>
    </xdr:from>
    <xdr:to>
      <xdr:col>5</xdr:col>
      <xdr:colOff>327025</xdr:colOff>
      <xdr:row>11</xdr:row>
      <xdr:rowOff>41275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48376" y="142875"/>
          <a:ext cx="2622549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2</xdr:col>
      <xdr:colOff>1035049</xdr:colOff>
      <xdr:row>11</xdr:row>
      <xdr:rowOff>12699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499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2914651</xdr:colOff>
      <xdr:row>0</xdr:row>
      <xdr:rowOff>142875</xdr:rowOff>
    </xdr:from>
    <xdr:to>
      <xdr:col>5</xdr:col>
      <xdr:colOff>327025</xdr:colOff>
      <xdr:row>11</xdr:row>
      <xdr:rowOff>41275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19776" y="142875"/>
          <a:ext cx="2622549" cy="209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190499</xdr:rowOff>
    </xdr:from>
    <xdr:to>
      <xdr:col>2</xdr:col>
      <xdr:colOff>1035049</xdr:colOff>
      <xdr:row>11</xdr:row>
      <xdr:rowOff>12699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90499"/>
          <a:ext cx="2730499" cy="202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25"/>
  <sheetViews>
    <sheetView showGridLines="0" tabSelected="1" topLeftCell="A28" zoomScaleNormal="100" workbookViewId="0"/>
  </sheetViews>
  <sheetFormatPr baseColWidth="10" defaultRowHeight="15" x14ac:dyDescent="0.25"/>
  <cols>
    <col min="1" max="1" width="15.42578125" customWidth="1"/>
    <col min="2" max="2" width="23" customWidth="1"/>
    <col min="3" max="3" width="63.42578125" customWidth="1"/>
    <col min="4" max="4" width="20.28515625" customWidth="1"/>
    <col min="5" max="5" width="17.42578125" customWidth="1"/>
    <col min="6" max="6" width="22.7109375" customWidth="1"/>
    <col min="7" max="7" width="18.140625" customWidth="1"/>
  </cols>
  <sheetData>
    <row r="1" spans="1:9" s="1" customFormat="1" ht="15.75" x14ac:dyDescent="0.25">
      <c r="A1" s="10"/>
      <c r="B1" s="10"/>
      <c r="C1" s="10"/>
      <c r="D1" s="10"/>
      <c r="E1" s="10"/>
      <c r="F1" s="10"/>
      <c r="G1" s="10"/>
      <c r="H1" s="10"/>
      <c r="I1" s="10"/>
    </row>
    <row r="2" spans="1:9" s="1" customFormat="1" ht="15.75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9" s="1" customFormat="1" ht="15.75" x14ac:dyDescent="0.25">
      <c r="A3" s="210" t="s">
        <v>0</v>
      </c>
      <c r="B3" s="210"/>
      <c r="C3" s="210"/>
      <c r="D3" s="210"/>
      <c r="E3" s="210"/>
      <c r="F3" s="210"/>
      <c r="G3" s="10"/>
      <c r="H3" s="10"/>
      <c r="I3" s="10"/>
    </row>
    <row r="4" spans="1:9" s="1" customFormat="1" ht="15.75" x14ac:dyDescent="0.25">
      <c r="A4" s="210" t="s">
        <v>1</v>
      </c>
      <c r="B4" s="210"/>
      <c r="C4" s="210"/>
      <c r="D4" s="210"/>
      <c r="E4" s="210"/>
      <c r="F4" s="210"/>
      <c r="G4" s="10"/>
      <c r="H4" s="10"/>
      <c r="I4" s="10"/>
    </row>
    <row r="5" spans="1:9" s="1" customFormat="1" ht="19.5" x14ac:dyDescent="0.4">
      <c r="A5" s="211" t="s">
        <v>2</v>
      </c>
      <c r="B5" s="211"/>
      <c r="C5" s="211"/>
      <c r="D5" s="211"/>
      <c r="E5" s="211"/>
      <c r="F5" s="211"/>
      <c r="G5" s="10"/>
      <c r="H5" s="10"/>
      <c r="I5" s="10"/>
    </row>
    <row r="6" spans="1:9" s="1" customFormat="1" ht="15.75" x14ac:dyDescent="0.25">
      <c r="A6" s="212" t="s">
        <v>325</v>
      </c>
      <c r="B6" s="212"/>
      <c r="C6" s="212"/>
      <c r="D6" s="212"/>
      <c r="E6" s="212"/>
      <c r="F6" s="212"/>
      <c r="G6" s="10"/>
      <c r="H6" s="10"/>
      <c r="I6" s="10"/>
    </row>
    <row r="7" spans="1:9" s="1" customFormat="1" ht="15.75" x14ac:dyDescent="0.25">
      <c r="A7" s="209" t="s">
        <v>13</v>
      </c>
      <c r="B7" s="209"/>
      <c r="C7" s="209"/>
      <c r="D7" s="209"/>
      <c r="E7" s="209"/>
      <c r="F7" s="209"/>
      <c r="G7" s="10"/>
      <c r="H7" s="10"/>
      <c r="I7" s="10"/>
    </row>
    <row r="8" spans="1:9" s="1" customFormat="1" ht="15.75" x14ac:dyDescent="0.25">
      <c r="A8" s="209" t="s">
        <v>326</v>
      </c>
      <c r="B8" s="209"/>
      <c r="C8" s="209"/>
      <c r="D8" s="209"/>
      <c r="E8" s="209"/>
      <c r="F8" s="209"/>
      <c r="G8" s="10"/>
      <c r="H8" s="10"/>
      <c r="I8" s="10"/>
    </row>
    <row r="9" spans="1:9" s="1" customFormat="1" ht="15.75" x14ac:dyDescent="0.25">
      <c r="A9" s="210" t="s">
        <v>14</v>
      </c>
      <c r="B9" s="210"/>
      <c r="C9" s="210"/>
      <c r="D9" s="210"/>
      <c r="E9" s="210"/>
      <c r="F9" s="210"/>
      <c r="G9" s="10"/>
      <c r="H9" s="10"/>
      <c r="I9" s="10"/>
    </row>
    <row r="10" spans="1:9" s="1" customFormat="1" ht="16.5" thickBot="1" x14ac:dyDescent="0.3">
      <c r="A10" s="210"/>
      <c r="B10" s="210"/>
      <c r="C10" s="210"/>
      <c r="D10" s="210"/>
      <c r="E10" s="210"/>
      <c r="F10" s="210"/>
      <c r="G10" s="10"/>
      <c r="H10" s="10"/>
      <c r="I10" s="10"/>
    </row>
    <row r="11" spans="1:9" s="1" customFormat="1" ht="15.75" x14ac:dyDescent="0.25">
      <c r="A11" s="213" t="s">
        <v>3</v>
      </c>
      <c r="B11" s="213"/>
      <c r="C11" s="213"/>
      <c r="D11" s="213" t="s">
        <v>11</v>
      </c>
      <c r="E11" s="213"/>
      <c r="F11" s="213"/>
      <c r="G11" s="10"/>
      <c r="H11" s="10"/>
      <c r="I11" s="10"/>
    </row>
    <row r="12" spans="1:9" s="1" customFormat="1" ht="15.75" x14ac:dyDescent="0.25">
      <c r="A12" s="214"/>
      <c r="B12" s="214"/>
      <c r="C12" s="11"/>
      <c r="D12" s="214" t="s">
        <v>4</v>
      </c>
      <c r="E12" s="214"/>
      <c r="F12" s="12"/>
      <c r="G12" s="10"/>
      <c r="H12" s="13"/>
      <c r="I12" s="10"/>
    </row>
    <row r="13" spans="1:9" s="1" customFormat="1" ht="15.75" x14ac:dyDescent="0.25">
      <c r="A13" s="14" t="s">
        <v>5</v>
      </c>
      <c r="B13" s="15" t="s">
        <v>6</v>
      </c>
      <c r="C13" s="16" t="s">
        <v>7</v>
      </c>
      <c r="D13" s="14" t="s">
        <v>8</v>
      </c>
      <c r="E13" s="15" t="s">
        <v>9</v>
      </c>
      <c r="F13" s="17" t="s">
        <v>10</v>
      </c>
      <c r="G13" s="13"/>
      <c r="H13" s="10"/>
      <c r="I13" s="10"/>
    </row>
    <row r="14" spans="1:9" s="1" customFormat="1" ht="15.75" x14ac:dyDescent="0.25">
      <c r="A14" s="14"/>
      <c r="B14" s="15"/>
      <c r="C14" s="16"/>
      <c r="D14" s="14"/>
      <c r="E14" s="15"/>
      <c r="F14" s="17"/>
      <c r="G14" s="13"/>
      <c r="H14" s="10"/>
      <c r="I14" s="10"/>
    </row>
    <row r="15" spans="1:9" s="1" customFormat="1" ht="15.75" x14ac:dyDescent="0.25">
      <c r="A15" s="18">
        <v>42552</v>
      </c>
      <c r="B15" s="146"/>
      <c r="C15" s="202" t="s">
        <v>144</v>
      </c>
      <c r="D15" s="146"/>
      <c r="E15" s="146"/>
      <c r="F15" s="160">
        <v>2464078.5999999996</v>
      </c>
      <c r="G15" s="10"/>
      <c r="H15" s="10"/>
      <c r="I15" s="10"/>
    </row>
    <row r="16" spans="1:9" s="1" customFormat="1" ht="15.75" x14ac:dyDescent="0.25">
      <c r="A16" s="18">
        <v>42556</v>
      </c>
      <c r="B16" s="146">
        <v>199545810</v>
      </c>
      <c r="C16" s="204" t="s">
        <v>327</v>
      </c>
      <c r="D16" s="203">
        <v>995</v>
      </c>
      <c r="E16" s="146"/>
      <c r="F16" s="149">
        <f>F15+D16</f>
        <v>2465073.5999999996</v>
      </c>
      <c r="G16" s="116"/>
      <c r="H16" s="10"/>
      <c r="I16" s="10"/>
    </row>
    <row r="17" spans="1:9" s="1" customFormat="1" ht="15.75" x14ac:dyDescent="0.25">
      <c r="A17" s="18">
        <v>42562</v>
      </c>
      <c r="B17" s="60">
        <v>10101070</v>
      </c>
      <c r="C17" s="204" t="s">
        <v>327</v>
      </c>
      <c r="D17" s="203">
        <v>82135</v>
      </c>
      <c r="E17" s="162"/>
      <c r="F17" s="149">
        <f t="shared" ref="F17:F36" si="0">F16+D17</f>
        <v>2547208.5999999996</v>
      </c>
      <c r="G17" s="10"/>
      <c r="H17" s="10"/>
      <c r="I17" s="10"/>
    </row>
    <row r="18" spans="1:9" s="145" customFormat="1" ht="15.75" x14ac:dyDescent="0.25">
      <c r="A18" s="18">
        <v>42564</v>
      </c>
      <c r="B18" s="195">
        <v>15134755</v>
      </c>
      <c r="C18" s="204" t="s">
        <v>327</v>
      </c>
      <c r="D18" s="203">
        <v>69351.19</v>
      </c>
      <c r="E18" s="162"/>
      <c r="F18" s="149">
        <f t="shared" si="0"/>
        <v>2616559.7899999996</v>
      </c>
      <c r="G18" s="144"/>
      <c r="H18" s="144"/>
      <c r="I18" s="144"/>
    </row>
    <row r="19" spans="1:9" s="145" customFormat="1" ht="15.75" x14ac:dyDescent="0.25">
      <c r="A19" s="18">
        <v>42564</v>
      </c>
      <c r="B19" s="195">
        <v>15134754</v>
      </c>
      <c r="C19" s="204" t="s">
        <v>327</v>
      </c>
      <c r="D19" s="203">
        <v>17808.560000000001</v>
      </c>
      <c r="E19" s="162"/>
      <c r="F19" s="149">
        <f t="shared" si="0"/>
        <v>2634368.3499999996</v>
      </c>
      <c r="G19" s="144"/>
      <c r="H19" s="144"/>
      <c r="I19" s="144"/>
    </row>
    <row r="20" spans="1:9" s="145" customFormat="1" ht="15.75" x14ac:dyDescent="0.25">
      <c r="A20" s="18">
        <v>42564</v>
      </c>
      <c r="B20" s="146">
        <v>15134753</v>
      </c>
      <c r="C20" s="204" t="s">
        <v>327</v>
      </c>
      <c r="D20" s="203">
        <v>28063.38</v>
      </c>
      <c r="E20" s="162"/>
      <c r="F20" s="149">
        <f t="shared" si="0"/>
        <v>2662431.7299999995</v>
      </c>
      <c r="G20" s="144"/>
      <c r="H20" s="144"/>
      <c r="I20" s="144"/>
    </row>
    <row r="21" spans="1:9" s="145" customFormat="1" ht="15.75" x14ac:dyDescent="0.25">
      <c r="A21" s="18">
        <v>42564</v>
      </c>
      <c r="B21" s="146">
        <v>14292267</v>
      </c>
      <c r="C21" s="204" t="s">
        <v>327</v>
      </c>
      <c r="D21" s="203">
        <v>3425</v>
      </c>
      <c r="E21" s="162"/>
      <c r="F21" s="149">
        <f t="shared" si="0"/>
        <v>2665856.7299999995</v>
      </c>
      <c r="G21" s="144"/>
      <c r="H21" s="144"/>
      <c r="I21" s="144"/>
    </row>
    <row r="22" spans="1:9" s="1" customFormat="1" ht="15.75" x14ac:dyDescent="0.25">
      <c r="A22" s="18">
        <v>42564</v>
      </c>
      <c r="B22" s="60">
        <v>196229670</v>
      </c>
      <c r="C22" s="204" t="s">
        <v>327</v>
      </c>
      <c r="D22" s="208">
        <v>1270</v>
      </c>
      <c r="E22" s="163"/>
      <c r="F22" s="149">
        <f t="shared" si="0"/>
        <v>2667126.7299999995</v>
      </c>
      <c r="G22" s="116"/>
      <c r="H22" s="10"/>
      <c r="I22" s="10"/>
    </row>
    <row r="23" spans="1:9" s="1" customFormat="1" ht="15.75" x14ac:dyDescent="0.25">
      <c r="A23" s="18">
        <v>42555</v>
      </c>
      <c r="B23" s="60">
        <v>200794427</v>
      </c>
      <c r="C23" s="204" t="s">
        <v>327</v>
      </c>
      <c r="D23" s="208">
        <v>750</v>
      </c>
      <c r="E23" s="164"/>
      <c r="F23" s="149">
        <f t="shared" si="0"/>
        <v>2667876.7299999995</v>
      </c>
      <c r="G23" s="116"/>
      <c r="H23" s="10"/>
      <c r="I23" s="10"/>
    </row>
    <row r="24" spans="1:9" s="1" customFormat="1" ht="15.75" x14ac:dyDescent="0.25">
      <c r="A24" s="18">
        <v>42556</v>
      </c>
      <c r="B24" s="60">
        <v>200793347</v>
      </c>
      <c r="C24" s="204" t="s">
        <v>327</v>
      </c>
      <c r="D24" s="208">
        <v>350</v>
      </c>
      <c r="E24" s="164"/>
      <c r="F24" s="149">
        <f t="shared" si="0"/>
        <v>2668226.7299999995</v>
      </c>
      <c r="G24" s="116"/>
      <c r="H24" s="10"/>
      <c r="I24" s="10"/>
    </row>
    <row r="25" spans="1:9" s="1" customFormat="1" ht="15.75" x14ac:dyDescent="0.25">
      <c r="A25" s="18">
        <v>42557</v>
      </c>
      <c r="B25" s="60">
        <v>201107799</v>
      </c>
      <c r="C25" s="204" t="s">
        <v>327</v>
      </c>
      <c r="D25" s="208">
        <v>800</v>
      </c>
      <c r="E25" s="199"/>
      <c r="F25" s="149">
        <f t="shared" si="0"/>
        <v>2669026.7299999995</v>
      </c>
      <c r="G25" s="116"/>
      <c r="H25" s="10"/>
      <c r="I25" s="10"/>
    </row>
    <row r="26" spans="1:9" s="1" customFormat="1" ht="15.75" x14ac:dyDescent="0.25">
      <c r="A26" s="18">
        <v>42558</v>
      </c>
      <c r="B26" s="146">
        <v>201107925</v>
      </c>
      <c r="C26" s="204" t="s">
        <v>327</v>
      </c>
      <c r="D26" s="24">
        <v>500</v>
      </c>
      <c r="E26" s="200"/>
      <c r="F26" s="149">
        <f t="shared" si="0"/>
        <v>2669526.7299999995</v>
      </c>
      <c r="G26" s="116"/>
      <c r="H26" s="10"/>
      <c r="I26" s="10"/>
    </row>
    <row r="27" spans="1:9" ht="15.75" x14ac:dyDescent="0.25">
      <c r="A27" s="18">
        <v>42562</v>
      </c>
      <c r="B27" s="146">
        <v>199869079</v>
      </c>
      <c r="C27" s="204" t="s">
        <v>327</v>
      </c>
      <c r="D27" s="24">
        <v>1500</v>
      </c>
      <c r="E27" s="200"/>
      <c r="F27" s="149">
        <f t="shared" si="0"/>
        <v>2671026.7299999995</v>
      </c>
      <c r="G27" s="133"/>
      <c r="H27" s="10"/>
      <c r="I27" s="10"/>
    </row>
    <row r="28" spans="1:9" ht="15.75" x14ac:dyDescent="0.25">
      <c r="A28" s="18">
        <v>42562</v>
      </c>
      <c r="B28" s="60">
        <v>199869220</v>
      </c>
      <c r="C28" s="204" t="s">
        <v>327</v>
      </c>
      <c r="D28" s="24">
        <v>2000</v>
      </c>
      <c r="E28" s="200"/>
      <c r="F28" s="149">
        <f t="shared" si="0"/>
        <v>2673026.7299999995</v>
      </c>
      <c r="G28" s="173"/>
      <c r="H28" s="10"/>
      <c r="I28" s="10"/>
    </row>
    <row r="29" spans="1:9" ht="15.75" x14ac:dyDescent="0.25">
      <c r="A29" s="18">
        <v>42565</v>
      </c>
      <c r="B29" s="60">
        <v>196276876</v>
      </c>
      <c r="C29" s="204" t="s">
        <v>327</v>
      </c>
      <c r="D29" s="24">
        <v>1386</v>
      </c>
      <c r="E29" s="110"/>
      <c r="F29" s="149">
        <f t="shared" si="0"/>
        <v>2674412.7299999995</v>
      </c>
      <c r="G29" s="144"/>
      <c r="H29" s="10"/>
      <c r="I29" s="10"/>
    </row>
    <row r="30" spans="1:9" ht="15.75" x14ac:dyDescent="0.25">
      <c r="A30" s="18">
        <v>42566</v>
      </c>
      <c r="B30" s="60">
        <v>199868154</v>
      </c>
      <c r="C30" s="204" t="s">
        <v>327</v>
      </c>
      <c r="D30" s="24">
        <v>1000</v>
      </c>
      <c r="E30" s="113"/>
      <c r="F30" s="149">
        <f t="shared" si="0"/>
        <v>2675412.7299999995</v>
      </c>
      <c r="G30" s="175"/>
      <c r="H30" s="10"/>
      <c r="I30" s="10"/>
    </row>
    <row r="31" spans="1:9" ht="15.75" x14ac:dyDescent="0.25">
      <c r="A31" s="18">
        <v>42573</v>
      </c>
      <c r="B31" s="60">
        <v>200499528</v>
      </c>
      <c r="C31" s="204" t="s">
        <v>327</v>
      </c>
      <c r="D31" s="24">
        <v>1150</v>
      </c>
      <c r="E31" s="113"/>
      <c r="F31" s="149">
        <f t="shared" si="0"/>
        <v>2676562.7299999995</v>
      </c>
      <c r="G31" s="144"/>
      <c r="H31" s="10"/>
      <c r="I31" s="10"/>
    </row>
    <row r="32" spans="1:9" ht="15.75" x14ac:dyDescent="0.25">
      <c r="A32" s="18">
        <v>42577</v>
      </c>
      <c r="B32" s="60">
        <v>200499381</v>
      </c>
      <c r="C32" s="204" t="s">
        <v>327</v>
      </c>
      <c r="D32" s="24">
        <v>650</v>
      </c>
      <c r="E32" s="113"/>
      <c r="F32" s="149">
        <f t="shared" si="0"/>
        <v>2677212.7299999995</v>
      </c>
      <c r="G32" s="144"/>
      <c r="H32" s="10"/>
      <c r="I32" s="10"/>
    </row>
    <row r="33" spans="1:9" ht="15.75" x14ac:dyDescent="0.25">
      <c r="A33" s="18">
        <v>42578</v>
      </c>
      <c r="B33" s="60">
        <v>199800285</v>
      </c>
      <c r="C33" s="204" t="s">
        <v>327</v>
      </c>
      <c r="D33" s="24">
        <v>400</v>
      </c>
      <c r="E33" s="167"/>
      <c r="F33" s="149">
        <f t="shared" si="0"/>
        <v>2677612.7299999995</v>
      </c>
      <c r="G33" s="144"/>
      <c r="H33" s="10"/>
      <c r="I33" s="10"/>
    </row>
    <row r="34" spans="1:9" ht="15.75" x14ac:dyDescent="0.25">
      <c r="A34" s="18">
        <v>42580</v>
      </c>
      <c r="B34" s="60">
        <v>10101070</v>
      </c>
      <c r="C34" s="204" t="s">
        <v>327</v>
      </c>
      <c r="D34" s="24">
        <v>49317.8</v>
      </c>
      <c r="E34" s="167"/>
      <c r="F34" s="149">
        <f t="shared" si="0"/>
        <v>2726930.5299999993</v>
      </c>
      <c r="G34" s="144"/>
      <c r="H34" s="10"/>
      <c r="I34" s="10"/>
    </row>
    <row r="35" spans="1:9" ht="15.75" x14ac:dyDescent="0.25">
      <c r="A35" s="18">
        <v>42565</v>
      </c>
      <c r="B35" s="60">
        <v>196276877</v>
      </c>
      <c r="C35" s="204" t="s">
        <v>327</v>
      </c>
      <c r="D35" s="25">
        <v>1950</v>
      </c>
      <c r="E35" s="113"/>
      <c r="F35" s="149">
        <f t="shared" si="0"/>
        <v>2728880.5299999993</v>
      </c>
      <c r="G35" s="144"/>
      <c r="H35" s="10"/>
      <c r="I35" s="10"/>
    </row>
    <row r="36" spans="1:9" ht="22.5" x14ac:dyDescent="0.3">
      <c r="A36" s="18">
        <v>42581</v>
      </c>
      <c r="B36" s="121">
        <v>10101230</v>
      </c>
      <c r="C36" s="204" t="s">
        <v>327</v>
      </c>
      <c r="D36" s="25">
        <v>6256.28</v>
      </c>
      <c r="E36" s="205"/>
      <c r="F36" s="149">
        <f t="shared" si="0"/>
        <v>2735136.8099999991</v>
      </c>
      <c r="G36" s="10"/>
      <c r="H36" s="10"/>
      <c r="I36" s="10"/>
    </row>
    <row r="37" spans="1:9" ht="19.5" x14ac:dyDescent="0.25">
      <c r="A37" s="138"/>
      <c r="B37" s="6"/>
      <c r="C37" s="192"/>
      <c r="D37" s="193"/>
      <c r="E37" s="194"/>
      <c r="F37" s="6"/>
    </row>
    <row r="225" spans="5:5" x14ac:dyDescent="0.25">
      <c r="E225" t="s">
        <v>19</v>
      </c>
    </row>
  </sheetData>
  <mergeCells count="12">
    <mergeCell ref="A10:F10"/>
    <mergeCell ref="A11:C11"/>
    <mergeCell ref="D11:F11"/>
    <mergeCell ref="A12:B12"/>
    <mergeCell ref="D12:E12"/>
    <mergeCell ref="A8:F8"/>
    <mergeCell ref="A9:F9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scale="2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62"/>
  <sheetViews>
    <sheetView showGridLines="0" topLeftCell="A18" zoomScaleNormal="100" workbookViewId="0">
      <selection activeCell="E67" sqref="E67"/>
    </sheetView>
  </sheetViews>
  <sheetFormatPr baseColWidth="10" defaultRowHeight="15" x14ac:dyDescent="0.25"/>
  <cols>
    <col min="1" max="1" width="10.7109375" bestFit="1" customWidth="1"/>
    <col min="2" max="2" width="13.7109375" customWidth="1"/>
    <col min="3" max="3" width="19.140625" customWidth="1"/>
    <col min="4" max="4" width="61" customWidth="1"/>
    <col min="5" max="5" width="17.140625" customWidth="1"/>
    <col min="6" max="6" width="16.5703125" customWidth="1"/>
    <col min="7" max="7" width="22.7109375" customWidth="1"/>
    <col min="8" max="8" width="18.140625" customWidth="1"/>
  </cols>
  <sheetData>
    <row r="1" spans="1:10" s="1" customFormat="1" ht="15.7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s="1" customFormat="1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1" customFormat="1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s="1" customFormat="1" ht="15.7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s="1" customFormat="1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s="1" customFormat="1" ht="15.7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s="1" customFormat="1" ht="15.75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s="1" customFormat="1" ht="15.7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s="1" customFormat="1" ht="15.7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s="1" customFormat="1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s="1" customFormat="1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s="1" customFormat="1" ht="15.75" x14ac:dyDescent="0.25">
      <c r="A13" s="210" t="s">
        <v>0</v>
      </c>
      <c r="B13" s="210"/>
      <c r="C13" s="210"/>
      <c r="D13" s="210"/>
      <c r="E13" s="210"/>
      <c r="F13" s="210"/>
      <c r="G13" s="210"/>
      <c r="H13" s="10"/>
      <c r="I13" s="10"/>
      <c r="J13" s="10"/>
    </row>
    <row r="14" spans="1:10" s="1" customFormat="1" ht="15.75" x14ac:dyDescent="0.25">
      <c r="A14" s="210" t="s">
        <v>1</v>
      </c>
      <c r="B14" s="210"/>
      <c r="C14" s="210"/>
      <c r="D14" s="210"/>
      <c r="E14" s="210"/>
      <c r="F14" s="210"/>
      <c r="G14" s="210"/>
      <c r="H14" s="10"/>
      <c r="I14" s="10"/>
      <c r="J14" s="10"/>
    </row>
    <row r="15" spans="1:10" s="1" customFormat="1" ht="19.5" x14ac:dyDescent="0.4">
      <c r="A15" s="211" t="s">
        <v>2</v>
      </c>
      <c r="B15" s="211"/>
      <c r="C15" s="211"/>
      <c r="D15" s="211"/>
      <c r="E15" s="211"/>
      <c r="F15" s="211"/>
      <c r="G15" s="211"/>
      <c r="H15" s="10"/>
      <c r="I15" s="10"/>
      <c r="J15" s="10"/>
    </row>
    <row r="16" spans="1:10" s="1" customFormat="1" ht="15.75" x14ac:dyDescent="0.25">
      <c r="A16" s="212" t="s">
        <v>12</v>
      </c>
      <c r="B16" s="212"/>
      <c r="C16" s="212"/>
      <c r="D16" s="212"/>
      <c r="E16" s="212"/>
      <c r="F16" s="212"/>
      <c r="G16" s="212"/>
      <c r="H16" s="10"/>
      <c r="I16" s="10"/>
      <c r="J16" s="10"/>
    </row>
    <row r="17" spans="1:10" s="1" customFormat="1" ht="15.75" x14ac:dyDescent="0.25">
      <c r="A17" s="209" t="s">
        <v>13</v>
      </c>
      <c r="B17" s="209"/>
      <c r="C17" s="209"/>
      <c r="D17" s="209"/>
      <c r="E17" s="209"/>
      <c r="F17" s="209"/>
      <c r="G17" s="209"/>
      <c r="H17" s="10"/>
      <c r="I17" s="10"/>
      <c r="J17" s="10"/>
    </row>
    <row r="18" spans="1:10" s="1" customFormat="1" ht="15.75" x14ac:dyDescent="0.25">
      <c r="A18" s="209" t="s">
        <v>114</v>
      </c>
      <c r="B18" s="209"/>
      <c r="C18" s="209"/>
      <c r="D18" s="209"/>
      <c r="E18" s="209"/>
      <c r="F18" s="209"/>
      <c r="G18" s="209"/>
      <c r="H18" s="10"/>
      <c r="I18" s="10"/>
      <c r="J18" s="10"/>
    </row>
    <row r="19" spans="1:10" s="1" customFormat="1" ht="16.5" thickBot="1" x14ac:dyDescent="0.3">
      <c r="A19" s="210" t="s">
        <v>14</v>
      </c>
      <c r="B19" s="210"/>
      <c r="C19" s="210"/>
      <c r="D19" s="210"/>
      <c r="E19" s="210"/>
      <c r="F19" s="210"/>
      <c r="G19" s="210"/>
      <c r="H19" s="10"/>
      <c r="I19" s="10"/>
      <c r="J19" s="10"/>
    </row>
    <row r="20" spans="1:10" s="1" customFormat="1" ht="15.75" x14ac:dyDescent="0.25">
      <c r="A20" s="216"/>
      <c r="B20" s="213" t="s">
        <v>3</v>
      </c>
      <c r="C20" s="213"/>
      <c r="D20" s="213"/>
      <c r="E20" s="213" t="s">
        <v>11</v>
      </c>
      <c r="F20" s="213"/>
      <c r="G20" s="213"/>
      <c r="H20" s="10"/>
      <c r="I20" s="10"/>
      <c r="J20" s="10"/>
    </row>
    <row r="21" spans="1:10" s="1" customFormat="1" ht="15.75" x14ac:dyDescent="0.25">
      <c r="A21" s="217"/>
      <c r="B21" s="214"/>
      <c r="C21" s="214"/>
      <c r="D21" s="11"/>
      <c r="E21" s="214" t="s">
        <v>4</v>
      </c>
      <c r="F21" s="214"/>
      <c r="G21" s="12">
        <v>1095756.78</v>
      </c>
      <c r="H21" s="10"/>
      <c r="I21" s="13"/>
      <c r="J21" s="10"/>
    </row>
    <row r="22" spans="1:10" s="1" customFormat="1" ht="15.75" x14ac:dyDescent="0.25">
      <c r="A22" s="217"/>
      <c r="B22" s="14" t="s">
        <v>5</v>
      </c>
      <c r="C22" s="15" t="s">
        <v>6</v>
      </c>
      <c r="D22" s="16" t="s">
        <v>7</v>
      </c>
      <c r="E22" s="14" t="s">
        <v>8</v>
      </c>
      <c r="F22" s="15" t="s">
        <v>9</v>
      </c>
      <c r="G22" s="17" t="s">
        <v>10</v>
      </c>
      <c r="H22" s="10"/>
      <c r="I22" s="10"/>
      <c r="J22" s="10"/>
    </row>
    <row r="23" spans="1:10" s="1" customFormat="1" ht="15.75" x14ac:dyDescent="0.25">
      <c r="A23" s="218"/>
      <c r="B23" s="18">
        <v>42308</v>
      </c>
      <c r="C23" s="19"/>
      <c r="D23" s="20" t="s">
        <v>63</v>
      </c>
      <c r="E23" s="21"/>
      <c r="F23" s="22"/>
      <c r="G23" s="20">
        <v>1095756.78</v>
      </c>
      <c r="H23" s="10"/>
      <c r="I23" s="10"/>
      <c r="J23" s="10"/>
    </row>
    <row r="24" spans="1:10" s="1" customFormat="1" ht="15.75" x14ac:dyDescent="0.25">
      <c r="A24" s="219"/>
      <c r="B24" s="18">
        <v>42309</v>
      </c>
      <c r="C24" s="60" t="s">
        <v>64</v>
      </c>
      <c r="D24" s="20" t="s">
        <v>65</v>
      </c>
      <c r="E24" s="21">
        <v>27730</v>
      </c>
      <c r="F24" s="61" t="s">
        <v>104</v>
      </c>
      <c r="G24" s="20">
        <f t="shared" ref="G24:G80" si="0">G23+E24</f>
        <v>1123486.78</v>
      </c>
      <c r="H24" s="10"/>
      <c r="I24" s="10"/>
      <c r="J24" s="10"/>
    </row>
    <row r="25" spans="1:10" s="1" customFormat="1" ht="15.75" x14ac:dyDescent="0.25">
      <c r="A25" s="219"/>
      <c r="B25" s="18">
        <v>42311</v>
      </c>
      <c r="C25" s="60">
        <v>58</v>
      </c>
      <c r="D25" s="20" t="s">
        <v>66</v>
      </c>
      <c r="E25" s="21">
        <v>2200</v>
      </c>
      <c r="F25" s="61" t="s">
        <v>104</v>
      </c>
      <c r="G25" s="20">
        <f t="shared" si="0"/>
        <v>1125686.78</v>
      </c>
      <c r="H25" s="10"/>
      <c r="I25" s="10"/>
      <c r="J25" s="10"/>
    </row>
    <row r="26" spans="1:10" ht="15.75" x14ac:dyDescent="0.25">
      <c r="A26" s="28"/>
      <c r="B26" s="18">
        <v>42314</v>
      </c>
      <c r="C26" s="60">
        <v>44</v>
      </c>
      <c r="D26" s="20" t="s">
        <v>67</v>
      </c>
      <c r="E26" s="21">
        <v>300</v>
      </c>
      <c r="F26" s="62" t="s">
        <v>104</v>
      </c>
      <c r="G26" s="20">
        <f t="shared" si="0"/>
        <v>1125986.78</v>
      </c>
      <c r="H26" s="10"/>
      <c r="I26" s="10"/>
      <c r="J26" s="10"/>
    </row>
    <row r="27" spans="1:10" ht="15.75" x14ac:dyDescent="0.25">
      <c r="A27" s="10"/>
      <c r="B27" s="18">
        <v>42316</v>
      </c>
      <c r="C27" s="60">
        <v>88</v>
      </c>
      <c r="D27" s="20" t="s">
        <v>68</v>
      </c>
      <c r="E27" s="21">
        <v>2295</v>
      </c>
      <c r="F27" s="62" t="s">
        <v>104</v>
      </c>
      <c r="G27" s="20">
        <f t="shared" si="0"/>
        <v>1128281.78</v>
      </c>
      <c r="H27" s="10"/>
      <c r="I27" s="10"/>
      <c r="J27" s="10"/>
    </row>
    <row r="28" spans="1:10" ht="15.75" x14ac:dyDescent="0.25">
      <c r="A28" s="10"/>
      <c r="B28" s="18">
        <v>42315</v>
      </c>
      <c r="C28" s="60">
        <v>89</v>
      </c>
      <c r="D28" s="20" t="s">
        <v>69</v>
      </c>
      <c r="E28" s="21">
        <v>700</v>
      </c>
      <c r="F28" s="62" t="s">
        <v>104</v>
      </c>
      <c r="G28" s="20">
        <f t="shared" si="0"/>
        <v>1128981.78</v>
      </c>
      <c r="H28" s="10"/>
      <c r="I28" s="10"/>
      <c r="J28" s="10"/>
    </row>
    <row r="29" spans="1:10" ht="15.75" x14ac:dyDescent="0.25">
      <c r="A29" s="10"/>
      <c r="B29" s="18">
        <v>42315</v>
      </c>
      <c r="C29" s="60">
        <v>91</v>
      </c>
      <c r="D29" s="20" t="s">
        <v>70</v>
      </c>
      <c r="E29" s="21">
        <v>2500</v>
      </c>
      <c r="F29" s="62" t="s">
        <v>18</v>
      </c>
      <c r="G29" s="20">
        <f t="shared" si="0"/>
        <v>1131481.78</v>
      </c>
      <c r="H29" s="35"/>
      <c r="I29" s="10"/>
      <c r="J29" s="10"/>
    </row>
    <row r="30" spans="1:10" ht="15.75" x14ac:dyDescent="0.25">
      <c r="A30" s="10"/>
      <c r="B30" s="18">
        <v>42315</v>
      </c>
      <c r="C30" s="60">
        <v>92</v>
      </c>
      <c r="D30" s="20" t="s">
        <v>71</v>
      </c>
      <c r="E30" s="21">
        <v>1500</v>
      </c>
      <c r="F30" s="27" t="s">
        <v>104</v>
      </c>
      <c r="G30" s="20">
        <f t="shared" si="0"/>
        <v>1132981.78</v>
      </c>
      <c r="H30" s="10"/>
      <c r="I30" s="10"/>
      <c r="J30" s="10"/>
    </row>
    <row r="31" spans="1:10" ht="15.75" x14ac:dyDescent="0.25">
      <c r="A31" s="10"/>
      <c r="B31" s="18">
        <v>42318</v>
      </c>
      <c r="C31" s="60">
        <v>93</v>
      </c>
      <c r="D31" s="20" t="s">
        <v>72</v>
      </c>
      <c r="E31" s="21">
        <v>3829.25</v>
      </c>
      <c r="F31" s="27" t="s">
        <v>18</v>
      </c>
      <c r="G31" s="20">
        <f t="shared" si="0"/>
        <v>1136811.03</v>
      </c>
      <c r="H31" s="10"/>
      <c r="I31" s="10"/>
      <c r="J31" s="10"/>
    </row>
    <row r="32" spans="1:10" ht="15.75" x14ac:dyDescent="0.25">
      <c r="A32" s="10"/>
      <c r="B32" s="18">
        <v>42318</v>
      </c>
      <c r="C32" s="60">
        <v>94</v>
      </c>
      <c r="D32" s="20" t="s">
        <v>73</v>
      </c>
      <c r="E32" s="21">
        <v>400</v>
      </c>
      <c r="F32" s="27" t="s">
        <v>104</v>
      </c>
      <c r="G32" s="20">
        <f t="shared" si="0"/>
        <v>1137211.03</v>
      </c>
      <c r="H32" s="10"/>
      <c r="I32" s="10"/>
      <c r="J32" s="10"/>
    </row>
    <row r="33" spans="1:10" ht="15.75" x14ac:dyDescent="0.25">
      <c r="A33" s="10"/>
      <c r="B33" s="18">
        <v>42320</v>
      </c>
      <c r="C33" s="60">
        <v>95</v>
      </c>
      <c r="D33" s="20" t="s">
        <v>74</v>
      </c>
      <c r="E33" s="21">
        <v>2600</v>
      </c>
      <c r="F33" s="27" t="s">
        <v>18</v>
      </c>
      <c r="G33" s="20">
        <f t="shared" si="0"/>
        <v>1139811.03</v>
      </c>
      <c r="H33" s="10"/>
      <c r="I33" s="10"/>
      <c r="J33" s="10"/>
    </row>
    <row r="34" spans="1:10" ht="15.75" x14ac:dyDescent="0.25">
      <c r="A34" s="10"/>
      <c r="B34" s="18" t="s">
        <v>75</v>
      </c>
      <c r="C34" s="60"/>
      <c r="D34" s="20" t="s">
        <v>76</v>
      </c>
      <c r="E34" s="21">
        <v>10000</v>
      </c>
      <c r="F34" s="107" t="s">
        <v>16</v>
      </c>
      <c r="G34" s="20">
        <f t="shared" si="0"/>
        <v>1149811.03</v>
      </c>
      <c r="H34" s="10"/>
      <c r="I34" s="10"/>
      <c r="J34" s="10"/>
    </row>
    <row r="35" spans="1:10" ht="15.75" x14ac:dyDescent="0.25">
      <c r="A35" s="10"/>
      <c r="B35" s="18">
        <v>42318</v>
      </c>
      <c r="C35" s="60"/>
      <c r="D35" s="20" t="s">
        <v>77</v>
      </c>
      <c r="E35" s="21">
        <v>2599</v>
      </c>
      <c r="F35" s="27" t="s">
        <v>18</v>
      </c>
      <c r="G35" s="20">
        <f t="shared" si="0"/>
        <v>1152410.03</v>
      </c>
      <c r="H35" s="10"/>
      <c r="I35" s="10"/>
      <c r="J35" s="10"/>
    </row>
    <row r="36" spans="1:10" ht="15.75" x14ac:dyDescent="0.25">
      <c r="A36" s="10"/>
      <c r="B36" s="18">
        <v>42318</v>
      </c>
      <c r="C36" s="60" t="s">
        <v>78</v>
      </c>
      <c r="D36" s="20" t="s">
        <v>79</v>
      </c>
      <c r="E36" s="21">
        <v>20000</v>
      </c>
      <c r="F36" s="46" t="s">
        <v>16</v>
      </c>
      <c r="G36" s="20">
        <f t="shared" si="0"/>
        <v>1172410.03</v>
      </c>
      <c r="H36" s="10"/>
      <c r="I36" s="10"/>
      <c r="J36" s="10"/>
    </row>
    <row r="37" spans="1:10" ht="15.75" x14ac:dyDescent="0.25">
      <c r="A37" s="10"/>
      <c r="B37" s="18">
        <v>42319</v>
      </c>
      <c r="C37" s="60" t="s">
        <v>80</v>
      </c>
      <c r="D37" s="20" t="s">
        <v>81</v>
      </c>
      <c r="E37" s="21">
        <v>11505</v>
      </c>
      <c r="F37" s="32" t="s">
        <v>18</v>
      </c>
      <c r="G37" s="20">
        <f t="shared" si="0"/>
        <v>1183915.03</v>
      </c>
      <c r="H37" s="10"/>
      <c r="I37" s="10"/>
      <c r="J37" s="10"/>
    </row>
    <row r="38" spans="1:10" ht="15.75" x14ac:dyDescent="0.25">
      <c r="A38" s="10"/>
      <c r="B38" s="18">
        <v>42315</v>
      </c>
      <c r="C38" s="60">
        <v>46</v>
      </c>
      <c r="D38" s="20" t="s">
        <v>82</v>
      </c>
      <c r="E38" s="21">
        <v>650</v>
      </c>
      <c r="F38" s="32" t="s">
        <v>104</v>
      </c>
      <c r="G38" s="20">
        <f t="shared" si="0"/>
        <v>1184565.03</v>
      </c>
      <c r="H38" s="10"/>
      <c r="I38" s="10"/>
      <c r="J38" s="10"/>
    </row>
    <row r="39" spans="1:10" ht="15.75" x14ac:dyDescent="0.25">
      <c r="A39" s="10"/>
      <c r="B39" s="18">
        <v>42322</v>
      </c>
      <c r="C39" s="81">
        <v>96</v>
      </c>
      <c r="D39" s="26" t="s">
        <v>82</v>
      </c>
      <c r="E39" s="21">
        <v>1950</v>
      </c>
      <c r="F39" s="69" t="s">
        <v>18</v>
      </c>
      <c r="G39" s="20">
        <f t="shared" si="0"/>
        <v>1186515.03</v>
      </c>
      <c r="H39" s="10"/>
      <c r="I39" s="10"/>
      <c r="J39" s="10"/>
    </row>
    <row r="40" spans="1:10" ht="15.75" x14ac:dyDescent="0.25">
      <c r="A40" s="10"/>
      <c r="B40" s="18">
        <v>42309</v>
      </c>
      <c r="C40" s="60">
        <v>182</v>
      </c>
      <c r="D40" s="26" t="s">
        <v>20</v>
      </c>
      <c r="E40" s="64">
        <v>250</v>
      </c>
      <c r="F40" s="69" t="s">
        <v>18</v>
      </c>
      <c r="G40" s="20">
        <f t="shared" si="0"/>
        <v>1186765.03</v>
      </c>
      <c r="H40" s="10"/>
      <c r="I40" s="10"/>
      <c r="J40" s="10"/>
    </row>
    <row r="41" spans="1:10" ht="15.75" x14ac:dyDescent="0.25">
      <c r="A41" s="10"/>
      <c r="B41" s="18">
        <v>42310</v>
      </c>
      <c r="C41" s="60" t="s">
        <v>83</v>
      </c>
      <c r="D41" s="26" t="s">
        <v>20</v>
      </c>
      <c r="E41" s="39">
        <v>2400</v>
      </c>
      <c r="F41" s="69" t="s">
        <v>104</v>
      </c>
      <c r="G41" s="20">
        <f t="shared" si="0"/>
        <v>1189165.03</v>
      </c>
      <c r="H41" s="10"/>
      <c r="I41" s="10"/>
      <c r="J41" s="10"/>
    </row>
    <row r="42" spans="1:10" ht="15.75" x14ac:dyDescent="0.25">
      <c r="A42" s="10"/>
      <c r="B42" s="18">
        <v>42312</v>
      </c>
      <c r="C42" s="60">
        <v>185</v>
      </c>
      <c r="D42" s="26" t="s">
        <v>20</v>
      </c>
      <c r="E42" s="39">
        <v>850</v>
      </c>
      <c r="F42" s="69" t="s">
        <v>18</v>
      </c>
      <c r="G42" s="20">
        <f t="shared" si="0"/>
        <v>1190015.03</v>
      </c>
      <c r="H42" s="10"/>
      <c r="I42" s="10"/>
      <c r="J42" s="10"/>
    </row>
    <row r="43" spans="1:10" ht="15.75" x14ac:dyDescent="0.25">
      <c r="A43" s="10"/>
      <c r="B43" s="18">
        <v>42314</v>
      </c>
      <c r="C43" s="60">
        <v>186</v>
      </c>
      <c r="D43" s="26" t="s">
        <v>20</v>
      </c>
      <c r="E43" s="39">
        <v>200</v>
      </c>
      <c r="F43" s="69" t="s">
        <v>104</v>
      </c>
      <c r="G43" s="20">
        <f t="shared" si="0"/>
        <v>1190215.03</v>
      </c>
      <c r="H43" s="10"/>
      <c r="I43" s="10"/>
      <c r="J43" s="10"/>
    </row>
    <row r="44" spans="1:10" ht="15.75" x14ac:dyDescent="0.25">
      <c r="A44" s="10"/>
      <c r="B44" s="18">
        <v>42315</v>
      </c>
      <c r="C44" s="60">
        <v>187</v>
      </c>
      <c r="D44" s="26" t="s">
        <v>20</v>
      </c>
      <c r="E44" s="24">
        <v>750</v>
      </c>
      <c r="F44" s="69" t="s">
        <v>104</v>
      </c>
      <c r="G44" s="20">
        <f t="shared" si="0"/>
        <v>1190965.03</v>
      </c>
      <c r="H44" s="10"/>
      <c r="I44" s="10"/>
      <c r="J44" s="10"/>
    </row>
    <row r="45" spans="1:10" ht="15.75" x14ac:dyDescent="0.25">
      <c r="A45" s="10"/>
      <c r="B45" s="18">
        <v>42318</v>
      </c>
      <c r="C45" s="60">
        <v>188</v>
      </c>
      <c r="D45" s="26" t="s">
        <v>20</v>
      </c>
      <c r="E45" s="24">
        <v>500</v>
      </c>
      <c r="F45" s="32" t="s">
        <v>104</v>
      </c>
      <c r="G45" s="20">
        <f t="shared" si="0"/>
        <v>1191465.03</v>
      </c>
      <c r="H45" s="10"/>
      <c r="I45" s="10"/>
      <c r="J45" s="10"/>
    </row>
    <row r="46" spans="1:10" ht="15.75" x14ac:dyDescent="0.25">
      <c r="A46" s="10"/>
      <c r="B46" s="18">
        <v>42319</v>
      </c>
      <c r="C46" s="60">
        <v>189</v>
      </c>
      <c r="D46" s="26" t="s">
        <v>20</v>
      </c>
      <c r="E46" s="24">
        <v>500</v>
      </c>
      <c r="F46" s="32" t="s">
        <v>18</v>
      </c>
      <c r="G46" s="20">
        <f t="shared" si="0"/>
        <v>1191965.03</v>
      </c>
      <c r="H46" s="10"/>
      <c r="I46" s="10"/>
      <c r="J46" s="10"/>
    </row>
    <row r="47" spans="1:10" ht="15.75" x14ac:dyDescent="0.25">
      <c r="A47" s="10"/>
      <c r="B47" s="18">
        <v>42315</v>
      </c>
      <c r="C47" s="81">
        <v>110</v>
      </c>
      <c r="D47" s="95" t="s">
        <v>105</v>
      </c>
      <c r="E47" s="29">
        <v>0</v>
      </c>
      <c r="F47" s="105">
        <v>750</v>
      </c>
      <c r="G47" s="20">
        <f t="shared" si="0"/>
        <v>1191965.03</v>
      </c>
      <c r="H47" s="10"/>
      <c r="I47" s="10"/>
      <c r="J47" s="10"/>
    </row>
    <row r="48" spans="1:10" ht="15.75" x14ac:dyDescent="0.25">
      <c r="A48" s="10"/>
      <c r="B48" s="18">
        <v>42316</v>
      </c>
      <c r="C48" s="81">
        <v>111</v>
      </c>
      <c r="D48" s="95" t="s">
        <v>105</v>
      </c>
      <c r="E48" s="29">
        <v>0</v>
      </c>
      <c r="F48" s="106">
        <v>500</v>
      </c>
      <c r="G48" s="20">
        <f t="shared" si="0"/>
        <v>1191965.03</v>
      </c>
      <c r="H48" s="10"/>
      <c r="I48" s="10"/>
      <c r="J48" s="10"/>
    </row>
    <row r="49" spans="1:10" ht="15.75" x14ac:dyDescent="0.25">
      <c r="A49" s="10"/>
      <c r="B49" s="18">
        <v>42318</v>
      </c>
      <c r="C49" s="81">
        <v>112</v>
      </c>
      <c r="D49" s="95" t="s">
        <v>105</v>
      </c>
      <c r="E49" s="29">
        <v>0</v>
      </c>
      <c r="F49" s="105">
        <v>500</v>
      </c>
      <c r="G49" s="20">
        <f t="shared" si="0"/>
        <v>1191965.03</v>
      </c>
      <c r="H49" s="10"/>
      <c r="I49" s="10"/>
      <c r="J49" s="10"/>
    </row>
    <row r="50" spans="1:10" ht="15.75" x14ac:dyDescent="0.25">
      <c r="A50" s="10"/>
      <c r="B50" s="18">
        <v>42320</v>
      </c>
      <c r="C50" s="81">
        <v>113</v>
      </c>
      <c r="D50" s="95" t="s">
        <v>105</v>
      </c>
      <c r="E50" s="29">
        <v>0</v>
      </c>
      <c r="F50" s="105">
        <v>100</v>
      </c>
      <c r="G50" s="20">
        <f t="shared" si="0"/>
        <v>1191965.03</v>
      </c>
      <c r="H50" s="10"/>
      <c r="I50" s="10"/>
      <c r="J50" s="10"/>
    </row>
    <row r="51" spans="1:10" ht="15.75" x14ac:dyDescent="0.25">
      <c r="A51" s="10"/>
      <c r="B51" s="18"/>
      <c r="C51" s="81">
        <v>114</v>
      </c>
      <c r="D51" s="95" t="s">
        <v>105</v>
      </c>
      <c r="E51" s="29">
        <v>0</v>
      </c>
      <c r="F51" s="105">
        <v>300</v>
      </c>
      <c r="G51" s="20">
        <f t="shared" si="0"/>
        <v>1191965.03</v>
      </c>
      <c r="H51" s="10"/>
      <c r="I51" s="10"/>
      <c r="J51" s="10"/>
    </row>
    <row r="52" spans="1:10" ht="15.75" x14ac:dyDescent="0.25">
      <c r="A52" s="10"/>
      <c r="B52" s="18">
        <v>42321</v>
      </c>
      <c r="C52" s="81">
        <v>190</v>
      </c>
      <c r="D52" s="20" t="s">
        <v>20</v>
      </c>
      <c r="E52" s="64">
        <v>1050</v>
      </c>
      <c r="F52" s="32" t="s">
        <v>18</v>
      </c>
      <c r="G52" s="20">
        <f t="shared" si="0"/>
        <v>1193015.03</v>
      </c>
      <c r="H52" s="10"/>
      <c r="I52" s="10"/>
      <c r="J52" s="10"/>
    </row>
    <row r="53" spans="1:10" ht="15.75" x14ac:dyDescent="0.25">
      <c r="A53" s="10"/>
      <c r="B53" s="18">
        <v>42322</v>
      </c>
      <c r="C53" s="81">
        <v>191</v>
      </c>
      <c r="D53" s="20" t="s">
        <v>20</v>
      </c>
      <c r="E53" s="64">
        <v>800</v>
      </c>
      <c r="F53" s="32" t="s">
        <v>18</v>
      </c>
      <c r="G53" s="20">
        <f t="shared" si="0"/>
        <v>1193815.03</v>
      </c>
      <c r="H53" s="10"/>
      <c r="I53" s="10"/>
      <c r="J53" s="10"/>
    </row>
    <row r="54" spans="1:10" ht="15.75" x14ac:dyDescent="0.25">
      <c r="A54" s="10"/>
      <c r="B54" s="18">
        <v>42324</v>
      </c>
      <c r="C54" s="81">
        <v>192</v>
      </c>
      <c r="D54" s="20" t="s">
        <v>20</v>
      </c>
      <c r="E54" s="66">
        <v>400</v>
      </c>
      <c r="F54" s="30" t="s">
        <v>18</v>
      </c>
      <c r="G54" s="20">
        <f t="shared" si="0"/>
        <v>1194215.03</v>
      </c>
      <c r="H54" s="10"/>
      <c r="I54" s="10"/>
      <c r="J54" s="10"/>
    </row>
    <row r="55" spans="1:10" ht="15.75" x14ac:dyDescent="0.25">
      <c r="A55" s="10"/>
      <c r="B55" s="18">
        <v>42327</v>
      </c>
      <c r="C55" s="81">
        <v>193</v>
      </c>
      <c r="D55" s="20" t="s">
        <v>20</v>
      </c>
      <c r="E55" s="66">
        <v>300</v>
      </c>
      <c r="F55" s="79" t="s">
        <v>18</v>
      </c>
      <c r="G55" s="20">
        <f t="shared" si="0"/>
        <v>1194515.03</v>
      </c>
      <c r="H55" s="10"/>
      <c r="I55" s="10"/>
      <c r="J55" s="10"/>
    </row>
    <row r="56" spans="1:10" ht="15.75" x14ac:dyDescent="0.25">
      <c r="A56" s="10"/>
      <c r="B56" s="18">
        <v>42329</v>
      </c>
      <c r="C56" s="81">
        <v>194</v>
      </c>
      <c r="D56" s="20" t="s">
        <v>20</v>
      </c>
      <c r="E56" s="66">
        <v>1150</v>
      </c>
      <c r="F56" s="40" t="s">
        <v>104</v>
      </c>
      <c r="G56" s="20">
        <f t="shared" si="0"/>
        <v>1195665.03</v>
      </c>
      <c r="H56" s="10"/>
      <c r="I56" s="10"/>
      <c r="J56" s="10"/>
    </row>
    <row r="57" spans="1:10" ht="15.75" x14ac:dyDescent="0.25">
      <c r="A57" s="10"/>
      <c r="B57" s="18">
        <v>42330</v>
      </c>
      <c r="C57" s="81">
        <v>195</v>
      </c>
      <c r="D57" s="20" t="s">
        <v>20</v>
      </c>
      <c r="E57" s="66">
        <v>300</v>
      </c>
      <c r="F57" s="75" t="s">
        <v>104</v>
      </c>
      <c r="G57" s="20">
        <f t="shared" si="0"/>
        <v>1195965.03</v>
      </c>
      <c r="H57" s="10"/>
      <c r="I57" s="10"/>
      <c r="J57" s="10"/>
    </row>
    <row r="58" spans="1:10" ht="17.25" customHeight="1" x14ac:dyDescent="0.25">
      <c r="A58" s="10"/>
      <c r="B58" s="18">
        <v>42331</v>
      </c>
      <c r="C58" s="81">
        <v>196</v>
      </c>
      <c r="D58" s="20" t="s">
        <v>20</v>
      </c>
      <c r="E58" s="66">
        <v>250</v>
      </c>
      <c r="F58" s="40" t="s">
        <v>104</v>
      </c>
      <c r="G58" s="20">
        <f t="shared" si="0"/>
        <v>1196215.03</v>
      </c>
      <c r="H58" s="10"/>
      <c r="I58" s="10"/>
      <c r="J58" s="10"/>
    </row>
    <row r="59" spans="1:10" ht="17.25" customHeight="1" x14ac:dyDescent="0.25">
      <c r="A59" s="10"/>
      <c r="B59" s="18">
        <v>42332</v>
      </c>
      <c r="C59" s="81">
        <v>197</v>
      </c>
      <c r="D59" s="20" t="s">
        <v>20</v>
      </c>
      <c r="E59" s="66">
        <v>2050</v>
      </c>
      <c r="F59" s="40" t="s">
        <v>18</v>
      </c>
      <c r="G59" s="20">
        <f t="shared" si="0"/>
        <v>1198265.03</v>
      </c>
      <c r="H59" s="10"/>
      <c r="I59" s="10"/>
      <c r="J59" s="10"/>
    </row>
    <row r="60" spans="1:10" ht="18" customHeight="1" x14ac:dyDescent="0.25">
      <c r="A60" s="10"/>
      <c r="B60" s="18">
        <v>42333</v>
      </c>
      <c r="C60" s="81">
        <v>198</v>
      </c>
      <c r="D60" s="20" t="s">
        <v>20</v>
      </c>
      <c r="E60" s="66">
        <v>3250</v>
      </c>
      <c r="F60" s="40" t="s">
        <v>104</v>
      </c>
      <c r="G60" s="20">
        <f t="shared" si="0"/>
        <v>1201515.03</v>
      </c>
      <c r="H60" s="10"/>
      <c r="I60" s="10"/>
      <c r="J60" s="10"/>
    </row>
    <row r="61" spans="1:10" ht="15.75" x14ac:dyDescent="0.25">
      <c r="A61" s="10"/>
      <c r="B61" s="18">
        <v>42334</v>
      </c>
      <c r="C61" s="81">
        <v>199</v>
      </c>
      <c r="D61" s="20" t="s">
        <v>20</v>
      </c>
      <c r="E61" s="66">
        <v>300</v>
      </c>
      <c r="F61" s="37" t="s">
        <v>16</v>
      </c>
      <c r="G61" s="20">
        <f t="shared" si="0"/>
        <v>1201815.03</v>
      </c>
      <c r="H61" s="10"/>
      <c r="I61" s="10"/>
      <c r="J61" s="10"/>
    </row>
    <row r="62" spans="1:10" ht="15.75" x14ac:dyDescent="0.25">
      <c r="A62" s="10"/>
      <c r="B62" s="18">
        <v>42336</v>
      </c>
      <c r="C62" s="81">
        <v>200</v>
      </c>
      <c r="D62" s="20" t="s">
        <v>20</v>
      </c>
      <c r="E62" s="66">
        <v>450</v>
      </c>
      <c r="F62" s="77" t="s">
        <v>16</v>
      </c>
      <c r="G62" s="20">
        <f t="shared" si="0"/>
        <v>1202265.03</v>
      </c>
      <c r="H62" s="10"/>
      <c r="I62" s="10"/>
      <c r="J62" s="10"/>
    </row>
    <row r="63" spans="1:10" ht="15.75" x14ac:dyDescent="0.25">
      <c r="A63" s="10"/>
      <c r="B63" s="18">
        <v>42327</v>
      </c>
      <c r="C63" s="60"/>
      <c r="D63" s="20" t="s">
        <v>84</v>
      </c>
      <c r="E63" s="67">
        <v>16510</v>
      </c>
      <c r="F63" s="37" t="s">
        <v>18</v>
      </c>
      <c r="G63" s="20">
        <f t="shared" si="0"/>
        <v>1218775.03</v>
      </c>
      <c r="H63" s="10"/>
      <c r="I63" s="10"/>
      <c r="J63" s="10"/>
    </row>
    <row r="64" spans="1:10" ht="15.75" x14ac:dyDescent="0.25">
      <c r="A64" s="10"/>
      <c r="B64" s="41" t="s">
        <v>85</v>
      </c>
      <c r="C64" s="60">
        <v>48</v>
      </c>
      <c r="D64" s="26" t="s">
        <v>86</v>
      </c>
      <c r="E64" s="66">
        <v>1300</v>
      </c>
      <c r="F64" s="37" t="s">
        <v>18</v>
      </c>
      <c r="G64" s="20">
        <f t="shared" si="0"/>
        <v>1220075.03</v>
      </c>
      <c r="H64" s="10"/>
      <c r="I64" s="10"/>
      <c r="J64" s="10"/>
    </row>
    <row r="65" spans="1:8" ht="15.75" x14ac:dyDescent="0.25">
      <c r="A65" s="6"/>
      <c r="B65" s="41">
        <v>42329</v>
      </c>
      <c r="C65" s="60">
        <v>97</v>
      </c>
      <c r="D65" s="26" t="s">
        <v>87</v>
      </c>
      <c r="E65" s="66">
        <v>1900</v>
      </c>
      <c r="F65" s="4" t="s">
        <v>18</v>
      </c>
      <c r="G65" s="20">
        <f t="shared" si="0"/>
        <v>1221975.03</v>
      </c>
    </row>
    <row r="66" spans="1:8" ht="15.75" x14ac:dyDescent="0.25">
      <c r="A66" s="6"/>
      <c r="B66" s="41">
        <v>42329</v>
      </c>
      <c r="C66" s="60">
        <v>98</v>
      </c>
      <c r="D66" s="82" t="s">
        <v>88</v>
      </c>
      <c r="E66" s="66">
        <v>1100</v>
      </c>
      <c r="F66" s="4" t="s">
        <v>104</v>
      </c>
      <c r="G66" s="20">
        <f t="shared" si="0"/>
        <v>1223075.03</v>
      </c>
    </row>
    <row r="67" spans="1:8" ht="15.75" x14ac:dyDescent="0.25">
      <c r="A67" s="6" t="s">
        <v>54</v>
      </c>
      <c r="B67" s="41">
        <v>42334</v>
      </c>
      <c r="C67" s="81">
        <v>633</v>
      </c>
      <c r="D67" s="20" t="s">
        <v>89</v>
      </c>
      <c r="E67" s="67">
        <v>804.05</v>
      </c>
      <c r="F67" s="4" t="s">
        <v>104</v>
      </c>
      <c r="G67" s="20">
        <f t="shared" si="0"/>
        <v>1223879.08</v>
      </c>
    </row>
    <row r="68" spans="1:8" ht="15.75" x14ac:dyDescent="0.25">
      <c r="A68" s="6" t="s">
        <v>59</v>
      </c>
      <c r="B68" s="41">
        <v>42334</v>
      </c>
      <c r="C68" s="81">
        <v>37</v>
      </c>
      <c r="D68" s="20" t="s">
        <v>90</v>
      </c>
      <c r="E68" s="66">
        <v>700</v>
      </c>
      <c r="F68" s="4" t="s">
        <v>18</v>
      </c>
      <c r="G68" s="20">
        <f t="shared" si="0"/>
        <v>1224579.08</v>
      </c>
    </row>
    <row r="69" spans="1:8" ht="15.75" x14ac:dyDescent="0.25">
      <c r="A69" s="6"/>
      <c r="B69" s="41">
        <v>42334</v>
      </c>
      <c r="C69" s="60" t="s">
        <v>21</v>
      </c>
      <c r="D69" s="20" t="s">
        <v>91</v>
      </c>
      <c r="E69" s="66">
        <v>2700</v>
      </c>
      <c r="F69" s="4" t="s">
        <v>18</v>
      </c>
      <c r="G69" s="20">
        <f t="shared" si="0"/>
        <v>1227279.08</v>
      </c>
    </row>
    <row r="70" spans="1:8" ht="15.75" x14ac:dyDescent="0.25">
      <c r="A70" s="6"/>
      <c r="B70" s="83">
        <v>42334</v>
      </c>
      <c r="C70" s="60"/>
      <c r="D70" s="33" t="s">
        <v>92</v>
      </c>
      <c r="E70" s="66">
        <v>315</v>
      </c>
      <c r="F70" s="4" t="s">
        <v>104</v>
      </c>
      <c r="G70" s="20">
        <f t="shared" si="0"/>
        <v>1227594.08</v>
      </c>
    </row>
    <row r="71" spans="1:8" ht="15.75" x14ac:dyDescent="0.25">
      <c r="A71" s="6"/>
      <c r="B71" s="31">
        <v>42333</v>
      </c>
      <c r="C71" s="60">
        <v>39</v>
      </c>
      <c r="D71" s="36" t="s">
        <v>93</v>
      </c>
      <c r="E71" s="84">
        <v>450</v>
      </c>
      <c r="F71" s="4" t="s">
        <v>18</v>
      </c>
      <c r="G71" s="20">
        <f t="shared" si="0"/>
        <v>1228044.08</v>
      </c>
    </row>
    <row r="72" spans="1:8" ht="15.75" x14ac:dyDescent="0.25">
      <c r="A72" s="6"/>
      <c r="B72" s="31">
        <v>42330</v>
      </c>
      <c r="C72" s="60">
        <v>99</v>
      </c>
      <c r="D72" s="85" t="s">
        <v>94</v>
      </c>
      <c r="E72" s="84">
        <v>1100</v>
      </c>
      <c r="F72" s="4" t="s">
        <v>104</v>
      </c>
      <c r="G72" s="20">
        <f t="shared" si="0"/>
        <v>1229144.08</v>
      </c>
    </row>
    <row r="73" spans="1:8" ht="15.75" x14ac:dyDescent="0.25">
      <c r="A73" s="6"/>
      <c r="B73" s="31">
        <v>42330</v>
      </c>
      <c r="C73" s="60">
        <v>100</v>
      </c>
      <c r="D73" s="85" t="s">
        <v>94</v>
      </c>
      <c r="E73" s="84">
        <v>700</v>
      </c>
      <c r="F73" s="4" t="s">
        <v>104</v>
      </c>
      <c r="G73" s="20">
        <f t="shared" si="0"/>
        <v>1229844.08</v>
      </c>
    </row>
    <row r="74" spans="1:8" ht="15.75" x14ac:dyDescent="0.25">
      <c r="A74" s="6"/>
      <c r="B74" s="31">
        <v>42335</v>
      </c>
      <c r="C74" s="60">
        <v>201</v>
      </c>
      <c r="D74" s="33" t="s">
        <v>95</v>
      </c>
      <c r="E74" s="67">
        <v>1100</v>
      </c>
      <c r="F74" s="4" t="s">
        <v>18</v>
      </c>
      <c r="G74" s="20">
        <f t="shared" si="0"/>
        <v>1230944.08</v>
      </c>
    </row>
    <row r="75" spans="1:8" ht="15.75" x14ac:dyDescent="0.25">
      <c r="A75" s="6"/>
      <c r="B75" s="31">
        <v>42336</v>
      </c>
      <c r="C75" s="60">
        <v>203</v>
      </c>
      <c r="D75" s="33" t="s">
        <v>96</v>
      </c>
      <c r="E75" s="67">
        <v>239.67</v>
      </c>
      <c r="F75" s="4" t="s">
        <v>16</v>
      </c>
      <c r="G75" s="20">
        <f t="shared" si="0"/>
        <v>1231183.75</v>
      </c>
    </row>
    <row r="76" spans="1:8" ht="15.75" x14ac:dyDescent="0.25">
      <c r="A76" s="6"/>
      <c r="B76" s="31">
        <v>42336</v>
      </c>
      <c r="C76" s="60">
        <v>204</v>
      </c>
      <c r="D76" s="33" t="s">
        <v>82</v>
      </c>
      <c r="E76" s="67">
        <v>2425</v>
      </c>
      <c r="F76" s="4" t="s">
        <v>18</v>
      </c>
      <c r="G76" s="20">
        <f t="shared" si="0"/>
        <v>1233608.75</v>
      </c>
    </row>
    <row r="77" spans="1:8" ht="15.75" x14ac:dyDescent="0.25">
      <c r="A77" s="6"/>
      <c r="B77" s="31">
        <v>42337</v>
      </c>
      <c r="C77" s="86">
        <v>205</v>
      </c>
      <c r="D77" s="25" t="s">
        <v>97</v>
      </c>
      <c r="E77" s="67">
        <v>1250</v>
      </c>
      <c r="F77" s="4" t="s">
        <v>18</v>
      </c>
      <c r="G77" s="20">
        <f t="shared" si="0"/>
        <v>1234858.75</v>
      </c>
    </row>
    <row r="78" spans="1:8" ht="21.75" customHeight="1" x14ac:dyDescent="0.45">
      <c r="A78" s="45"/>
      <c r="B78" s="31">
        <v>42337</v>
      </c>
      <c r="C78" s="72">
        <v>50</v>
      </c>
      <c r="D78" s="25" t="s">
        <v>98</v>
      </c>
      <c r="E78" s="67">
        <v>700</v>
      </c>
      <c r="F78" s="4" t="s">
        <v>106</v>
      </c>
      <c r="G78" s="20">
        <f t="shared" si="0"/>
        <v>1235558.75</v>
      </c>
      <c r="H78" t="s">
        <v>107</v>
      </c>
    </row>
    <row r="79" spans="1:8" ht="21.75" customHeight="1" x14ac:dyDescent="0.45">
      <c r="A79" s="45"/>
      <c r="B79" s="31">
        <v>42338</v>
      </c>
      <c r="C79" s="98"/>
      <c r="D79" s="25" t="s">
        <v>113</v>
      </c>
      <c r="E79" s="104">
        <v>400</v>
      </c>
      <c r="F79" s="4" t="s">
        <v>104</v>
      </c>
      <c r="G79" s="20">
        <f t="shared" si="0"/>
        <v>1235958.75</v>
      </c>
    </row>
    <row r="80" spans="1:8" ht="21.75" customHeight="1" x14ac:dyDescent="0.45">
      <c r="A80" s="45"/>
      <c r="B80" s="31"/>
      <c r="C80" s="98"/>
      <c r="D80" s="25" t="s">
        <v>110</v>
      </c>
      <c r="E80" s="104">
        <v>20</v>
      </c>
      <c r="F80" s="4" t="s">
        <v>104</v>
      </c>
      <c r="G80" s="20">
        <f t="shared" si="0"/>
        <v>1235978.75</v>
      </c>
    </row>
    <row r="81" spans="1:8" ht="28.5" x14ac:dyDescent="0.45">
      <c r="A81" s="45"/>
      <c r="B81" s="31">
        <v>42338</v>
      </c>
      <c r="C81" s="100"/>
      <c r="D81" s="33" t="s">
        <v>109</v>
      </c>
      <c r="E81" s="99"/>
      <c r="F81" s="101">
        <v>175</v>
      </c>
      <c r="G81" s="20">
        <f>G80-F81</f>
        <v>1235803.75</v>
      </c>
      <c r="H81" s="6"/>
    </row>
    <row r="82" spans="1:8" ht="28.5" x14ac:dyDescent="0.45">
      <c r="A82" s="45"/>
      <c r="B82" s="18">
        <v>42338</v>
      </c>
      <c r="C82" s="37"/>
      <c r="D82" s="103" t="s">
        <v>111</v>
      </c>
      <c r="E82" s="39"/>
      <c r="F82" s="97">
        <v>7828.09</v>
      </c>
      <c r="G82" s="20">
        <f>G81-F82</f>
        <v>1227975.6599999999</v>
      </c>
      <c r="H82" s="6"/>
    </row>
    <row r="83" spans="1:8" ht="28.5" x14ac:dyDescent="0.45">
      <c r="A83" s="45"/>
      <c r="B83" s="37"/>
      <c r="C83" s="37"/>
      <c r="D83" s="37"/>
      <c r="E83" s="43">
        <f>SUM(E23:E81)</f>
        <v>140221.97</v>
      </c>
      <c r="F83" s="4"/>
      <c r="G83" s="4"/>
      <c r="H83" s="6"/>
    </row>
    <row r="462" spans="6:6" x14ac:dyDescent="0.25">
      <c r="F462" t="s">
        <v>19</v>
      </c>
    </row>
  </sheetData>
  <mergeCells count="13">
    <mergeCell ref="A18:G18"/>
    <mergeCell ref="A13:G13"/>
    <mergeCell ref="A14:G14"/>
    <mergeCell ref="A15:G15"/>
    <mergeCell ref="A16:G16"/>
    <mergeCell ref="A17:G17"/>
    <mergeCell ref="A23:A25"/>
    <mergeCell ref="A19:G19"/>
    <mergeCell ref="A20:A22"/>
    <mergeCell ref="B20:D20"/>
    <mergeCell ref="E20:G20"/>
    <mergeCell ref="B21:C21"/>
    <mergeCell ref="E21:F21"/>
  </mergeCells>
  <pageMargins left="0.70866141732283472" right="0.70866141732283472" top="0.74803149606299213" bottom="0.74803149606299213" header="0.31496062992125984" footer="0.31496062992125984"/>
  <pageSetup scale="49" orientation="portrait" r:id="rId1"/>
  <rowBreaks count="1" manualBreakCount="1">
    <brk id="69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482"/>
  <sheetViews>
    <sheetView showGridLines="0" topLeftCell="A61" zoomScaleNormal="100" workbookViewId="0">
      <selection activeCell="D47" sqref="D47"/>
    </sheetView>
  </sheetViews>
  <sheetFormatPr baseColWidth="10" defaultRowHeight="15" x14ac:dyDescent="0.25"/>
  <cols>
    <col min="1" max="1" width="10.7109375" bestFit="1" customWidth="1"/>
    <col min="2" max="2" width="13.7109375" customWidth="1"/>
    <col min="3" max="3" width="19.140625" customWidth="1"/>
    <col min="4" max="4" width="55" customWidth="1"/>
    <col min="5" max="5" width="17.140625" customWidth="1"/>
    <col min="6" max="6" width="16.5703125" customWidth="1"/>
    <col min="7" max="7" width="29.140625" customWidth="1"/>
    <col min="8" max="8" width="18.140625" customWidth="1"/>
  </cols>
  <sheetData>
    <row r="1" spans="1:10" s="1" customFormat="1" ht="15.7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s="1" customFormat="1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1" customFormat="1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s="1" customFormat="1" ht="15.7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s="1" customFormat="1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s="1" customFormat="1" ht="15.7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s="1" customFormat="1" ht="15.75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s="1" customFormat="1" ht="15.7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s="1" customFormat="1" ht="15.7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s="1" customFormat="1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s="1" customFormat="1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s="1" customFormat="1" ht="15.75" x14ac:dyDescent="0.25">
      <c r="A13" s="210" t="s">
        <v>0</v>
      </c>
      <c r="B13" s="210"/>
      <c r="C13" s="210"/>
      <c r="D13" s="210"/>
      <c r="E13" s="210"/>
      <c r="F13" s="210"/>
      <c r="G13" s="210"/>
      <c r="H13" s="10"/>
      <c r="I13" s="10"/>
      <c r="J13" s="10"/>
    </row>
    <row r="14" spans="1:10" s="1" customFormat="1" ht="15.75" x14ac:dyDescent="0.25">
      <c r="A14" s="210" t="s">
        <v>1</v>
      </c>
      <c r="B14" s="210"/>
      <c r="C14" s="210"/>
      <c r="D14" s="210"/>
      <c r="E14" s="210"/>
      <c r="F14" s="210"/>
      <c r="G14" s="210"/>
      <c r="H14" s="10"/>
      <c r="I14" s="10"/>
      <c r="J14" s="10"/>
    </row>
    <row r="15" spans="1:10" s="1" customFormat="1" ht="19.5" x14ac:dyDescent="0.4">
      <c r="A15" s="211" t="s">
        <v>2</v>
      </c>
      <c r="B15" s="211"/>
      <c r="C15" s="211"/>
      <c r="D15" s="211"/>
      <c r="E15" s="211"/>
      <c r="F15" s="211"/>
      <c r="G15" s="211"/>
      <c r="H15" s="10"/>
      <c r="I15" s="10"/>
      <c r="J15" s="10"/>
    </row>
    <row r="16" spans="1:10" s="1" customFormat="1" ht="15.75" x14ac:dyDescent="0.25">
      <c r="A16" s="212" t="s">
        <v>12</v>
      </c>
      <c r="B16" s="212"/>
      <c r="C16" s="212"/>
      <c r="D16" s="212"/>
      <c r="E16" s="212"/>
      <c r="F16" s="212"/>
      <c r="G16" s="212"/>
      <c r="H16" s="10"/>
      <c r="I16" s="10"/>
      <c r="J16" s="10"/>
    </row>
    <row r="17" spans="1:10" s="1" customFormat="1" ht="15.75" x14ac:dyDescent="0.25">
      <c r="A17" s="209" t="s">
        <v>13</v>
      </c>
      <c r="B17" s="209"/>
      <c r="C17" s="209"/>
      <c r="D17" s="209"/>
      <c r="E17" s="209"/>
      <c r="F17" s="209"/>
      <c r="G17" s="209"/>
      <c r="H17" s="10"/>
      <c r="I17" s="10"/>
      <c r="J17" s="10"/>
    </row>
    <row r="18" spans="1:10" s="1" customFormat="1" ht="15.75" x14ac:dyDescent="0.25">
      <c r="A18" s="209" t="s">
        <v>53</v>
      </c>
      <c r="B18" s="209"/>
      <c r="C18" s="209"/>
      <c r="D18" s="209"/>
      <c r="E18" s="209"/>
      <c r="F18" s="209"/>
      <c r="G18" s="209"/>
      <c r="H18" s="10"/>
      <c r="I18" s="10"/>
      <c r="J18" s="10"/>
    </row>
    <row r="19" spans="1:10" s="1" customFormat="1" ht="16.5" thickBot="1" x14ac:dyDescent="0.3">
      <c r="A19" s="210" t="s">
        <v>14</v>
      </c>
      <c r="B19" s="210"/>
      <c r="C19" s="210"/>
      <c r="D19" s="210"/>
      <c r="E19" s="210"/>
      <c r="F19" s="210"/>
      <c r="G19" s="210"/>
      <c r="H19" s="10"/>
      <c r="I19" s="10"/>
      <c r="J19" s="10"/>
    </row>
    <row r="20" spans="1:10" s="1" customFormat="1" ht="15.75" x14ac:dyDescent="0.25">
      <c r="A20" s="216"/>
      <c r="B20" s="213" t="s">
        <v>3</v>
      </c>
      <c r="C20" s="213"/>
      <c r="D20" s="213"/>
      <c r="E20" s="213" t="s">
        <v>11</v>
      </c>
      <c r="F20" s="213"/>
      <c r="G20" s="213"/>
      <c r="H20" s="10"/>
      <c r="I20" s="10"/>
      <c r="J20" s="10"/>
    </row>
    <row r="21" spans="1:10" s="1" customFormat="1" ht="15.75" x14ac:dyDescent="0.25">
      <c r="A21" s="217"/>
      <c r="B21" s="214"/>
      <c r="C21" s="214"/>
      <c r="D21" s="11"/>
      <c r="E21" s="214" t="s">
        <v>4</v>
      </c>
      <c r="F21" s="214"/>
      <c r="G21" s="12">
        <v>987138.4</v>
      </c>
      <c r="H21" s="10"/>
      <c r="I21" s="13"/>
      <c r="J21" s="10"/>
    </row>
    <row r="22" spans="1:10" s="1" customFormat="1" ht="15.75" x14ac:dyDescent="0.25">
      <c r="A22" s="217"/>
      <c r="B22" s="14" t="s">
        <v>5</v>
      </c>
      <c r="C22" s="15" t="s">
        <v>6</v>
      </c>
      <c r="D22" s="16" t="s">
        <v>7</v>
      </c>
      <c r="E22" s="14" t="s">
        <v>8</v>
      </c>
      <c r="F22" s="15" t="s">
        <v>9</v>
      </c>
      <c r="G22" s="17" t="s">
        <v>10</v>
      </c>
      <c r="H22" s="10"/>
      <c r="I22" s="10"/>
      <c r="J22" s="10"/>
    </row>
    <row r="23" spans="1:10" s="1" customFormat="1" ht="15.75" x14ac:dyDescent="0.25">
      <c r="A23" s="218"/>
      <c r="B23" s="18">
        <v>42277</v>
      </c>
      <c r="C23" s="19"/>
      <c r="D23" s="20" t="s">
        <v>15</v>
      </c>
      <c r="E23" s="21"/>
      <c r="F23" s="22"/>
      <c r="G23" s="20">
        <v>987138.4</v>
      </c>
      <c r="H23" s="10"/>
      <c r="I23" s="10"/>
      <c r="J23" s="10"/>
    </row>
    <row r="24" spans="1:10" s="1" customFormat="1" ht="15.75" x14ac:dyDescent="0.25">
      <c r="A24" s="219"/>
      <c r="B24" s="18">
        <v>42278</v>
      </c>
      <c r="C24" s="60">
        <v>72</v>
      </c>
      <c r="D24" s="20" t="s">
        <v>23</v>
      </c>
      <c r="E24" s="21">
        <v>2500</v>
      </c>
      <c r="F24" s="80" t="s">
        <v>18</v>
      </c>
      <c r="G24" s="20">
        <f t="shared" ref="G24:G68" si="0">G23+E24</f>
        <v>989638.4</v>
      </c>
      <c r="H24" s="10"/>
      <c r="I24" s="10"/>
      <c r="J24" s="10"/>
    </row>
    <row r="25" spans="1:10" s="1" customFormat="1" ht="15.75" x14ac:dyDescent="0.25">
      <c r="A25" s="219"/>
      <c r="B25" s="18">
        <v>42278</v>
      </c>
      <c r="C25" s="60">
        <v>73</v>
      </c>
      <c r="D25" s="20" t="s">
        <v>24</v>
      </c>
      <c r="E25" s="21">
        <v>60</v>
      </c>
      <c r="F25" s="80" t="s">
        <v>18</v>
      </c>
      <c r="G25" s="20">
        <f t="shared" si="0"/>
        <v>989698.4</v>
      </c>
      <c r="H25" s="10"/>
      <c r="I25" s="10"/>
      <c r="J25" s="10"/>
    </row>
    <row r="26" spans="1:10" s="1" customFormat="1" ht="15.75" x14ac:dyDescent="0.25">
      <c r="A26" s="219"/>
      <c r="B26" s="18">
        <v>42278</v>
      </c>
      <c r="C26" s="60" t="s">
        <v>22</v>
      </c>
      <c r="D26" s="20" t="s">
        <v>25</v>
      </c>
      <c r="E26" s="21">
        <v>820</v>
      </c>
      <c r="F26" s="80" t="s">
        <v>18</v>
      </c>
      <c r="G26" s="20">
        <f t="shared" si="0"/>
        <v>990518.4</v>
      </c>
      <c r="H26" s="10"/>
      <c r="I26" s="10"/>
      <c r="J26" s="10"/>
    </row>
    <row r="27" spans="1:10" s="1" customFormat="1" ht="15.75" x14ac:dyDescent="0.25">
      <c r="A27" s="219"/>
      <c r="B27" s="18">
        <v>42280</v>
      </c>
      <c r="C27" s="60">
        <v>29</v>
      </c>
      <c r="D27" s="20" t="s">
        <v>26</v>
      </c>
      <c r="E27" s="21">
        <v>1050</v>
      </c>
      <c r="F27" s="61" t="s">
        <v>18</v>
      </c>
      <c r="G27" s="20">
        <f t="shared" si="0"/>
        <v>991568.4</v>
      </c>
      <c r="H27" s="10"/>
      <c r="I27" s="10"/>
      <c r="J27" s="10"/>
    </row>
    <row r="28" spans="1:10" ht="15.75" x14ac:dyDescent="0.25">
      <c r="A28" s="219"/>
      <c r="B28" s="18" t="s">
        <v>27</v>
      </c>
      <c r="C28" s="60" t="s">
        <v>47</v>
      </c>
      <c r="D28" s="20" t="s">
        <v>28</v>
      </c>
      <c r="E28" s="21">
        <v>20724.63</v>
      </c>
      <c r="F28" s="80" t="s">
        <v>18</v>
      </c>
      <c r="G28" s="20">
        <f t="shared" si="0"/>
        <v>1012293.03</v>
      </c>
      <c r="H28" s="10"/>
      <c r="I28" s="10"/>
      <c r="J28" s="10"/>
    </row>
    <row r="29" spans="1:10" ht="15.75" x14ac:dyDescent="0.25">
      <c r="A29" s="28"/>
      <c r="B29" s="18">
        <v>42283</v>
      </c>
      <c r="C29" s="60" t="s">
        <v>22</v>
      </c>
      <c r="D29" s="25" t="s">
        <v>48</v>
      </c>
      <c r="E29" s="24">
        <v>23100</v>
      </c>
      <c r="F29" s="87" t="s">
        <v>16</v>
      </c>
      <c r="G29" s="20">
        <f t="shared" si="0"/>
        <v>1035393.03</v>
      </c>
      <c r="H29" s="10"/>
      <c r="I29" s="10"/>
      <c r="J29" s="10"/>
    </row>
    <row r="30" spans="1:10" ht="15.75" x14ac:dyDescent="0.25">
      <c r="A30" s="10"/>
      <c r="B30" s="18">
        <v>42284</v>
      </c>
      <c r="C30" s="60">
        <v>77</v>
      </c>
      <c r="D30" s="25" t="s">
        <v>49</v>
      </c>
      <c r="E30" s="24">
        <v>500</v>
      </c>
      <c r="F30" s="62" t="s">
        <v>18</v>
      </c>
      <c r="G30" s="20">
        <f t="shared" si="0"/>
        <v>1035893.03</v>
      </c>
      <c r="H30" s="10"/>
      <c r="I30" s="10"/>
      <c r="J30" s="10"/>
    </row>
    <row r="31" spans="1:10" ht="15.75" x14ac:dyDescent="0.25">
      <c r="A31" s="10"/>
      <c r="B31" s="18">
        <v>42285</v>
      </c>
      <c r="C31" s="60">
        <v>78</v>
      </c>
      <c r="D31" s="25" t="s">
        <v>51</v>
      </c>
      <c r="E31" s="24">
        <v>350</v>
      </c>
      <c r="F31" s="62" t="s">
        <v>60</v>
      </c>
      <c r="G31" s="20">
        <f t="shared" si="0"/>
        <v>1036243.03</v>
      </c>
      <c r="H31" s="10"/>
      <c r="I31" s="10"/>
      <c r="J31" s="10"/>
    </row>
    <row r="32" spans="1:10" ht="15.75" x14ac:dyDescent="0.25">
      <c r="A32" s="10"/>
      <c r="B32" s="18">
        <v>42286</v>
      </c>
      <c r="C32" s="60">
        <v>79</v>
      </c>
      <c r="D32" s="26" t="s">
        <v>56</v>
      </c>
      <c r="E32" s="39">
        <v>1351.5</v>
      </c>
      <c r="F32" s="87" t="s">
        <v>16</v>
      </c>
      <c r="G32" s="20">
        <f t="shared" si="0"/>
        <v>1037594.53</v>
      </c>
      <c r="H32" s="10"/>
      <c r="I32" s="10"/>
      <c r="J32" s="10"/>
    </row>
    <row r="33" spans="1:10" ht="15.75" x14ac:dyDescent="0.25">
      <c r="A33" s="10"/>
      <c r="B33" s="18">
        <v>42286</v>
      </c>
      <c r="C33" s="60">
        <v>80</v>
      </c>
      <c r="D33" s="26" t="s">
        <v>30</v>
      </c>
      <c r="E33" s="39">
        <v>100</v>
      </c>
      <c r="F33" s="87" t="s">
        <v>16</v>
      </c>
      <c r="G33" s="20">
        <f t="shared" si="0"/>
        <v>1037694.53</v>
      </c>
      <c r="H33" s="94" t="s">
        <v>108</v>
      </c>
      <c r="I33" s="10"/>
      <c r="J33" s="10"/>
    </row>
    <row r="34" spans="1:10" ht="15.75" x14ac:dyDescent="0.25">
      <c r="A34" s="10"/>
      <c r="B34" s="18">
        <v>42286</v>
      </c>
      <c r="C34" s="60"/>
      <c r="D34" s="26" t="s">
        <v>57</v>
      </c>
      <c r="E34" s="39">
        <v>235</v>
      </c>
      <c r="F34" s="87" t="s">
        <v>16</v>
      </c>
      <c r="G34" s="20">
        <f t="shared" si="0"/>
        <v>1037929.53</v>
      </c>
      <c r="H34" s="10"/>
      <c r="I34" s="10"/>
      <c r="J34" s="10"/>
    </row>
    <row r="35" spans="1:10" ht="15.75" x14ac:dyDescent="0.25">
      <c r="A35" s="10"/>
      <c r="B35" s="18">
        <v>42287</v>
      </c>
      <c r="C35" s="60" t="s">
        <v>31</v>
      </c>
      <c r="D35" s="23" t="s">
        <v>32</v>
      </c>
      <c r="E35" s="24">
        <v>525</v>
      </c>
      <c r="F35" s="87" t="s">
        <v>16</v>
      </c>
      <c r="G35" s="20">
        <f t="shared" si="0"/>
        <v>1038454.53</v>
      </c>
      <c r="H35" s="35"/>
      <c r="I35" s="10"/>
      <c r="J35" s="10"/>
    </row>
    <row r="36" spans="1:10" ht="15.75" x14ac:dyDescent="0.25">
      <c r="A36" s="10"/>
      <c r="B36" s="18">
        <v>42290</v>
      </c>
      <c r="C36" s="60" t="s">
        <v>22</v>
      </c>
      <c r="D36" s="63" t="s">
        <v>33</v>
      </c>
      <c r="E36" s="24">
        <v>15000</v>
      </c>
      <c r="F36" s="88" t="s">
        <v>16</v>
      </c>
      <c r="G36" s="20">
        <f t="shared" si="0"/>
        <v>1053454.53</v>
      </c>
      <c r="H36" s="10"/>
      <c r="I36" s="10"/>
      <c r="J36" s="10"/>
    </row>
    <row r="37" spans="1:10" ht="15.75" x14ac:dyDescent="0.25">
      <c r="A37" s="10"/>
      <c r="B37" s="18">
        <v>42279</v>
      </c>
      <c r="C37" s="60">
        <v>166</v>
      </c>
      <c r="D37" s="25" t="s">
        <v>34</v>
      </c>
      <c r="E37" s="24">
        <v>500</v>
      </c>
      <c r="F37" s="27" t="s">
        <v>18</v>
      </c>
      <c r="G37" s="20">
        <f t="shared" si="0"/>
        <v>1053954.53</v>
      </c>
      <c r="H37" s="10"/>
      <c r="I37" s="10"/>
      <c r="J37" s="10"/>
    </row>
    <row r="38" spans="1:10" ht="15.75" x14ac:dyDescent="0.25">
      <c r="A38" s="10"/>
      <c r="B38" s="18">
        <v>42280</v>
      </c>
      <c r="C38" s="60">
        <v>167</v>
      </c>
      <c r="D38" s="25" t="s">
        <v>34</v>
      </c>
      <c r="E38" s="24">
        <v>400</v>
      </c>
      <c r="F38" s="27" t="s">
        <v>18</v>
      </c>
      <c r="G38" s="20">
        <f t="shared" si="0"/>
        <v>1054354.53</v>
      </c>
      <c r="H38" s="10"/>
      <c r="I38" s="10"/>
      <c r="J38" s="10"/>
    </row>
    <row r="39" spans="1:10" ht="15.75" x14ac:dyDescent="0.25">
      <c r="A39" s="10"/>
      <c r="B39" s="18">
        <v>42284</v>
      </c>
      <c r="C39" s="60">
        <v>168</v>
      </c>
      <c r="D39" s="25" t="s">
        <v>34</v>
      </c>
      <c r="E39" s="24">
        <v>800</v>
      </c>
      <c r="F39" s="27" t="s">
        <v>18</v>
      </c>
      <c r="G39" s="20">
        <f t="shared" si="0"/>
        <v>1055154.53</v>
      </c>
      <c r="H39" s="10"/>
      <c r="I39" s="10"/>
      <c r="J39" s="10"/>
    </row>
    <row r="40" spans="1:10" ht="15.75" x14ac:dyDescent="0.25">
      <c r="A40" s="10"/>
      <c r="B40" s="18">
        <v>42284</v>
      </c>
      <c r="C40" s="60">
        <v>169</v>
      </c>
      <c r="D40" s="25" t="s">
        <v>34</v>
      </c>
      <c r="E40" s="64">
        <v>750</v>
      </c>
      <c r="F40" s="27" t="s">
        <v>18</v>
      </c>
      <c r="G40" s="20">
        <f t="shared" si="0"/>
        <v>1055904.53</v>
      </c>
      <c r="H40" s="10"/>
      <c r="I40" s="10"/>
      <c r="J40" s="10"/>
    </row>
    <row r="41" spans="1:10" ht="15.75" x14ac:dyDescent="0.25">
      <c r="A41" s="10"/>
      <c r="B41" s="18">
        <v>42285</v>
      </c>
      <c r="C41" s="60">
        <v>170</v>
      </c>
      <c r="D41" s="25" t="s">
        <v>34</v>
      </c>
      <c r="E41" s="64">
        <v>1500</v>
      </c>
      <c r="F41" s="27" t="s">
        <v>18</v>
      </c>
      <c r="G41" s="20">
        <f t="shared" si="0"/>
        <v>1057404.53</v>
      </c>
      <c r="H41" s="10"/>
      <c r="I41" s="10"/>
      <c r="J41" s="10"/>
    </row>
    <row r="42" spans="1:10" ht="15.75" x14ac:dyDescent="0.25">
      <c r="A42" s="10"/>
      <c r="B42" s="18">
        <v>42289</v>
      </c>
      <c r="C42" s="60">
        <v>171</v>
      </c>
      <c r="D42" s="25" t="s">
        <v>34</v>
      </c>
      <c r="E42" s="64">
        <v>425</v>
      </c>
      <c r="F42" s="27" t="s">
        <v>18</v>
      </c>
      <c r="G42" s="20">
        <f t="shared" si="0"/>
        <v>1057829.53</v>
      </c>
      <c r="H42" s="10"/>
      <c r="I42" s="10"/>
      <c r="J42" s="10"/>
    </row>
    <row r="43" spans="1:10" ht="18.75" x14ac:dyDescent="0.3">
      <c r="A43" s="10"/>
      <c r="B43" s="65">
        <v>42290</v>
      </c>
      <c r="C43" s="60">
        <v>172</v>
      </c>
      <c r="D43" s="25" t="s">
        <v>34</v>
      </c>
      <c r="E43" s="66">
        <v>325</v>
      </c>
      <c r="F43" s="27" t="s">
        <v>18</v>
      </c>
      <c r="G43" s="20">
        <f t="shared" si="0"/>
        <v>1058154.53</v>
      </c>
      <c r="H43" s="10"/>
      <c r="I43" s="10"/>
      <c r="J43" s="10"/>
    </row>
    <row r="44" spans="1:10" ht="18.75" x14ac:dyDescent="0.3">
      <c r="A44" s="10"/>
      <c r="B44" s="65">
        <v>42291</v>
      </c>
      <c r="C44" s="60">
        <v>173</v>
      </c>
      <c r="D44" s="25" t="s">
        <v>35</v>
      </c>
      <c r="E44" s="66">
        <v>550</v>
      </c>
      <c r="F44" s="27" t="s">
        <v>18</v>
      </c>
      <c r="G44" s="20">
        <f t="shared" si="0"/>
        <v>1058704.53</v>
      </c>
      <c r="H44" s="10"/>
      <c r="I44" s="10"/>
      <c r="J44" s="10"/>
    </row>
    <row r="45" spans="1:10" ht="18.75" x14ac:dyDescent="0.3">
      <c r="A45" s="10"/>
      <c r="B45" s="65">
        <v>42293</v>
      </c>
      <c r="C45" s="60">
        <v>174</v>
      </c>
      <c r="D45" s="25" t="s">
        <v>36</v>
      </c>
      <c r="E45" s="66">
        <v>600</v>
      </c>
      <c r="F45" s="27" t="s">
        <v>18</v>
      </c>
      <c r="G45" s="20">
        <f t="shared" si="0"/>
        <v>1059304.53</v>
      </c>
      <c r="H45" s="10"/>
      <c r="I45" s="10"/>
      <c r="J45" s="10"/>
    </row>
    <row r="46" spans="1:10" ht="18.75" x14ac:dyDescent="0.3">
      <c r="A46" s="10"/>
      <c r="B46" s="65">
        <v>42294</v>
      </c>
      <c r="C46" s="60">
        <v>33</v>
      </c>
      <c r="D46" s="25" t="s">
        <v>32</v>
      </c>
      <c r="E46" s="66">
        <v>3500</v>
      </c>
      <c r="F46" s="89" t="s">
        <v>16</v>
      </c>
      <c r="G46" s="20">
        <f t="shared" si="0"/>
        <v>1062804.53</v>
      </c>
      <c r="H46" s="10"/>
      <c r="I46" s="10"/>
      <c r="J46" s="10"/>
    </row>
    <row r="47" spans="1:10" ht="18.75" x14ac:dyDescent="0.3">
      <c r="A47" s="10"/>
      <c r="B47" s="65">
        <v>42295</v>
      </c>
      <c r="C47" s="60">
        <v>175</v>
      </c>
      <c r="D47" s="25" t="s">
        <v>36</v>
      </c>
      <c r="E47" s="66">
        <v>150</v>
      </c>
      <c r="F47" s="32" t="s">
        <v>18</v>
      </c>
      <c r="G47" s="20">
        <f t="shared" si="0"/>
        <v>1062954.53</v>
      </c>
      <c r="H47" s="10"/>
      <c r="I47" s="10"/>
      <c r="J47" s="10"/>
    </row>
    <row r="48" spans="1:10" ht="18.75" x14ac:dyDescent="0.3">
      <c r="A48" s="10"/>
      <c r="B48" s="65">
        <v>42300</v>
      </c>
      <c r="C48" s="60">
        <v>176</v>
      </c>
      <c r="D48" s="25" t="s">
        <v>35</v>
      </c>
      <c r="E48" s="66">
        <v>800</v>
      </c>
      <c r="F48" s="32" t="s">
        <v>18</v>
      </c>
      <c r="G48" s="20">
        <f t="shared" si="0"/>
        <v>1063754.53</v>
      </c>
      <c r="H48" s="10"/>
      <c r="I48" s="10"/>
      <c r="J48" s="10"/>
    </row>
    <row r="49" spans="1:30" ht="18.75" x14ac:dyDescent="0.3">
      <c r="A49" s="10"/>
      <c r="B49" s="65">
        <v>42298</v>
      </c>
      <c r="C49" s="60">
        <v>177</v>
      </c>
      <c r="D49" s="25" t="s">
        <v>35</v>
      </c>
      <c r="E49" s="66">
        <v>400</v>
      </c>
      <c r="F49" s="32" t="s">
        <v>18</v>
      </c>
      <c r="G49" s="20">
        <f t="shared" si="0"/>
        <v>1064154.53</v>
      </c>
      <c r="H49" s="10"/>
      <c r="I49" s="10"/>
      <c r="J49" s="10"/>
    </row>
    <row r="50" spans="1:30" ht="18.75" x14ac:dyDescent="0.3">
      <c r="A50" s="10"/>
      <c r="B50" s="65">
        <v>42299</v>
      </c>
      <c r="C50" s="60">
        <v>178</v>
      </c>
      <c r="D50" s="25" t="s">
        <v>36</v>
      </c>
      <c r="E50" s="66">
        <v>850</v>
      </c>
      <c r="F50" s="32" t="s">
        <v>18</v>
      </c>
      <c r="G50" s="20">
        <f t="shared" si="0"/>
        <v>1065004.53</v>
      </c>
      <c r="H50" s="38"/>
      <c r="I50" s="38"/>
      <c r="J50" s="38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ht="15.75" x14ac:dyDescent="0.25">
      <c r="A51" s="10"/>
      <c r="B51" s="31">
        <v>42299</v>
      </c>
      <c r="C51" s="60">
        <v>82</v>
      </c>
      <c r="D51" s="68" t="s">
        <v>38</v>
      </c>
      <c r="E51" s="34">
        <v>200</v>
      </c>
      <c r="F51" s="90" t="s">
        <v>16</v>
      </c>
      <c r="G51" s="20">
        <f t="shared" si="0"/>
        <v>1065204.53</v>
      </c>
      <c r="H51" s="96" t="s">
        <v>100</v>
      </c>
      <c r="I51" s="108"/>
      <c r="J51" s="10"/>
    </row>
    <row r="52" spans="1:30" ht="15.75" x14ac:dyDescent="0.25">
      <c r="A52" s="10"/>
      <c r="B52" s="31">
        <v>42300</v>
      </c>
      <c r="C52" s="60">
        <v>83</v>
      </c>
      <c r="D52" s="68" t="s">
        <v>58</v>
      </c>
      <c r="E52" s="34">
        <v>1351.5</v>
      </c>
      <c r="F52" s="90" t="s">
        <v>16</v>
      </c>
      <c r="G52" s="20">
        <f t="shared" si="0"/>
        <v>1066556.03</v>
      </c>
      <c r="H52" s="96" t="s">
        <v>101</v>
      </c>
      <c r="I52" s="96"/>
      <c r="J52" s="10"/>
    </row>
    <row r="53" spans="1:30" ht="15.75" x14ac:dyDescent="0.25">
      <c r="A53" s="10"/>
      <c r="B53" s="31">
        <v>42300</v>
      </c>
      <c r="C53" s="60">
        <v>84</v>
      </c>
      <c r="D53" s="68" t="s">
        <v>39</v>
      </c>
      <c r="E53" s="34">
        <v>465</v>
      </c>
      <c r="F53" s="90" t="s">
        <v>16</v>
      </c>
      <c r="G53" s="20">
        <f t="shared" si="0"/>
        <v>1067021.03</v>
      </c>
      <c r="H53" s="96" t="s">
        <v>102</v>
      </c>
      <c r="I53" s="96"/>
      <c r="J53" s="10"/>
    </row>
    <row r="54" spans="1:30" ht="15.75" x14ac:dyDescent="0.25">
      <c r="A54" s="10"/>
      <c r="B54" s="31">
        <v>42301</v>
      </c>
      <c r="C54" s="60">
        <v>85</v>
      </c>
      <c r="D54" s="68" t="s">
        <v>39</v>
      </c>
      <c r="E54" s="34">
        <v>3300</v>
      </c>
      <c r="F54" s="90" t="s">
        <v>16</v>
      </c>
      <c r="G54" s="20">
        <f t="shared" si="0"/>
        <v>1070321.03</v>
      </c>
      <c r="H54" s="96" t="s">
        <v>103</v>
      </c>
      <c r="I54" s="96"/>
      <c r="J54" s="10"/>
    </row>
    <row r="55" spans="1:30" ht="15.75" x14ac:dyDescent="0.25">
      <c r="A55" s="10"/>
      <c r="B55" s="31">
        <v>42301</v>
      </c>
      <c r="C55" s="60">
        <v>86</v>
      </c>
      <c r="D55" s="68" t="s">
        <v>40</v>
      </c>
      <c r="E55" s="34">
        <v>450.5</v>
      </c>
      <c r="F55" s="90" t="s">
        <v>16</v>
      </c>
      <c r="G55" s="20">
        <f t="shared" si="0"/>
        <v>1070771.53</v>
      </c>
      <c r="H55" s="10"/>
      <c r="I55" s="10"/>
      <c r="J55" s="10"/>
    </row>
    <row r="56" spans="1:30" ht="15.75" x14ac:dyDescent="0.25">
      <c r="A56" s="10"/>
      <c r="B56" s="31">
        <v>42301</v>
      </c>
      <c r="C56" s="60">
        <v>34</v>
      </c>
      <c r="D56" s="20" t="s">
        <v>32</v>
      </c>
      <c r="E56" s="67">
        <v>1315</v>
      </c>
      <c r="F56" s="90" t="s">
        <v>16</v>
      </c>
      <c r="G56" s="20">
        <f t="shared" si="0"/>
        <v>1072086.53</v>
      </c>
      <c r="H56" s="10"/>
      <c r="I56" s="10"/>
      <c r="J56" s="10"/>
    </row>
    <row r="57" spans="1:30" ht="15.75" x14ac:dyDescent="0.25">
      <c r="A57" s="10"/>
      <c r="B57" s="31">
        <v>42303</v>
      </c>
      <c r="C57" s="60">
        <v>87</v>
      </c>
      <c r="D57" s="20" t="s">
        <v>41</v>
      </c>
      <c r="E57" s="67">
        <v>905</v>
      </c>
      <c r="F57" s="89" t="s">
        <v>16</v>
      </c>
      <c r="G57" s="20">
        <f t="shared" si="0"/>
        <v>1072991.53</v>
      </c>
      <c r="H57" s="10" t="s">
        <v>99</v>
      </c>
      <c r="I57" s="10"/>
      <c r="J57" s="10"/>
    </row>
    <row r="58" spans="1:30" ht="15.75" x14ac:dyDescent="0.25">
      <c r="A58" s="10"/>
      <c r="B58" s="31">
        <v>42304</v>
      </c>
      <c r="C58" s="60" t="s">
        <v>22</v>
      </c>
      <c r="D58" s="5" t="s">
        <v>42</v>
      </c>
      <c r="E58" s="67">
        <v>11870</v>
      </c>
      <c r="F58" s="89" t="s">
        <v>16</v>
      </c>
      <c r="G58" s="20">
        <f t="shared" si="0"/>
        <v>1084861.53</v>
      </c>
      <c r="H58" s="10"/>
      <c r="I58" s="10"/>
      <c r="J58" s="10"/>
    </row>
    <row r="59" spans="1:30" ht="15.75" x14ac:dyDescent="0.25">
      <c r="A59" s="10"/>
      <c r="B59" s="31">
        <v>42304</v>
      </c>
      <c r="C59" s="60">
        <v>77</v>
      </c>
      <c r="D59" s="36" t="s">
        <v>43</v>
      </c>
      <c r="E59" s="70">
        <v>4000</v>
      </c>
      <c r="F59" s="91" t="s">
        <v>16</v>
      </c>
      <c r="G59" s="20">
        <f t="shared" si="0"/>
        <v>1088861.53</v>
      </c>
      <c r="H59" s="10"/>
      <c r="I59" s="10"/>
      <c r="J59" s="10"/>
    </row>
    <row r="60" spans="1:30" ht="15.75" x14ac:dyDescent="0.25">
      <c r="A60" s="10"/>
      <c r="B60" s="31">
        <v>42305</v>
      </c>
      <c r="C60" s="60">
        <v>55</v>
      </c>
      <c r="D60" s="36" t="s">
        <v>62</v>
      </c>
      <c r="E60" s="70">
        <v>130</v>
      </c>
      <c r="F60" s="92" t="s">
        <v>16</v>
      </c>
      <c r="G60" s="20">
        <f t="shared" si="0"/>
        <v>1088991.53</v>
      </c>
      <c r="H60" s="10"/>
      <c r="I60" s="10"/>
      <c r="J60" s="10"/>
    </row>
    <row r="61" spans="1:30" ht="15.75" x14ac:dyDescent="0.25">
      <c r="A61" s="10"/>
      <c r="B61" s="31">
        <v>42305</v>
      </c>
      <c r="C61" s="60" t="s">
        <v>22</v>
      </c>
      <c r="D61" s="20" t="s">
        <v>44</v>
      </c>
      <c r="E61" s="71">
        <v>60</v>
      </c>
      <c r="F61" s="89" t="s">
        <v>16</v>
      </c>
      <c r="G61" s="20">
        <f t="shared" si="0"/>
        <v>1089051.53</v>
      </c>
      <c r="H61" s="10"/>
      <c r="I61" s="10"/>
      <c r="J61" s="10"/>
    </row>
    <row r="62" spans="1:30" ht="15.75" x14ac:dyDescent="0.25">
      <c r="A62" s="10"/>
      <c r="B62" s="31">
        <v>42305</v>
      </c>
      <c r="C62" s="60">
        <v>76</v>
      </c>
      <c r="D62" s="20" t="s">
        <v>29</v>
      </c>
      <c r="E62" s="71">
        <v>500</v>
      </c>
      <c r="F62" s="89" t="s">
        <v>16</v>
      </c>
      <c r="G62" s="20">
        <f t="shared" si="0"/>
        <v>1089551.53</v>
      </c>
      <c r="H62" s="10"/>
      <c r="I62" s="10"/>
      <c r="J62" s="10"/>
    </row>
    <row r="63" spans="1:30" ht="15.75" x14ac:dyDescent="0.25">
      <c r="A63" s="10"/>
      <c r="B63" s="31"/>
      <c r="C63" s="60" t="s">
        <v>37</v>
      </c>
      <c r="D63" s="102" t="s">
        <v>112</v>
      </c>
      <c r="E63" s="34">
        <v>1400</v>
      </c>
      <c r="F63" s="90" t="s">
        <v>16</v>
      </c>
      <c r="G63" s="20">
        <f t="shared" si="0"/>
        <v>1090951.53</v>
      </c>
      <c r="H63" s="10"/>
      <c r="I63" s="10"/>
      <c r="J63" s="10"/>
    </row>
    <row r="64" spans="1:30" ht="15.75" x14ac:dyDescent="0.25">
      <c r="A64" s="10"/>
      <c r="B64" s="31"/>
      <c r="C64" s="72">
        <v>179</v>
      </c>
      <c r="D64" s="20" t="s">
        <v>36</v>
      </c>
      <c r="E64" s="67">
        <v>400</v>
      </c>
      <c r="F64" s="32" t="s">
        <v>18</v>
      </c>
      <c r="G64" s="20">
        <f t="shared" si="0"/>
        <v>1091351.53</v>
      </c>
      <c r="H64" s="10"/>
      <c r="I64" s="10"/>
      <c r="J64" s="10"/>
    </row>
    <row r="65" spans="1:10" ht="15.75" x14ac:dyDescent="0.25">
      <c r="A65" s="10"/>
      <c r="B65" s="31">
        <v>42302</v>
      </c>
      <c r="C65" s="72">
        <v>180</v>
      </c>
      <c r="D65" s="20" t="s">
        <v>35</v>
      </c>
      <c r="E65" s="67">
        <v>400</v>
      </c>
      <c r="F65" s="32" t="s">
        <v>18</v>
      </c>
      <c r="G65" s="20">
        <f t="shared" si="0"/>
        <v>1091751.53</v>
      </c>
      <c r="H65" s="10"/>
      <c r="I65" s="10"/>
      <c r="J65" s="10"/>
    </row>
    <row r="66" spans="1:10" ht="15.75" x14ac:dyDescent="0.25">
      <c r="A66" s="10"/>
      <c r="B66" s="31" t="s">
        <v>45</v>
      </c>
      <c r="C66" s="72">
        <v>181</v>
      </c>
      <c r="D66" s="20" t="s">
        <v>35</v>
      </c>
      <c r="E66" s="67">
        <v>200</v>
      </c>
      <c r="F66" s="32" t="s">
        <v>18</v>
      </c>
      <c r="G66" s="20">
        <f t="shared" si="0"/>
        <v>1091951.53</v>
      </c>
      <c r="H66" s="10"/>
      <c r="I66" s="10"/>
      <c r="J66" s="10"/>
    </row>
    <row r="67" spans="1:10" ht="15.75" x14ac:dyDescent="0.25">
      <c r="A67" s="10"/>
      <c r="B67" s="18"/>
      <c r="C67" s="37"/>
      <c r="D67" s="20" t="s">
        <v>50</v>
      </c>
      <c r="E67" s="73">
        <v>500</v>
      </c>
      <c r="F67" s="89" t="s">
        <v>16</v>
      </c>
      <c r="G67" s="20">
        <f t="shared" si="0"/>
        <v>1092451.53</v>
      </c>
      <c r="H67" s="10"/>
      <c r="I67" s="10"/>
      <c r="J67" s="10"/>
    </row>
    <row r="68" spans="1:10" ht="15.75" x14ac:dyDescent="0.25">
      <c r="A68" s="10"/>
      <c r="B68" s="18"/>
      <c r="C68" s="19"/>
      <c r="D68" s="20" t="s">
        <v>46</v>
      </c>
      <c r="E68" s="73">
        <v>700</v>
      </c>
      <c r="F68" s="93" t="s">
        <v>16</v>
      </c>
      <c r="G68" s="20">
        <f t="shared" si="0"/>
        <v>1093151.53</v>
      </c>
      <c r="H68" s="10"/>
      <c r="I68" s="10"/>
      <c r="J68" s="10"/>
    </row>
    <row r="69" spans="1:10" ht="15.75" x14ac:dyDescent="0.25">
      <c r="A69" s="10"/>
      <c r="B69" s="78">
        <v>42307</v>
      </c>
      <c r="C69" s="37">
        <v>26293</v>
      </c>
      <c r="D69" s="37" t="s">
        <v>52</v>
      </c>
      <c r="E69" s="74"/>
      <c r="F69" s="79">
        <v>175</v>
      </c>
      <c r="G69" s="20">
        <f>G68-F69</f>
        <v>1092976.53</v>
      </c>
      <c r="H69" s="10"/>
      <c r="I69" s="10"/>
      <c r="J69" s="10"/>
    </row>
    <row r="70" spans="1:10" ht="15.75" x14ac:dyDescent="0.25">
      <c r="A70" s="10"/>
      <c r="B70" s="37"/>
      <c r="C70" s="37"/>
      <c r="D70" s="37" t="s">
        <v>61</v>
      </c>
      <c r="E70" s="73">
        <v>2780.25</v>
      </c>
      <c r="F70" s="40"/>
      <c r="G70" s="20">
        <f>G69+E70</f>
        <v>1095756.78</v>
      </c>
      <c r="H70" s="10"/>
      <c r="I70" s="10"/>
      <c r="J70" s="10"/>
    </row>
    <row r="71" spans="1:10" ht="15.75" x14ac:dyDescent="0.25">
      <c r="A71" s="10"/>
      <c r="B71" s="37"/>
      <c r="C71" s="37"/>
      <c r="D71" s="37"/>
      <c r="E71" s="42"/>
      <c r="F71" s="75"/>
      <c r="G71" s="37"/>
      <c r="H71" s="10"/>
      <c r="I71" s="10"/>
      <c r="J71" s="10"/>
    </row>
    <row r="72" spans="1:10" ht="17.25" customHeight="1" x14ac:dyDescent="0.25">
      <c r="A72" s="10"/>
      <c r="B72" s="37"/>
      <c r="C72" s="37"/>
      <c r="D72" s="37"/>
      <c r="E72" s="42"/>
      <c r="F72" s="40"/>
      <c r="G72" s="37"/>
      <c r="H72" s="10"/>
      <c r="I72" s="10"/>
      <c r="J72" s="10"/>
    </row>
    <row r="73" spans="1:10" ht="17.25" customHeight="1" x14ac:dyDescent="0.25">
      <c r="A73" s="10"/>
      <c r="B73" s="37"/>
      <c r="C73" s="37"/>
      <c r="D73" s="37"/>
      <c r="E73" s="43"/>
      <c r="F73" s="40"/>
      <c r="G73" s="37"/>
      <c r="H73" s="10"/>
      <c r="I73" s="10"/>
      <c r="J73" s="10"/>
    </row>
    <row r="74" spans="1:10" ht="18" customHeight="1" x14ac:dyDescent="0.25">
      <c r="A74" s="10"/>
      <c r="B74" s="37"/>
      <c r="C74" s="37"/>
      <c r="D74" s="37"/>
      <c r="E74" s="43"/>
      <c r="F74" s="40"/>
      <c r="G74" s="37"/>
      <c r="H74" s="10"/>
      <c r="I74" s="10"/>
      <c r="J74" s="10"/>
    </row>
    <row r="75" spans="1:10" ht="15.75" x14ac:dyDescent="0.25">
      <c r="A75" s="10"/>
      <c r="B75" s="37"/>
      <c r="C75" s="76"/>
      <c r="D75" s="76"/>
      <c r="E75" s="37"/>
      <c r="F75" s="37"/>
      <c r="G75" s="37"/>
      <c r="H75" s="10"/>
      <c r="I75" s="10"/>
      <c r="J75" s="10"/>
    </row>
    <row r="76" spans="1:10" ht="15.75" x14ac:dyDescent="0.25">
      <c r="A76" s="10"/>
      <c r="B76" s="37"/>
      <c r="C76" s="76"/>
      <c r="D76" s="76"/>
      <c r="E76" s="43">
        <f>SUM(E24:E75)</f>
        <v>108793.38</v>
      </c>
      <c r="F76" s="77"/>
      <c r="G76" s="37"/>
      <c r="H76" s="10"/>
      <c r="I76" s="10"/>
      <c r="J76" s="10"/>
    </row>
    <row r="77" spans="1:10" ht="15.75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</row>
    <row r="78" spans="1:10" ht="15.75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</row>
    <row r="79" spans="1:10" x14ac:dyDescent="0.25">
      <c r="A79" s="6"/>
      <c r="B79" s="6"/>
      <c r="C79" s="6"/>
      <c r="D79" s="6"/>
      <c r="E79" s="6"/>
      <c r="F79" s="6"/>
      <c r="G79" s="6"/>
    </row>
    <row r="80" spans="1:10" ht="20.25" x14ac:dyDescent="0.4">
      <c r="A80" s="6"/>
      <c r="B80" s="6"/>
      <c r="C80" s="52"/>
      <c r="D80" s="53"/>
      <c r="E80" s="9"/>
      <c r="F80" s="6"/>
      <c r="G80" s="6"/>
    </row>
    <row r="81" spans="1:7" ht="17.25" x14ac:dyDescent="0.4">
      <c r="A81" s="6"/>
      <c r="B81" s="6"/>
      <c r="C81" s="6"/>
      <c r="D81" s="9"/>
      <c r="E81" s="9"/>
      <c r="F81" s="6"/>
      <c r="G81" s="6"/>
    </row>
    <row r="82" spans="1:7" ht="20.25" x14ac:dyDescent="0.4">
      <c r="A82" s="6"/>
      <c r="B82" s="6"/>
      <c r="C82" s="6"/>
      <c r="D82" s="52"/>
      <c r="E82" s="49"/>
      <c r="F82" s="6"/>
      <c r="G82" s="6"/>
    </row>
    <row r="83" spans="1:7" ht="20.25" x14ac:dyDescent="0.4">
      <c r="A83" s="6" t="s">
        <v>54</v>
      </c>
      <c r="B83" s="6"/>
      <c r="C83" s="6"/>
      <c r="D83" s="54"/>
      <c r="E83" s="49"/>
      <c r="F83" s="6"/>
      <c r="G83" s="6"/>
    </row>
    <row r="84" spans="1:7" ht="20.25" x14ac:dyDescent="0.4">
      <c r="A84" s="6" t="s">
        <v>55</v>
      </c>
      <c r="B84" s="6"/>
      <c r="C84" s="6"/>
      <c r="D84" s="54"/>
      <c r="E84" s="47"/>
      <c r="F84" s="6"/>
      <c r="G84" s="6"/>
    </row>
    <row r="85" spans="1:7" ht="20.25" x14ac:dyDescent="0.4">
      <c r="A85" s="6" t="s">
        <v>59</v>
      </c>
      <c r="B85" s="6"/>
      <c r="C85" s="6"/>
      <c r="D85" s="54"/>
      <c r="E85" s="48"/>
      <c r="F85" s="6"/>
      <c r="G85" s="6"/>
    </row>
    <row r="86" spans="1:7" ht="20.25" x14ac:dyDescent="0.4">
      <c r="A86" s="6"/>
      <c r="B86" s="6"/>
      <c r="C86" s="6"/>
      <c r="D86" s="58"/>
      <c r="E86" s="59"/>
      <c r="F86" s="6"/>
      <c r="G86" s="6"/>
    </row>
    <row r="87" spans="1:7" ht="21" x14ac:dyDescent="0.45">
      <c r="A87" s="6"/>
      <c r="B87" s="6"/>
      <c r="C87" s="6"/>
      <c r="D87" s="55"/>
      <c r="E87" s="48"/>
      <c r="F87" s="6"/>
      <c r="G87" s="6"/>
    </row>
    <row r="88" spans="1:7" ht="18" x14ac:dyDescent="0.4">
      <c r="A88" s="6"/>
      <c r="B88" s="6"/>
      <c r="C88" s="6"/>
      <c r="D88" s="9"/>
      <c r="E88" s="47"/>
      <c r="F88" s="6"/>
      <c r="G88" s="6"/>
    </row>
    <row r="89" spans="1:7" ht="18" x14ac:dyDescent="0.4">
      <c r="A89" s="6"/>
      <c r="B89" s="6"/>
      <c r="C89" s="6"/>
      <c r="D89" s="9"/>
      <c r="E89" s="49"/>
      <c r="F89" s="6"/>
      <c r="G89" s="6"/>
    </row>
    <row r="90" spans="1:7" ht="15.75" x14ac:dyDescent="0.25">
      <c r="A90" s="6"/>
      <c r="B90" s="6"/>
      <c r="C90" s="6"/>
      <c r="D90" s="6"/>
      <c r="E90" s="44"/>
      <c r="F90" s="6"/>
      <c r="G90" s="6"/>
    </row>
    <row r="91" spans="1:7" ht="15.75" x14ac:dyDescent="0.25">
      <c r="A91" s="6"/>
      <c r="B91" s="6"/>
      <c r="C91" s="6"/>
      <c r="D91" s="6"/>
      <c r="E91" s="50"/>
      <c r="F91" s="6"/>
      <c r="G91" s="6"/>
    </row>
    <row r="92" spans="1:7" ht="15.75" x14ac:dyDescent="0.25">
      <c r="A92" s="6"/>
      <c r="B92" s="6"/>
      <c r="C92" s="6"/>
      <c r="D92" s="6"/>
      <c r="E92" s="51"/>
      <c r="F92" s="6"/>
      <c r="G92" s="6"/>
    </row>
    <row r="93" spans="1:7" ht="15.75" x14ac:dyDescent="0.25">
      <c r="A93" s="6"/>
      <c r="B93" s="6"/>
      <c r="C93" s="6"/>
      <c r="D93" s="56"/>
      <c r="E93" s="57"/>
      <c r="F93" s="6"/>
      <c r="G93" s="6"/>
    </row>
    <row r="94" spans="1:7" x14ac:dyDescent="0.25">
      <c r="A94" s="6"/>
      <c r="B94" s="6"/>
      <c r="C94" s="6"/>
      <c r="D94" s="56"/>
      <c r="E94" s="6"/>
      <c r="F94" s="6"/>
      <c r="G94" s="6"/>
    </row>
    <row r="95" spans="1:7" x14ac:dyDescent="0.25">
      <c r="A95" s="6"/>
      <c r="B95" s="6"/>
      <c r="C95" s="6"/>
      <c r="D95" s="6"/>
      <c r="E95" s="6"/>
      <c r="F95" s="6"/>
      <c r="G95" s="6"/>
    </row>
    <row r="96" spans="1:7" x14ac:dyDescent="0.25">
      <c r="A96" s="6"/>
      <c r="B96" s="6"/>
      <c r="C96" s="6"/>
      <c r="D96" s="6"/>
      <c r="E96" s="6"/>
      <c r="F96" s="6"/>
      <c r="G96" s="6"/>
    </row>
    <row r="97" spans="1:4" ht="28.5" x14ac:dyDescent="0.45">
      <c r="A97" s="45"/>
      <c r="B97" s="45"/>
      <c r="C97" s="45"/>
      <c r="D97" s="45"/>
    </row>
    <row r="98" spans="1:4" ht="28.5" x14ac:dyDescent="0.45">
      <c r="A98" s="45"/>
      <c r="B98" s="45"/>
      <c r="C98" s="45"/>
      <c r="D98" s="45"/>
    </row>
    <row r="99" spans="1:4" ht="28.5" x14ac:dyDescent="0.45">
      <c r="A99" s="45"/>
      <c r="B99" s="45"/>
      <c r="C99" s="45"/>
      <c r="D99" s="45"/>
    </row>
    <row r="100" spans="1:4" ht="28.5" x14ac:dyDescent="0.45">
      <c r="A100" s="45"/>
      <c r="B100" s="45"/>
      <c r="C100" s="45"/>
      <c r="D100" s="45"/>
    </row>
    <row r="101" spans="1:4" ht="28.5" x14ac:dyDescent="0.45">
      <c r="A101" s="45"/>
      <c r="B101" s="45"/>
      <c r="C101" s="45"/>
      <c r="D101" s="45"/>
    </row>
    <row r="102" spans="1:4" ht="28.5" x14ac:dyDescent="0.45">
      <c r="A102" s="45"/>
      <c r="B102" s="45"/>
      <c r="C102" s="45"/>
      <c r="D102" s="45"/>
    </row>
    <row r="103" spans="1:4" ht="28.5" x14ac:dyDescent="0.45">
      <c r="A103" s="45"/>
      <c r="B103" s="45"/>
      <c r="C103" s="45"/>
      <c r="D103" s="45"/>
    </row>
    <row r="482" spans="6:6" x14ac:dyDescent="0.25">
      <c r="F482" t="s">
        <v>19</v>
      </c>
    </row>
  </sheetData>
  <mergeCells count="13">
    <mergeCell ref="A23:A28"/>
    <mergeCell ref="A19:G19"/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ageMargins left="0.70866141732283472" right="0.70866141732283472" top="0.74803149606299213" bottom="0.74803149606299213" header="0.31496062992125984" footer="0.31496062992125984"/>
  <pageSetup scale="49" orientation="portrait" r:id="rId1"/>
  <rowBreaks count="1" manualBreakCount="1">
    <brk id="8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59"/>
  <sheetViews>
    <sheetView showGridLines="0" topLeftCell="B59" zoomScaleNormal="100" workbookViewId="0">
      <selection activeCell="G76" sqref="G76"/>
    </sheetView>
  </sheetViews>
  <sheetFormatPr baseColWidth="10" defaultRowHeight="15" x14ac:dyDescent="0.25"/>
  <cols>
    <col min="1" max="1" width="15.42578125" customWidth="1"/>
    <col min="2" max="2" width="23" customWidth="1"/>
    <col min="3" max="3" width="63.42578125" customWidth="1"/>
    <col min="4" max="4" width="20.28515625" customWidth="1"/>
    <col min="5" max="5" width="16.5703125" customWidth="1"/>
    <col min="6" max="6" width="22.7109375" customWidth="1"/>
    <col min="7" max="7" width="18.140625" customWidth="1"/>
  </cols>
  <sheetData>
    <row r="1" spans="1:9" s="1" customFormat="1" ht="15.75" x14ac:dyDescent="0.25">
      <c r="A1" s="10"/>
      <c r="B1" s="10"/>
      <c r="C1" s="10"/>
      <c r="D1" s="10"/>
      <c r="E1" s="10"/>
      <c r="F1" s="10"/>
      <c r="G1" s="10"/>
      <c r="H1" s="10"/>
      <c r="I1" s="10"/>
    </row>
    <row r="2" spans="1:9" s="1" customFormat="1" ht="15.75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9" s="1" customFormat="1" ht="15.75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s="1" customFormat="1" ht="15.75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s="1" customFormat="1" ht="15.75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9" s="1" customFormat="1" ht="15.75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9" s="1" customFormat="1" ht="15.75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s="1" customFormat="1" ht="15.75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s="1" customFormat="1" ht="15.75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s="1" customFormat="1" ht="15.75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s="1" customFormat="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9" s="1" customFormat="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9" s="1" customFormat="1" ht="15.75" x14ac:dyDescent="0.25">
      <c r="A13" s="210"/>
      <c r="B13" s="210"/>
      <c r="C13" s="210"/>
      <c r="D13" s="210"/>
      <c r="E13" s="210"/>
      <c r="F13" s="210"/>
      <c r="G13" s="10"/>
      <c r="H13" s="10"/>
      <c r="I13" s="10"/>
    </row>
    <row r="14" spans="1:9" s="1" customFormat="1" ht="15.75" x14ac:dyDescent="0.25">
      <c r="A14" s="210"/>
      <c r="B14" s="210"/>
      <c r="C14" s="210"/>
      <c r="D14" s="210"/>
      <c r="E14" s="210"/>
      <c r="F14" s="210"/>
      <c r="G14" s="10"/>
      <c r="H14" s="10"/>
      <c r="I14" s="10"/>
    </row>
    <row r="15" spans="1:9" s="1" customFormat="1" ht="19.5" x14ac:dyDescent="0.4">
      <c r="A15" s="211"/>
      <c r="B15" s="211"/>
      <c r="C15" s="211"/>
      <c r="D15" s="211"/>
      <c r="E15" s="211"/>
      <c r="F15" s="211"/>
      <c r="G15" s="10"/>
      <c r="H15" s="10"/>
      <c r="I15" s="10"/>
    </row>
    <row r="16" spans="1:9" s="1" customFormat="1" ht="15.75" x14ac:dyDescent="0.25">
      <c r="A16" s="212"/>
      <c r="B16" s="212"/>
      <c r="C16" s="212"/>
      <c r="D16" s="212"/>
      <c r="E16" s="212"/>
      <c r="F16" s="212"/>
      <c r="G16" s="10"/>
      <c r="H16" s="10"/>
      <c r="I16" s="10"/>
    </row>
    <row r="17" spans="1:9" s="1" customFormat="1" ht="15.75" x14ac:dyDescent="0.25">
      <c r="A17" s="209"/>
      <c r="B17" s="209"/>
      <c r="C17" s="209"/>
      <c r="D17" s="209"/>
      <c r="E17" s="209"/>
      <c r="F17" s="209"/>
      <c r="G17" s="10"/>
      <c r="H17" s="10"/>
      <c r="I17" s="10"/>
    </row>
    <row r="18" spans="1:9" s="1" customFormat="1" ht="15.75" x14ac:dyDescent="0.25">
      <c r="A18" s="209"/>
      <c r="B18" s="209"/>
      <c r="C18" s="209"/>
      <c r="D18" s="209"/>
      <c r="E18" s="209"/>
      <c r="F18" s="209"/>
      <c r="G18" s="10"/>
      <c r="H18" s="10"/>
      <c r="I18" s="10"/>
    </row>
    <row r="19" spans="1:9" s="1" customFormat="1" ht="16.5" thickBot="1" x14ac:dyDescent="0.3">
      <c r="A19" s="210"/>
      <c r="B19" s="210"/>
      <c r="C19" s="210"/>
      <c r="D19" s="210"/>
      <c r="E19" s="210"/>
      <c r="F19" s="210"/>
      <c r="G19" s="10"/>
      <c r="H19" s="10"/>
      <c r="I19" s="10"/>
    </row>
    <row r="20" spans="1:9" s="1" customFormat="1" ht="15.75" x14ac:dyDescent="0.25">
      <c r="A20" s="213" t="s">
        <v>3</v>
      </c>
      <c r="B20" s="213"/>
      <c r="C20" s="213"/>
      <c r="D20" s="213" t="s">
        <v>11</v>
      </c>
      <c r="E20" s="213"/>
      <c r="F20" s="213"/>
      <c r="G20" s="10"/>
      <c r="H20" s="10"/>
      <c r="I20" s="10"/>
    </row>
    <row r="21" spans="1:9" s="1" customFormat="1" ht="15.75" x14ac:dyDescent="0.25">
      <c r="A21" s="214"/>
      <c r="B21" s="214"/>
      <c r="C21" s="11"/>
      <c r="D21" s="214" t="s">
        <v>4</v>
      </c>
      <c r="E21" s="214"/>
      <c r="F21" s="12"/>
      <c r="G21" s="10"/>
      <c r="H21" s="13"/>
      <c r="I21" s="10"/>
    </row>
    <row r="22" spans="1:9" s="1" customFormat="1" ht="15.75" x14ac:dyDescent="0.25">
      <c r="A22" s="14" t="s">
        <v>5</v>
      </c>
      <c r="B22" s="15" t="s">
        <v>6</v>
      </c>
      <c r="C22" s="16" t="s">
        <v>7</v>
      </c>
      <c r="D22" s="14" t="s">
        <v>8</v>
      </c>
      <c r="E22" s="15" t="s">
        <v>9</v>
      </c>
      <c r="F22" s="17" t="s">
        <v>10</v>
      </c>
      <c r="G22" s="10"/>
      <c r="H22" s="10"/>
      <c r="I22" s="10"/>
    </row>
    <row r="23" spans="1:9" s="1" customFormat="1" ht="15.75" x14ac:dyDescent="0.25">
      <c r="A23" s="14"/>
      <c r="B23" s="15"/>
      <c r="C23" s="16"/>
      <c r="D23" s="14"/>
      <c r="E23" s="15"/>
      <c r="F23" s="17"/>
      <c r="G23" s="10"/>
      <c r="H23" s="10"/>
      <c r="I23" s="10"/>
    </row>
    <row r="24" spans="1:9" s="1" customFormat="1" ht="15.75" x14ac:dyDescent="0.25">
      <c r="A24" s="18">
        <v>42522</v>
      </c>
      <c r="B24" s="146"/>
      <c r="C24" s="202" t="s">
        <v>144</v>
      </c>
      <c r="D24" s="146"/>
      <c r="E24" s="146"/>
      <c r="F24" s="160">
        <v>1734031.98</v>
      </c>
      <c r="G24" s="10"/>
      <c r="H24" s="10"/>
      <c r="I24" s="10"/>
    </row>
    <row r="25" spans="1:9" s="1" customFormat="1" ht="15.75" x14ac:dyDescent="0.25">
      <c r="A25" s="18">
        <v>42522</v>
      </c>
      <c r="B25" s="146">
        <v>196332810</v>
      </c>
      <c r="C25" s="204" t="s">
        <v>299</v>
      </c>
      <c r="D25" s="206">
        <v>1000</v>
      </c>
      <c r="E25" s="146"/>
      <c r="F25" s="149">
        <v>1734031.98</v>
      </c>
      <c r="G25" s="116" t="s">
        <v>301</v>
      </c>
      <c r="H25" s="10"/>
      <c r="I25" s="10"/>
    </row>
    <row r="26" spans="1:9" s="1" customFormat="1" ht="15.75" x14ac:dyDescent="0.25">
      <c r="A26" s="18">
        <v>42527</v>
      </c>
      <c r="B26" s="60">
        <v>13632752</v>
      </c>
      <c r="C26" s="201" t="s">
        <v>298</v>
      </c>
      <c r="D26" s="160">
        <v>4500</v>
      </c>
      <c r="E26" s="162"/>
      <c r="F26" s="160">
        <f>F25+D26</f>
        <v>1738531.98</v>
      </c>
      <c r="G26" s="10" t="s">
        <v>245</v>
      </c>
      <c r="H26" s="10"/>
      <c r="I26" s="10"/>
    </row>
    <row r="27" spans="1:9" s="145" customFormat="1" ht="15.75" x14ac:dyDescent="0.25">
      <c r="A27" s="18">
        <v>42527</v>
      </c>
      <c r="B27" s="195">
        <v>13632765</v>
      </c>
      <c r="C27" s="25" t="s">
        <v>300</v>
      </c>
      <c r="D27" s="203">
        <v>29000</v>
      </c>
      <c r="E27" s="162"/>
      <c r="F27" s="160">
        <v>1738531.98</v>
      </c>
      <c r="G27" s="144" t="s">
        <v>322</v>
      </c>
      <c r="H27" s="144"/>
      <c r="I27" s="144"/>
    </row>
    <row r="28" spans="1:9" s="145" customFormat="1" ht="15.75" x14ac:dyDescent="0.25">
      <c r="A28" s="18">
        <v>42523</v>
      </c>
      <c r="B28" s="195">
        <v>196331957</v>
      </c>
      <c r="C28" s="20" t="s">
        <v>241</v>
      </c>
      <c r="D28" s="160">
        <v>1300</v>
      </c>
      <c r="E28" s="162"/>
      <c r="F28" s="160">
        <f>F27+D28</f>
        <v>1739831.98</v>
      </c>
      <c r="G28" s="144" t="s">
        <v>302</v>
      </c>
      <c r="H28" s="144"/>
      <c r="I28" s="144"/>
    </row>
    <row r="29" spans="1:9" s="145" customFormat="1" ht="15.75" x14ac:dyDescent="0.25">
      <c r="A29" s="18">
        <v>42527</v>
      </c>
      <c r="B29" s="146">
        <v>196331376</v>
      </c>
      <c r="C29" s="20" t="s">
        <v>241</v>
      </c>
      <c r="D29" s="160">
        <v>2900</v>
      </c>
      <c r="E29" s="162"/>
      <c r="F29" s="160">
        <f t="shared" ref="F29:F75" si="0">F28+D29</f>
        <v>1742731.98</v>
      </c>
      <c r="G29" s="144"/>
      <c r="H29" s="144"/>
      <c r="I29" s="144"/>
    </row>
    <row r="30" spans="1:9" s="1" customFormat="1" ht="15.75" x14ac:dyDescent="0.25">
      <c r="A30" s="18">
        <v>42529</v>
      </c>
      <c r="B30" s="60">
        <v>196332188</v>
      </c>
      <c r="C30" s="20" t="s">
        <v>241</v>
      </c>
      <c r="D30" s="134">
        <v>1300</v>
      </c>
      <c r="E30" s="163"/>
      <c r="F30" s="160">
        <f t="shared" si="0"/>
        <v>1744031.98</v>
      </c>
      <c r="G30" s="116"/>
      <c r="H30" s="10"/>
      <c r="I30" s="10"/>
    </row>
    <row r="31" spans="1:9" s="1" customFormat="1" ht="15.75" x14ac:dyDescent="0.25">
      <c r="A31" s="18">
        <v>42531</v>
      </c>
      <c r="B31" s="60">
        <v>181236095</v>
      </c>
      <c r="C31" s="20" t="s">
        <v>241</v>
      </c>
      <c r="D31" s="134">
        <v>1650</v>
      </c>
      <c r="E31" s="164"/>
      <c r="F31" s="160">
        <f t="shared" si="0"/>
        <v>1745681.98</v>
      </c>
      <c r="G31" s="116"/>
      <c r="H31" s="10"/>
      <c r="I31" s="10"/>
    </row>
    <row r="32" spans="1:9" s="1" customFormat="1" ht="15.75" x14ac:dyDescent="0.25">
      <c r="A32" s="18">
        <v>42534</v>
      </c>
      <c r="B32" s="60">
        <v>196333421</v>
      </c>
      <c r="C32" s="20" t="s">
        <v>241</v>
      </c>
      <c r="D32" s="134">
        <v>200</v>
      </c>
      <c r="E32" s="164"/>
      <c r="F32" s="160">
        <f t="shared" si="0"/>
        <v>1745881.98</v>
      </c>
      <c r="G32" s="116"/>
      <c r="H32" s="10"/>
      <c r="I32" s="10"/>
    </row>
    <row r="33" spans="1:9" s="1" customFormat="1" ht="15.75" x14ac:dyDescent="0.25">
      <c r="A33" s="18">
        <v>42534</v>
      </c>
      <c r="B33" s="60">
        <v>196333604</v>
      </c>
      <c r="C33" s="20" t="s">
        <v>241</v>
      </c>
      <c r="D33" s="134">
        <v>400</v>
      </c>
      <c r="E33" s="199"/>
      <c r="F33" s="160">
        <f t="shared" si="0"/>
        <v>1746281.98</v>
      </c>
      <c r="G33" s="116"/>
      <c r="H33" s="10"/>
      <c r="I33" s="10"/>
    </row>
    <row r="34" spans="1:9" s="1" customFormat="1" ht="15.75" x14ac:dyDescent="0.25">
      <c r="A34" s="18">
        <v>42538</v>
      </c>
      <c r="B34" s="146">
        <v>196331699</v>
      </c>
      <c r="C34" s="20" t="s">
        <v>241</v>
      </c>
      <c r="D34" s="21">
        <v>650</v>
      </c>
      <c r="E34" s="200"/>
      <c r="F34" s="160">
        <f t="shared" si="0"/>
        <v>1746931.98</v>
      </c>
      <c r="G34" s="116"/>
      <c r="H34" s="10"/>
      <c r="I34" s="10"/>
    </row>
    <row r="35" spans="1:9" ht="15.75" x14ac:dyDescent="0.25">
      <c r="A35" s="18">
        <v>42541</v>
      </c>
      <c r="B35" s="146">
        <v>181237263</v>
      </c>
      <c r="C35" s="20" t="s">
        <v>241</v>
      </c>
      <c r="D35" s="21">
        <v>300</v>
      </c>
      <c r="E35" s="200"/>
      <c r="F35" s="160">
        <f t="shared" si="0"/>
        <v>1747231.98</v>
      </c>
      <c r="G35" s="133"/>
      <c r="H35" s="10"/>
      <c r="I35" s="10"/>
    </row>
    <row r="36" spans="1:9" ht="15.75" x14ac:dyDescent="0.25">
      <c r="A36" s="18">
        <v>42542</v>
      </c>
      <c r="B36" s="60"/>
      <c r="C36" s="20" t="s">
        <v>241</v>
      </c>
      <c r="D36" s="21">
        <v>600</v>
      </c>
      <c r="E36" s="200"/>
      <c r="F36" s="160">
        <f t="shared" si="0"/>
        <v>1747831.98</v>
      </c>
      <c r="G36" s="173"/>
      <c r="H36" s="10"/>
      <c r="I36" s="10"/>
    </row>
    <row r="37" spans="1:9" ht="15.75" x14ac:dyDescent="0.25">
      <c r="A37" s="18">
        <v>42543</v>
      </c>
      <c r="B37" s="60"/>
      <c r="C37" s="20" t="s">
        <v>241</v>
      </c>
      <c r="D37" s="21">
        <v>1050</v>
      </c>
      <c r="E37" s="110"/>
      <c r="F37" s="160">
        <f t="shared" si="0"/>
        <v>1748881.98</v>
      </c>
      <c r="G37" s="144"/>
      <c r="H37" s="10"/>
      <c r="I37" s="10"/>
    </row>
    <row r="38" spans="1:9" ht="15.75" x14ac:dyDescent="0.25">
      <c r="A38" s="18">
        <v>42544</v>
      </c>
      <c r="B38" s="60"/>
      <c r="C38" s="20" t="s">
        <v>241</v>
      </c>
      <c r="D38" s="21">
        <v>400</v>
      </c>
      <c r="E38" s="110"/>
      <c r="F38" s="160">
        <f t="shared" si="0"/>
        <v>1749281.98</v>
      </c>
      <c r="G38" s="174"/>
      <c r="H38" s="10"/>
      <c r="I38" s="10"/>
    </row>
    <row r="39" spans="1:9" ht="15.75" x14ac:dyDescent="0.25">
      <c r="A39" s="18">
        <v>42545</v>
      </c>
      <c r="B39" s="60"/>
      <c r="C39" s="20" t="s">
        <v>241</v>
      </c>
      <c r="D39" s="21">
        <v>1700</v>
      </c>
      <c r="E39" s="113"/>
      <c r="F39" s="160">
        <f t="shared" si="0"/>
        <v>1750981.98</v>
      </c>
      <c r="G39" s="175"/>
      <c r="H39" s="10"/>
      <c r="I39" s="10"/>
    </row>
    <row r="40" spans="1:9" ht="15.75" x14ac:dyDescent="0.25">
      <c r="A40" s="18">
        <v>42551</v>
      </c>
      <c r="B40" s="60"/>
      <c r="C40" s="20" t="s">
        <v>241</v>
      </c>
      <c r="D40" s="21">
        <v>500</v>
      </c>
      <c r="E40" s="113"/>
      <c r="F40" s="160">
        <f t="shared" si="0"/>
        <v>1751481.98</v>
      </c>
      <c r="G40" s="144"/>
      <c r="H40" s="10"/>
      <c r="I40" s="10"/>
    </row>
    <row r="41" spans="1:9" ht="15.75" x14ac:dyDescent="0.25">
      <c r="A41" s="18">
        <v>42528</v>
      </c>
      <c r="B41" s="60">
        <v>10101070</v>
      </c>
      <c r="C41" s="20" t="s">
        <v>303</v>
      </c>
      <c r="D41" s="21">
        <v>215051.55</v>
      </c>
      <c r="E41" s="113"/>
      <c r="F41" s="160">
        <f t="shared" si="0"/>
        <v>1966533.53</v>
      </c>
      <c r="G41" s="144"/>
      <c r="H41" s="10"/>
      <c r="I41" s="10"/>
    </row>
    <row r="42" spans="1:9" ht="15.75" x14ac:dyDescent="0.25">
      <c r="A42" s="18">
        <v>42528</v>
      </c>
      <c r="B42" s="60">
        <v>10101070</v>
      </c>
      <c r="C42" s="20" t="s">
        <v>303</v>
      </c>
      <c r="D42" s="21">
        <v>121054.99</v>
      </c>
      <c r="E42" s="167"/>
      <c r="F42" s="160">
        <f t="shared" si="0"/>
        <v>2087588.52</v>
      </c>
      <c r="G42" s="144"/>
      <c r="H42" s="10"/>
      <c r="I42" s="10"/>
    </row>
    <row r="43" spans="1:9" ht="15.75" x14ac:dyDescent="0.25">
      <c r="A43" s="18">
        <v>42528</v>
      </c>
      <c r="B43" s="60">
        <v>10101070</v>
      </c>
      <c r="C43" s="20" t="s">
        <v>303</v>
      </c>
      <c r="D43" s="21">
        <v>293408.26</v>
      </c>
      <c r="E43" s="167"/>
      <c r="F43" s="160">
        <f t="shared" si="0"/>
        <v>2380996.7800000003</v>
      </c>
      <c r="G43" s="144"/>
      <c r="H43" s="10"/>
      <c r="I43" s="10"/>
    </row>
    <row r="44" spans="1:9" ht="15.75" x14ac:dyDescent="0.25">
      <c r="A44" s="18"/>
      <c r="B44" s="60">
        <v>1230338120</v>
      </c>
      <c r="C44" s="20" t="s">
        <v>304</v>
      </c>
      <c r="D44" s="20">
        <v>550</v>
      </c>
      <c r="E44" s="113"/>
      <c r="F44" s="160">
        <f t="shared" si="0"/>
        <v>2381546.7800000003</v>
      </c>
      <c r="G44" s="144"/>
      <c r="H44" s="10"/>
      <c r="I44" s="10"/>
    </row>
    <row r="45" spans="1:9" ht="15.75" x14ac:dyDescent="0.25">
      <c r="A45" s="18">
        <v>42548</v>
      </c>
      <c r="B45" s="60">
        <v>12440025081</v>
      </c>
      <c r="C45" s="20" t="s">
        <v>305</v>
      </c>
      <c r="D45" s="20">
        <v>500</v>
      </c>
      <c r="E45" s="113"/>
      <c r="F45" s="160">
        <f t="shared" si="0"/>
        <v>2382046.7800000003</v>
      </c>
      <c r="G45" s="10"/>
      <c r="H45" s="10"/>
      <c r="I45" s="10"/>
    </row>
    <row r="46" spans="1:9" ht="15.75" x14ac:dyDescent="0.25">
      <c r="A46" s="18">
        <v>42551</v>
      </c>
      <c r="B46" s="60">
        <v>1010130</v>
      </c>
      <c r="C46" s="20" t="s">
        <v>244</v>
      </c>
      <c r="D46" s="176">
        <v>10039.17</v>
      </c>
      <c r="E46" s="107"/>
      <c r="F46" s="160">
        <f t="shared" si="0"/>
        <v>2392085.9500000002</v>
      </c>
      <c r="G46" s="116"/>
      <c r="H46" s="10"/>
      <c r="I46" s="10"/>
    </row>
    <row r="47" spans="1:9" ht="22.5" x14ac:dyDescent="0.3">
      <c r="A47" s="18">
        <v>42551</v>
      </c>
      <c r="B47" s="60"/>
      <c r="C47" s="20" t="s">
        <v>82</v>
      </c>
      <c r="D47" s="20">
        <v>2300</v>
      </c>
      <c r="E47" s="205" t="s">
        <v>289</v>
      </c>
      <c r="F47" s="160">
        <f t="shared" si="0"/>
        <v>2394385.9500000002</v>
      </c>
      <c r="G47" s="10"/>
      <c r="H47" s="10"/>
      <c r="I47" s="10"/>
    </row>
    <row r="48" spans="1:9" ht="22.5" x14ac:dyDescent="0.3">
      <c r="A48" s="18">
        <v>42551</v>
      </c>
      <c r="B48" s="60"/>
      <c r="C48" s="20" t="s">
        <v>82</v>
      </c>
      <c r="D48" s="20">
        <v>800</v>
      </c>
      <c r="E48" s="205" t="s">
        <v>289</v>
      </c>
      <c r="F48" s="160">
        <f t="shared" si="0"/>
        <v>2395185.9500000002</v>
      </c>
      <c r="G48" s="10"/>
      <c r="H48" s="10"/>
      <c r="I48" s="10"/>
    </row>
    <row r="49" spans="1:11" ht="18" customHeight="1" x14ac:dyDescent="0.35">
      <c r="A49" s="18">
        <v>42551</v>
      </c>
      <c r="B49" s="121"/>
      <c r="C49" s="20" t="s">
        <v>82</v>
      </c>
      <c r="D49" s="20">
        <v>95</v>
      </c>
      <c r="E49" s="205" t="s">
        <v>289</v>
      </c>
      <c r="F49" s="160">
        <f t="shared" si="0"/>
        <v>2395280.9500000002</v>
      </c>
      <c r="G49" s="96"/>
      <c r="H49" s="10"/>
      <c r="I49" s="10"/>
      <c r="K49" s="132"/>
    </row>
    <row r="50" spans="1:11" ht="22.5" x14ac:dyDescent="0.3">
      <c r="A50" s="18">
        <v>42551</v>
      </c>
      <c r="B50" s="121"/>
      <c r="C50" s="20" t="s">
        <v>306</v>
      </c>
      <c r="D50" s="20">
        <v>2100</v>
      </c>
      <c r="E50" s="205" t="s">
        <v>289</v>
      </c>
      <c r="F50" s="160">
        <f t="shared" si="0"/>
        <v>2397380.9500000002</v>
      </c>
      <c r="G50" s="10"/>
      <c r="H50" s="10"/>
      <c r="I50" s="10"/>
    </row>
    <row r="51" spans="1:11" ht="22.5" x14ac:dyDescent="0.3">
      <c r="A51" s="18">
        <v>42551</v>
      </c>
      <c r="B51" s="121"/>
      <c r="C51" s="20" t="s">
        <v>306</v>
      </c>
      <c r="D51" s="20">
        <f>49*45.79</f>
        <v>2243.71</v>
      </c>
      <c r="E51" s="205" t="s">
        <v>289</v>
      </c>
      <c r="F51" s="160">
        <f t="shared" si="0"/>
        <v>2399624.66</v>
      </c>
      <c r="G51" s="10"/>
      <c r="H51" s="10"/>
      <c r="I51" s="10"/>
    </row>
    <row r="52" spans="1:11" ht="22.5" x14ac:dyDescent="0.3">
      <c r="A52" s="18">
        <v>42551</v>
      </c>
      <c r="B52" s="121"/>
      <c r="C52" s="20" t="s">
        <v>306</v>
      </c>
      <c r="D52" s="20">
        <v>1050</v>
      </c>
      <c r="E52" s="205" t="s">
        <v>289</v>
      </c>
      <c r="F52" s="160">
        <f t="shared" si="0"/>
        <v>2400674.66</v>
      </c>
      <c r="G52" s="10"/>
      <c r="H52" s="10"/>
      <c r="I52" s="10"/>
    </row>
    <row r="53" spans="1:11" ht="22.5" x14ac:dyDescent="0.3">
      <c r="A53" s="18">
        <v>42551</v>
      </c>
      <c r="B53" s="121"/>
      <c r="C53" s="20" t="s">
        <v>306</v>
      </c>
      <c r="D53" s="20">
        <v>1556.86</v>
      </c>
      <c r="E53" s="205" t="s">
        <v>289</v>
      </c>
      <c r="F53" s="160">
        <f t="shared" si="0"/>
        <v>2402231.52</v>
      </c>
      <c r="G53" s="10"/>
      <c r="H53" s="10"/>
      <c r="I53" s="10"/>
    </row>
    <row r="54" spans="1:11" ht="22.5" x14ac:dyDescent="0.3">
      <c r="A54" s="18">
        <v>42551</v>
      </c>
      <c r="B54" s="121"/>
      <c r="C54" s="182" t="s">
        <v>82</v>
      </c>
      <c r="D54" s="183">
        <v>2400</v>
      </c>
      <c r="E54" s="205" t="s">
        <v>289</v>
      </c>
      <c r="F54" s="160">
        <f t="shared" si="0"/>
        <v>2404631.52</v>
      </c>
      <c r="G54" s="10"/>
      <c r="H54" s="10"/>
      <c r="I54" s="10"/>
    </row>
    <row r="55" spans="1:11" ht="22.5" x14ac:dyDescent="0.3">
      <c r="A55" s="18">
        <v>42551</v>
      </c>
      <c r="B55" s="121"/>
      <c r="C55" s="182" t="s">
        <v>307</v>
      </c>
      <c r="D55" s="183">
        <v>225</v>
      </c>
      <c r="E55" s="205" t="s">
        <v>289</v>
      </c>
      <c r="F55" s="160">
        <f t="shared" si="0"/>
        <v>2404856.52</v>
      </c>
      <c r="G55" s="10"/>
      <c r="H55" s="10"/>
      <c r="I55" s="10"/>
    </row>
    <row r="56" spans="1:11" ht="22.5" x14ac:dyDescent="0.3">
      <c r="A56" s="18">
        <v>42551</v>
      </c>
      <c r="B56" s="121"/>
      <c r="C56" s="20" t="s">
        <v>308</v>
      </c>
      <c r="D56" s="183">
        <v>150</v>
      </c>
      <c r="E56" s="205" t="s">
        <v>16</v>
      </c>
      <c r="F56" s="160">
        <f t="shared" si="0"/>
        <v>2405006.52</v>
      </c>
      <c r="G56" s="10"/>
      <c r="H56" s="10"/>
      <c r="I56" s="10"/>
    </row>
    <row r="57" spans="1:11" ht="22.5" x14ac:dyDescent="0.3">
      <c r="A57" s="18">
        <v>42551</v>
      </c>
      <c r="B57" s="121"/>
      <c r="C57" s="187" t="s">
        <v>309</v>
      </c>
      <c r="D57" s="183">
        <v>500</v>
      </c>
      <c r="E57" s="205" t="s">
        <v>16</v>
      </c>
      <c r="F57" s="160">
        <f t="shared" si="0"/>
        <v>2405506.52</v>
      </c>
      <c r="G57" s="10"/>
      <c r="H57" s="10"/>
      <c r="I57" s="10"/>
    </row>
    <row r="58" spans="1:11" ht="22.5" x14ac:dyDescent="0.3">
      <c r="A58" s="18">
        <v>42551</v>
      </c>
      <c r="B58" s="121"/>
      <c r="C58" s="187" t="s">
        <v>310</v>
      </c>
      <c r="D58" s="183">
        <v>200</v>
      </c>
      <c r="E58" s="205" t="s">
        <v>16</v>
      </c>
      <c r="F58" s="160">
        <f t="shared" si="0"/>
        <v>2405706.52</v>
      </c>
      <c r="G58" s="10"/>
      <c r="H58" s="10"/>
      <c r="I58" s="10"/>
    </row>
    <row r="59" spans="1:11" ht="22.5" x14ac:dyDescent="0.3">
      <c r="A59" s="18">
        <v>42551</v>
      </c>
      <c r="B59" s="121"/>
      <c r="C59" s="187" t="s">
        <v>311</v>
      </c>
      <c r="D59" s="183">
        <v>7075</v>
      </c>
      <c r="E59" s="205" t="s">
        <v>16</v>
      </c>
      <c r="F59" s="160">
        <f t="shared" si="0"/>
        <v>2412781.52</v>
      </c>
      <c r="G59" s="10"/>
      <c r="H59" s="10"/>
      <c r="I59" s="10"/>
    </row>
    <row r="60" spans="1:11" ht="22.5" x14ac:dyDescent="0.3">
      <c r="A60" s="18">
        <v>42551</v>
      </c>
      <c r="B60" s="121"/>
      <c r="C60" s="179" t="s">
        <v>82</v>
      </c>
      <c r="D60" s="183">
        <v>1100</v>
      </c>
      <c r="E60" s="205" t="s">
        <v>16</v>
      </c>
      <c r="F60" s="160">
        <f t="shared" si="0"/>
        <v>2413881.52</v>
      </c>
      <c r="G60" s="10"/>
      <c r="H60" s="10"/>
      <c r="I60" s="10"/>
    </row>
    <row r="61" spans="1:11" ht="22.5" x14ac:dyDescent="0.3">
      <c r="A61" s="18">
        <v>42551</v>
      </c>
      <c r="B61" s="121"/>
      <c r="C61" s="20" t="s">
        <v>311</v>
      </c>
      <c r="D61" s="20">
        <v>1850</v>
      </c>
      <c r="E61" s="205" t="s">
        <v>16</v>
      </c>
      <c r="F61" s="160">
        <f t="shared" si="0"/>
        <v>2415731.52</v>
      </c>
      <c r="G61" s="10"/>
      <c r="H61" s="10"/>
      <c r="I61" s="10"/>
    </row>
    <row r="62" spans="1:11" ht="22.5" x14ac:dyDescent="0.3">
      <c r="A62" s="18">
        <v>42551</v>
      </c>
      <c r="B62" s="121"/>
      <c r="C62" s="20" t="s">
        <v>312</v>
      </c>
      <c r="D62" s="20">
        <v>1400</v>
      </c>
      <c r="E62" s="205" t="s">
        <v>16</v>
      </c>
      <c r="F62" s="160">
        <f t="shared" si="0"/>
        <v>2417131.52</v>
      </c>
      <c r="G62" s="10"/>
      <c r="H62" s="10"/>
      <c r="I62" s="10"/>
    </row>
    <row r="63" spans="1:11" ht="22.5" x14ac:dyDescent="0.3">
      <c r="A63" s="18">
        <v>42551</v>
      </c>
      <c r="B63" s="121"/>
      <c r="C63" s="20" t="s">
        <v>312</v>
      </c>
      <c r="D63" s="20">
        <v>3100</v>
      </c>
      <c r="E63" s="205" t="s">
        <v>16</v>
      </c>
      <c r="F63" s="160">
        <f t="shared" si="0"/>
        <v>2420231.52</v>
      </c>
      <c r="G63" s="10"/>
      <c r="H63" s="10"/>
      <c r="I63" s="10"/>
    </row>
    <row r="64" spans="1:11" ht="22.5" x14ac:dyDescent="0.3">
      <c r="A64" s="18">
        <v>42551</v>
      </c>
      <c r="B64" s="121"/>
      <c r="C64" s="20" t="s">
        <v>312</v>
      </c>
      <c r="D64" s="20">
        <v>100</v>
      </c>
      <c r="E64" s="205" t="s">
        <v>16</v>
      </c>
      <c r="F64" s="160">
        <f t="shared" si="0"/>
        <v>2420331.52</v>
      </c>
      <c r="G64" s="10"/>
      <c r="H64" s="10"/>
      <c r="I64" s="10"/>
    </row>
    <row r="65" spans="1:7" ht="22.5" x14ac:dyDescent="0.3">
      <c r="A65" s="18">
        <v>42551</v>
      </c>
      <c r="B65" s="4"/>
      <c r="C65" s="20" t="s">
        <v>312</v>
      </c>
      <c r="D65" s="20">
        <f>20*45.79</f>
        <v>915.8</v>
      </c>
      <c r="E65" s="205" t="s">
        <v>16</v>
      </c>
      <c r="F65" s="160">
        <f t="shared" si="0"/>
        <v>2421247.3199999998</v>
      </c>
    </row>
    <row r="66" spans="1:7" ht="22.5" x14ac:dyDescent="0.3">
      <c r="A66" s="18">
        <v>42551</v>
      </c>
      <c r="B66" s="4"/>
      <c r="C66" s="20" t="s">
        <v>312</v>
      </c>
      <c r="D66" s="20">
        <v>900</v>
      </c>
      <c r="E66" s="205" t="s">
        <v>16</v>
      </c>
      <c r="F66" s="160">
        <f t="shared" si="0"/>
        <v>2422147.3199999998</v>
      </c>
    </row>
    <row r="67" spans="1:7" ht="22.5" x14ac:dyDescent="0.3">
      <c r="A67" s="18"/>
      <c r="B67" s="4"/>
      <c r="C67" s="20" t="s">
        <v>252</v>
      </c>
      <c r="D67" s="20">
        <v>1950</v>
      </c>
      <c r="E67" s="205" t="s">
        <v>16</v>
      </c>
      <c r="F67" s="160">
        <f t="shared" si="0"/>
        <v>2424097.3199999998</v>
      </c>
    </row>
    <row r="68" spans="1:7" ht="22.5" x14ac:dyDescent="0.3">
      <c r="A68" s="18">
        <v>42551</v>
      </c>
      <c r="B68" s="4"/>
      <c r="C68" s="179" t="s">
        <v>313</v>
      </c>
      <c r="D68" s="183">
        <v>200</v>
      </c>
      <c r="E68" s="205" t="s">
        <v>16</v>
      </c>
      <c r="F68" s="160">
        <f t="shared" si="0"/>
        <v>2424297.3199999998</v>
      </c>
    </row>
    <row r="69" spans="1:7" ht="22.5" x14ac:dyDescent="0.3">
      <c r="A69" s="18">
        <v>42551</v>
      </c>
      <c r="B69" s="4"/>
      <c r="C69" s="179" t="s">
        <v>314</v>
      </c>
      <c r="D69" s="183">
        <v>2000</v>
      </c>
      <c r="E69" s="205" t="s">
        <v>16</v>
      </c>
      <c r="F69" s="160">
        <f t="shared" si="0"/>
        <v>2426297.3199999998</v>
      </c>
    </row>
    <row r="70" spans="1:7" ht="22.5" x14ac:dyDescent="0.3">
      <c r="A70" s="18">
        <v>42551</v>
      </c>
      <c r="B70" s="4"/>
      <c r="C70" s="179" t="s">
        <v>315</v>
      </c>
      <c r="D70" s="183">
        <v>650</v>
      </c>
      <c r="E70" s="205" t="s">
        <v>16</v>
      </c>
      <c r="F70" s="160">
        <f t="shared" si="0"/>
        <v>2426947.3199999998</v>
      </c>
    </row>
    <row r="71" spans="1:7" ht="22.5" x14ac:dyDescent="0.3">
      <c r="A71" s="18">
        <v>42551</v>
      </c>
      <c r="B71" s="4"/>
      <c r="C71" s="179" t="s">
        <v>316</v>
      </c>
      <c r="D71" s="183">
        <v>650</v>
      </c>
      <c r="E71" s="205" t="s">
        <v>16</v>
      </c>
      <c r="F71" s="160">
        <f t="shared" si="0"/>
        <v>2427597.3199999998</v>
      </c>
    </row>
    <row r="72" spans="1:7" ht="22.5" x14ac:dyDescent="0.3">
      <c r="A72" s="18">
        <v>42551</v>
      </c>
      <c r="B72" s="4"/>
      <c r="C72" s="179" t="s">
        <v>317</v>
      </c>
      <c r="D72" s="183">
        <v>600</v>
      </c>
      <c r="E72" s="205" t="s">
        <v>16</v>
      </c>
      <c r="F72" s="160">
        <f t="shared" si="0"/>
        <v>2428197.3199999998</v>
      </c>
    </row>
    <row r="73" spans="1:7" ht="22.5" x14ac:dyDescent="0.3">
      <c r="A73" s="18">
        <v>42551</v>
      </c>
      <c r="B73" s="4"/>
      <c r="C73" s="179" t="s">
        <v>318</v>
      </c>
      <c r="D73" s="183">
        <v>200</v>
      </c>
      <c r="E73" s="205" t="s">
        <v>16</v>
      </c>
      <c r="F73" s="160">
        <f t="shared" si="0"/>
        <v>2428397.3199999998</v>
      </c>
    </row>
    <row r="74" spans="1:7" ht="22.5" x14ac:dyDescent="0.3">
      <c r="A74" s="18">
        <v>42551</v>
      </c>
      <c r="B74" s="4"/>
      <c r="C74" s="179" t="s">
        <v>319</v>
      </c>
      <c r="D74" s="179">
        <v>600</v>
      </c>
      <c r="E74" s="205" t="s">
        <v>16</v>
      </c>
      <c r="F74" s="160">
        <f t="shared" si="0"/>
        <v>2428997.3199999998</v>
      </c>
    </row>
    <row r="75" spans="1:7" ht="22.5" x14ac:dyDescent="0.3">
      <c r="A75" s="18">
        <v>42551</v>
      </c>
      <c r="B75" s="4"/>
      <c r="C75" s="179" t="s">
        <v>320</v>
      </c>
      <c r="D75" s="179">
        <v>6256.28</v>
      </c>
      <c r="E75" s="205" t="s">
        <v>16</v>
      </c>
      <c r="F75" s="160">
        <f t="shared" si="0"/>
        <v>2435253.5999999996</v>
      </c>
      <c r="G75" t="s">
        <v>323</v>
      </c>
    </row>
    <row r="76" spans="1:7" ht="19.5" x14ac:dyDescent="0.25">
      <c r="A76" s="18">
        <v>42551</v>
      </c>
      <c r="B76" s="4"/>
      <c r="C76" s="179" t="s">
        <v>155</v>
      </c>
      <c r="D76" s="183">
        <f>SUM(D26:D74)</f>
        <v>723965.34000000008</v>
      </c>
      <c r="E76" s="189">
        <v>175</v>
      </c>
      <c r="F76" s="160">
        <f>F75-E76</f>
        <v>2435078.5999999996</v>
      </c>
    </row>
    <row r="77" spans="1:7" ht="19.5" x14ac:dyDescent="0.25">
      <c r="A77" s="138"/>
      <c r="B77" s="6"/>
      <c r="C77" s="192"/>
      <c r="D77" s="193"/>
      <c r="E77" s="194"/>
      <c r="F77" s="6"/>
    </row>
    <row r="78" spans="1:7" ht="19.5" x14ac:dyDescent="0.25">
      <c r="A78" s="138"/>
      <c r="B78" s="6"/>
      <c r="C78" s="192"/>
      <c r="D78" s="193"/>
      <c r="E78" s="194"/>
      <c r="F78" s="6"/>
    </row>
    <row r="79" spans="1:7" ht="19.5" x14ac:dyDescent="0.25">
      <c r="A79" s="138"/>
      <c r="B79" s="6"/>
      <c r="C79" s="192"/>
      <c r="D79" s="193"/>
      <c r="E79" s="194"/>
      <c r="F79" s="6"/>
    </row>
    <row r="80" spans="1:7" ht="19.5" x14ac:dyDescent="0.25">
      <c r="A80" s="138"/>
      <c r="B80" s="6"/>
      <c r="C80" s="192"/>
      <c r="D80" s="193">
        <f>SUM(D47:D79)-D76</f>
        <v>43167.650000000023</v>
      </c>
      <c r="E80" s="194"/>
      <c r="F80" s="6"/>
    </row>
    <row r="81" spans="1:7" x14ac:dyDescent="0.25">
      <c r="A81" s="138"/>
      <c r="D81" s="154"/>
      <c r="E81" s="155"/>
      <c r="F81" s="155"/>
      <c r="G81" s="155"/>
    </row>
    <row r="82" spans="1:7" x14ac:dyDescent="0.25">
      <c r="A82" s="138"/>
      <c r="D82" s="154"/>
      <c r="E82" s="155"/>
      <c r="F82" s="155"/>
      <c r="G82" s="155"/>
    </row>
    <row r="83" spans="1:7" x14ac:dyDescent="0.25">
      <c r="A83" s="142" t="s">
        <v>126</v>
      </c>
      <c r="D83" s="154"/>
      <c r="E83" s="155"/>
      <c r="F83" s="155"/>
      <c r="G83" s="155"/>
    </row>
    <row r="84" spans="1:7" x14ac:dyDescent="0.25">
      <c r="A84" s="142"/>
      <c r="D84" s="154"/>
      <c r="E84" s="155"/>
      <c r="F84" s="155"/>
      <c r="G84" s="155"/>
    </row>
    <row r="85" spans="1:7" x14ac:dyDescent="0.25">
      <c r="D85" s="154"/>
      <c r="E85" s="155"/>
      <c r="F85" s="155"/>
      <c r="G85" s="155"/>
    </row>
    <row r="86" spans="1:7" x14ac:dyDescent="0.25">
      <c r="D86" s="156"/>
      <c r="E86" s="155"/>
      <c r="F86" s="155"/>
      <c r="G86" s="155"/>
    </row>
    <row r="87" spans="1:7" x14ac:dyDescent="0.25">
      <c r="A87" s="168"/>
      <c r="B87" s="168"/>
      <c r="D87" s="157"/>
      <c r="E87" s="155"/>
      <c r="F87" s="155"/>
      <c r="G87" s="155"/>
    </row>
    <row r="88" spans="1:7" x14ac:dyDescent="0.25">
      <c r="A88" s="168" t="s">
        <v>321</v>
      </c>
      <c r="B88" s="168"/>
      <c r="D88" s="158"/>
      <c r="E88" s="155"/>
      <c r="F88" s="155"/>
      <c r="G88" s="155"/>
    </row>
    <row r="89" spans="1:7" x14ac:dyDescent="0.25">
      <c r="A89" s="168"/>
      <c r="B89" s="168"/>
      <c r="D89" s="155"/>
      <c r="E89" s="155"/>
      <c r="F89" s="155"/>
      <c r="G89" s="155"/>
    </row>
    <row r="90" spans="1:7" x14ac:dyDescent="0.25">
      <c r="D90" s="152"/>
    </row>
    <row r="93" spans="1:7" x14ac:dyDescent="0.25">
      <c r="D93" s="2"/>
    </row>
    <row r="101" spans="6:6" ht="26.25" x14ac:dyDescent="0.4">
      <c r="F101" s="172"/>
    </row>
    <row r="459" spans="5:5" x14ac:dyDescent="0.25">
      <c r="E459" t="s">
        <v>19</v>
      </c>
    </row>
  </sheetData>
  <mergeCells count="11">
    <mergeCell ref="A19:F19"/>
    <mergeCell ref="A20:C20"/>
    <mergeCell ref="D20:F20"/>
    <mergeCell ref="A21:B21"/>
    <mergeCell ref="D21:E21"/>
    <mergeCell ref="A18:F18"/>
    <mergeCell ref="A13:F13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56"/>
  <sheetViews>
    <sheetView showGridLines="0" topLeftCell="C9" zoomScaleNormal="100" workbookViewId="0">
      <selection activeCell="E26" sqref="E26"/>
    </sheetView>
  </sheetViews>
  <sheetFormatPr baseColWidth="10" defaultRowHeight="15" x14ac:dyDescent="0.25"/>
  <cols>
    <col min="1" max="1" width="10.7109375" bestFit="1" customWidth="1"/>
    <col min="2" max="2" width="15.42578125" customWidth="1"/>
    <col min="3" max="3" width="23" customWidth="1"/>
    <col min="4" max="4" width="63.42578125" customWidth="1"/>
    <col min="5" max="5" width="20.28515625" customWidth="1"/>
    <col min="6" max="6" width="16.5703125" customWidth="1"/>
    <col min="7" max="7" width="22.7109375" customWidth="1"/>
    <col min="8" max="8" width="18.140625" customWidth="1"/>
  </cols>
  <sheetData>
    <row r="1" spans="1:10" s="1" customFormat="1" ht="15.7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s="1" customFormat="1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1" customFormat="1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s="1" customFormat="1" ht="15.7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s="1" customFormat="1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s="1" customFormat="1" ht="15.7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s="1" customFormat="1" ht="15.75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s="1" customFormat="1" ht="15.7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s="1" customFormat="1" ht="15.7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s="1" customFormat="1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s="1" customFormat="1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s="1" customFormat="1" ht="15.75" x14ac:dyDescent="0.25">
      <c r="A13" s="210" t="s">
        <v>0</v>
      </c>
      <c r="B13" s="210"/>
      <c r="C13" s="210"/>
      <c r="D13" s="210"/>
      <c r="E13" s="210"/>
      <c r="F13" s="210"/>
      <c r="G13" s="210"/>
      <c r="H13" s="10"/>
      <c r="I13" s="10"/>
      <c r="J13" s="10"/>
    </row>
    <row r="14" spans="1:10" s="1" customFormat="1" ht="15.75" x14ac:dyDescent="0.25">
      <c r="A14" s="210" t="s">
        <v>1</v>
      </c>
      <c r="B14" s="210"/>
      <c r="C14" s="210"/>
      <c r="D14" s="210"/>
      <c r="E14" s="210"/>
      <c r="F14" s="210"/>
      <c r="G14" s="210"/>
      <c r="H14" s="10"/>
      <c r="I14" s="10"/>
      <c r="J14" s="10"/>
    </row>
    <row r="15" spans="1:10" s="1" customFormat="1" ht="19.5" x14ac:dyDescent="0.4">
      <c r="A15" s="211" t="s">
        <v>2</v>
      </c>
      <c r="B15" s="211"/>
      <c r="C15" s="211"/>
      <c r="D15" s="211"/>
      <c r="E15" s="211"/>
      <c r="F15" s="211"/>
      <c r="G15" s="211"/>
      <c r="H15" s="10"/>
      <c r="I15" s="10"/>
      <c r="J15" s="10"/>
    </row>
    <row r="16" spans="1:10" s="1" customFormat="1" ht="15.75" x14ac:dyDescent="0.25">
      <c r="A16" s="212" t="s">
        <v>12</v>
      </c>
      <c r="B16" s="212"/>
      <c r="C16" s="212"/>
      <c r="D16" s="212"/>
      <c r="E16" s="212"/>
      <c r="F16" s="212"/>
      <c r="G16" s="212"/>
      <c r="H16" s="10"/>
      <c r="I16" s="10"/>
      <c r="J16" s="10"/>
    </row>
    <row r="17" spans="1:10" s="1" customFormat="1" ht="15.75" x14ac:dyDescent="0.25">
      <c r="A17" s="209" t="s">
        <v>13</v>
      </c>
      <c r="B17" s="209"/>
      <c r="C17" s="209"/>
      <c r="D17" s="209"/>
      <c r="E17" s="209"/>
      <c r="F17" s="209"/>
      <c r="G17" s="209"/>
      <c r="H17" s="10"/>
      <c r="I17" s="10"/>
      <c r="J17" s="10"/>
    </row>
    <row r="18" spans="1:10" s="1" customFormat="1" ht="15.75" x14ac:dyDescent="0.25">
      <c r="A18" s="209" t="s">
        <v>264</v>
      </c>
      <c r="B18" s="209"/>
      <c r="C18" s="209"/>
      <c r="D18" s="209"/>
      <c r="E18" s="209"/>
      <c r="F18" s="209"/>
      <c r="G18" s="209"/>
      <c r="H18" s="10"/>
      <c r="I18" s="10"/>
      <c r="J18" s="10"/>
    </row>
    <row r="19" spans="1:10" s="1" customFormat="1" ht="16.5" thickBot="1" x14ac:dyDescent="0.3">
      <c r="A19" s="210" t="s">
        <v>14</v>
      </c>
      <c r="B19" s="210"/>
      <c r="C19" s="210"/>
      <c r="D19" s="210"/>
      <c r="E19" s="210"/>
      <c r="F19" s="210"/>
      <c r="G19" s="210"/>
      <c r="H19" s="10"/>
      <c r="I19" s="10"/>
      <c r="J19" s="10"/>
    </row>
    <row r="20" spans="1:10" s="1" customFormat="1" ht="15.75" x14ac:dyDescent="0.25">
      <c r="A20" s="216"/>
      <c r="B20" s="213" t="s">
        <v>3</v>
      </c>
      <c r="C20" s="213"/>
      <c r="D20" s="213"/>
      <c r="E20" s="213" t="s">
        <v>11</v>
      </c>
      <c r="F20" s="213"/>
      <c r="G20" s="213"/>
      <c r="H20" s="10"/>
      <c r="I20" s="10"/>
      <c r="J20" s="10"/>
    </row>
    <row r="21" spans="1:10" s="1" customFormat="1" ht="15.75" x14ac:dyDescent="0.25">
      <c r="A21" s="217"/>
      <c r="B21" s="214"/>
      <c r="C21" s="214"/>
      <c r="D21" s="11"/>
      <c r="E21" s="214" t="s">
        <v>4</v>
      </c>
      <c r="F21" s="214"/>
      <c r="G21" s="12">
        <v>1644618.23</v>
      </c>
      <c r="H21" s="10"/>
      <c r="I21" s="13"/>
      <c r="J21" s="10"/>
    </row>
    <row r="22" spans="1:10" s="1" customFormat="1" ht="15.75" x14ac:dyDescent="0.25">
      <c r="A22" s="217"/>
      <c r="B22" s="14" t="s">
        <v>5</v>
      </c>
      <c r="C22" s="15" t="s">
        <v>6</v>
      </c>
      <c r="D22" s="16" t="s">
        <v>7</v>
      </c>
      <c r="E22" s="14" t="s">
        <v>8</v>
      </c>
      <c r="F22" s="15" t="s">
        <v>9</v>
      </c>
      <c r="G22" s="17" t="s">
        <v>10</v>
      </c>
      <c r="H22" s="10"/>
      <c r="I22" s="10"/>
      <c r="J22" s="10"/>
    </row>
    <row r="23" spans="1:10" s="1" customFormat="1" ht="15.75" x14ac:dyDescent="0.25">
      <c r="A23" s="14"/>
      <c r="B23" s="14"/>
      <c r="C23" s="15"/>
      <c r="D23" s="16"/>
      <c r="E23" s="14"/>
      <c r="F23" s="15"/>
      <c r="G23" s="17"/>
      <c r="H23" s="10"/>
      <c r="I23" s="10"/>
      <c r="J23" s="10"/>
    </row>
    <row r="24" spans="1:10" s="1" customFormat="1" ht="15.75" x14ac:dyDescent="0.25">
      <c r="A24" s="143"/>
      <c r="B24" s="159">
        <v>42491</v>
      </c>
      <c r="C24" s="159"/>
      <c r="D24" s="146" t="s">
        <v>265</v>
      </c>
      <c r="E24" s="143"/>
      <c r="F24" s="161"/>
      <c r="G24" s="160">
        <v>1644618.23</v>
      </c>
      <c r="H24" s="10"/>
      <c r="I24" s="10"/>
      <c r="J24" s="10"/>
    </row>
    <row r="25" spans="1:10" s="145" customFormat="1" ht="15.75" x14ac:dyDescent="0.25">
      <c r="A25" s="143"/>
      <c r="B25" s="18">
        <v>42501</v>
      </c>
      <c r="C25" s="195">
        <v>5134780</v>
      </c>
      <c r="D25" s="20" t="s">
        <v>266</v>
      </c>
      <c r="E25" s="160">
        <v>7338.75</v>
      </c>
      <c r="F25" s="162"/>
      <c r="G25" s="160">
        <f>G24+E25</f>
        <v>1651956.98</v>
      </c>
      <c r="H25" s="144" t="s">
        <v>267</v>
      </c>
      <c r="I25" s="144"/>
      <c r="J25" s="144"/>
    </row>
    <row r="26" spans="1:10" s="145" customFormat="1" ht="15.75" x14ac:dyDescent="0.25">
      <c r="A26" s="143"/>
      <c r="B26" s="18">
        <v>42500</v>
      </c>
      <c r="C26" s="195">
        <v>205075303</v>
      </c>
      <c r="D26" s="20" t="s">
        <v>285</v>
      </c>
      <c r="E26" s="196">
        <f>1000+3475</f>
        <v>4475</v>
      </c>
      <c r="F26" s="162"/>
      <c r="G26" s="160">
        <v>1651956.98</v>
      </c>
      <c r="H26" s="144"/>
      <c r="I26" s="144"/>
      <c r="J26" s="144"/>
    </row>
    <row r="27" spans="1:10" s="145" customFormat="1" ht="15.75" x14ac:dyDescent="0.25">
      <c r="A27" s="143"/>
      <c r="B27" s="18">
        <v>42514</v>
      </c>
      <c r="C27" s="146">
        <v>13632769</v>
      </c>
      <c r="D27" s="20" t="s">
        <v>290</v>
      </c>
      <c r="E27" s="160">
        <v>2600</v>
      </c>
      <c r="F27" s="162"/>
      <c r="G27" s="160">
        <f>G26+E27</f>
        <v>1654556.98</v>
      </c>
      <c r="H27" s="144" t="s">
        <v>245</v>
      </c>
      <c r="I27" s="144"/>
      <c r="J27" s="144"/>
    </row>
    <row r="28" spans="1:10" s="1" customFormat="1" ht="15.75" x14ac:dyDescent="0.25">
      <c r="A28" s="215"/>
      <c r="B28" s="18">
        <v>42514</v>
      </c>
      <c r="C28" s="60">
        <v>13632769</v>
      </c>
      <c r="D28" s="20" t="s">
        <v>268</v>
      </c>
      <c r="E28" s="197">
        <v>31370</v>
      </c>
      <c r="F28" s="163"/>
      <c r="G28" s="160">
        <v>1654556.98</v>
      </c>
      <c r="H28" s="116" t="s">
        <v>246</v>
      </c>
      <c r="I28" s="10"/>
      <c r="J28" s="10"/>
    </row>
    <row r="29" spans="1:10" s="1" customFormat="1" ht="15.75" x14ac:dyDescent="0.25">
      <c r="A29" s="215"/>
      <c r="B29" s="18">
        <v>42514</v>
      </c>
      <c r="C29" s="60">
        <v>1163095166</v>
      </c>
      <c r="D29" s="20" t="s">
        <v>269</v>
      </c>
      <c r="E29" s="134">
        <v>650</v>
      </c>
      <c r="F29" s="164"/>
      <c r="G29" s="160">
        <f>G28+E29</f>
        <v>1655206.98</v>
      </c>
      <c r="H29" s="116" t="s">
        <v>151</v>
      </c>
      <c r="I29" s="10"/>
      <c r="J29" s="10"/>
    </row>
    <row r="30" spans="1:10" s="1" customFormat="1" ht="15.75" x14ac:dyDescent="0.25">
      <c r="A30" s="215"/>
      <c r="B30" s="18">
        <v>42514</v>
      </c>
      <c r="C30" s="60">
        <v>1163627547</v>
      </c>
      <c r="D30" s="20" t="s">
        <v>270</v>
      </c>
      <c r="E30" s="134">
        <v>500</v>
      </c>
      <c r="F30" s="164"/>
      <c r="G30" s="160">
        <f t="shared" ref="G30:G72" si="0">G29+E30</f>
        <v>1655706.98</v>
      </c>
      <c r="H30" s="116" t="s">
        <v>247</v>
      </c>
      <c r="I30" s="10"/>
      <c r="J30" s="10"/>
    </row>
    <row r="31" spans="1:10" s="1" customFormat="1" ht="15.75" x14ac:dyDescent="0.25">
      <c r="A31" s="215"/>
      <c r="B31" s="18">
        <v>42495</v>
      </c>
      <c r="C31" s="60"/>
      <c r="D31" s="20" t="s">
        <v>271</v>
      </c>
      <c r="E31" s="134">
        <v>1100</v>
      </c>
      <c r="F31" s="199" t="s">
        <v>16</v>
      </c>
      <c r="G31" s="160">
        <f t="shared" si="0"/>
        <v>1656806.98</v>
      </c>
      <c r="H31" s="116"/>
      <c r="I31" s="10"/>
      <c r="J31" s="10"/>
    </row>
    <row r="32" spans="1:10" s="1" customFormat="1" ht="15.75" x14ac:dyDescent="0.25">
      <c r="A32" s="150"/>
      <c r="B32" s="18">
        <v>42497</v>
      </c>
      <c r="C32" s="146"/>
      <c r="D32" s="20" t="s">
        <v>82</v>
      </c>
      <c r="E32" s="21">
        <v>2600</v>
      </c>
      <c r="F32" s="200" t="s">
        <v>16</v>
      </c>
      <c r="G32" s="160">
        <f t="shared" si="0"/>
        <v>1659406.98</v>
      </c>
      <c r="H32" s="116"/>
      <c r="I32" s="10"/>
      <c r="J32" s="10"/>
    </row>
    <row r="33" spans="1:12" ht="15.75" x14ac:dyDescent="0.25">
      <c r="A33" s="150"/>
      <c r="B33" s="18">
        <v>42504</v>
      </c>
      <c r="C33" s="146"/>
      <c r="D33" s="20" t="s">
        <v>272</v>
      </c>
      <c r="E33" s="21">
        <v>2950</v>
      </c>
      <c r="F33" s="200" t="s">
        <v>16</v>
      </c>
      <c r="G33" s="160">
        <f t="shared" si="0"/>
        <v>1662356.98</v>
      </c>
      <c r="H33" s="133"/>
      <c r="I33" s="10"/>
      <c r="J33" s="10"/>
    </row>
    <row r="34" spans="1:12" ht="15.75" x14ac:dyDescent="0.25">
      <c r="A34" s="10"/>
      <c r="B34" s="18">
        <v>42509</v>
      </c>
      <c r="C34" s="60"/>
      <c r="D34" s="20" t="s">
        <v>82</v>
      </c>
      <c r="E34" s="21">
        <v>1750</v>
      </c>
      <c r="F34" s="200" t="s">
        <v>16</v>
      </c>
      <c r="G34" s="160">
        <f t="shared" si="0"/>
        <v>1664106.98</v>
      </c>
      <c r="H34" s="173"/>
      <c r="I34" s="10"/>
      <c r="J34" s="10"/>
    </row>
    <row r="35" spans="1:12" ht="15.75" x14ac:dyDescent="0.25">
      <c r="A35" s="10"/>
      <c r="B35" s="18">
        <v>42493</v>
      </c>
      <c r="C35" s="60">
        <v>17988324</v>
      </c>
      <c r="D35" s="20" t="s">
        <v>20</v>
      </c>
      <c r="E35" s="21">
        <v>800</v>
      </c>
      <c r="F35" s="110"/>
      <c r="G35" s="160">
        <f t="shared" si="0"/>
        <v>1664906.98</v>
      </c>
      <c r="H35" s="144"/>
      <c r="I35" s="10"/>
      <c r="J35" s="10"/>
    </row>
    <row r="36" spans="1:12" ht="15.75" x14ac:dyDescent="0.25">
      <c r="A36" s="10"/>
      <c r="B36" s="18">
        <v>42495</v>
      </c>
      <c r="C36" s="60">
        <v>179884632</v>
      </c>
      <c r="D36" s="20" t="s">
        <v>20</v>
      </c>
      <c r="E36" s="21">
        <v>2950</v>
      </c>
      <c r="F36" s="110"/>
      <c r="G36" s="160">
        <f t="shared" si="0"/>
        <v>1667856.98</v>
      </c>
      <c r="H36" s="174"/>
      <c r="I36" s="10"/>
      <c r="J36" s="10"/>
    </row>
    <row r="37" spans="1:12" ht="15.75" x14ac:dyDescent="0.25">
      <c r="A37" s="10"/>
      <c r="B37" s="18">
        <v>42496</v>
      </c>
      <c r="C37" s="60">
        <v>179884714</v>
      </c>
      <c r="D37" s="20" t="s">
        <v>20</v>
      </c>
      <c r="E37" s="21">
        <v>450</v>
      </c>
      <c r="F37" s="113"/>
      <c r="G37" s="160">
        <f t="shared" si="0"/>
        <v>1668306.98</v>
      </c>
      <c r="H37" s="175"/>
      <c r="I37" s="10"/>
      <c r="J37" s="10"/>
    </row>
    <row r="38" spans="1:12" ht="15.75" x14ac:dyDescent="0.25">
      <c r="A38" s="10"/>
      <c r="B38" s="18">
        <v>42501</v>
      </c>
      <c r="C38" s="60">
        <v>179833145</v>
      </c>
      <c r="D38" s="20" t="s">
        <v>20</v>
      </c>
      <c r="E38" s="21">
        <v>350</v>
      </c>
      <c r="F38" s="113"/>
      <c r="G38" s="160">
        <f t="shared" si="0"/>
        <v>1668656.98</v>
      </c>
      <c r="H38" s="144"/>
      <c r="I38" s="10"/>
      <c r="J38" s="10"/>
    </row>
    <row r="39" spans="1:12" ht="15.75" x14ac:dyDescent="0.25">
      <c r="A39" s="10"/>
      <c r="B39" s="18">
        <v>42501</v>
      </c>
      <c r="C39" s="60">
        <v>179833139</v>
      </c>
      <c r="D39" s="20" t="s">
        <v>20</v>
      </c>
      <c r="E39" s="21">
        <v>800</v>
      </c>
      <c r="F39" s="113"/>
      <c r="G39" s="160">
        <f t="shared" si="0"/>
        <v>1669456.98</v>
      </c>
      <c r="H39" s="144"/>
      <c r="I39" s="10"/>
      <c r="J39" s="10"/>
    </row>
    <row r="40" spans="1:12" ht="15.75" x14ac:dyDescent="0.25">
      <c r="A40" s="10"/>
      <c r="B40" s="18">
        <v>42501</v>
      </c>
      <c r="C40" s="60">
        <v>179832972</v>
      </c>
      <c r="D40" s="20" t="s">
        <v>20</v>
      </c>
      <c r="E40" s="21">
        <v>1650</v>
      </c>
      <c r="F40" s="167"/>
      <c r="G40" s="160">
        <f t="shared" si="0"/>
        <v>1671106.98</v>
      </c>
      <c r="H40" s="144"/>
      <c r="I40" s="10"/>
      <c r="J40" s="10"/>
    </row>
    <row r="41" spans="1:12" ht="15.75" x14ac:dyDescent="0.25">
      <c r="A41" s="10"/>
      <c r="B41" s="18">
        <v>42506</v>
      </c>
      <c r="C41" s="60">
        <v>181107515</v>
      </c>
      <c r="D41" s="20" t="s">
        <v>20</v>
      </c>
      <c r="E41" s="21">
        <v>1300</v>
      </c>
      <c r="F41" s="167"/>
      <c r="G41" s="160">
        <f t="shared" si="0"/>
        <v>1672406.98</v>
      </c>
      <c r="H41" s="144"/>
      <c r="I41" s="10"/>
      <c r="J41" s="10"/>
    </row>
    <row r="42" spans="1:12" ht="15.75" x14ac:dyDescent="0.25">
      <c r="A42" s="10"/>
      <c r="B42" s="18">
        <v>42507</v>
      </c>
      <c r="C42" s="60">
        <v>179833879</v>
      </c>
      <c r="D42" s="20" t="s">
        <v>20</v>
      </c>
      <c r="E42" s="20">
        <v>2700</v>
      </c>
      <c r="F42" s="113"/>
      <c r="G42" s="160">
        <f t="shared" si="0"/>
        <v>1675106.98</v>
      </c>
      <c r="H42" s="144"/>
      <c r="I42" s="10"/>
      <c r="J42" s="10"/>
    </row>
    <row r="43" spans="1:12" ht="15.75" x14ac:dyDescent="0.25">
      <c r="A43" s="10"/>
      <c r="B43" s="18">
        <v>42508</v>
      </c>
      <c r="C43" s="60">
        <v>181108119</v>
      </c>
      <c r="D43" s="20" t="s">
        <v>20</v>
      </c>
      <c r="E43" s="20">
        <v>1100</v>
      </c>
      <c r="F43" s="113"/>
      <c r="G43" s="160">
        <f t="shared" si="0"/>
        <v>1676206.98</v>
      </c>
      <c r="H43" s="10"/>
      <c r="I43" s="10"/>
      <c r="J43" s="10"/>
    </row>
    <row r="44" spans="1:12" ht="15.75" x14ac:dyDescent="0.25">
      <c r="A44" s="10"/>
      <c r="B44" s="18">
        <v>42513</v>
      </c>
      <c r="C44" s="60">
        <v>181237662</v>
      </c>
      <c r="D44" s="20" t="s">
        <v>20</v>
      </c>
      <c r="E44" s="176">
        <v>1000</v>
      </c>
      <c r="F44" s="107"/>
      <c r="G44" s="160">
        <f t="shared" si="0"/>
        <v>1677206.98</v>
      </c>
      <c r="H44" s="116"/>
      <c r="I44" s="10"/>
      <c r="J44" s="10"/>
    </row>
    <row r="45" spans="1:12" ht="15.75" x14ac:dyDescent="0.25">
      <c r="A45" s="10"/>
      <c r="B45" s="18">
        <v>42520</v>
      </c>
      <c r="C45" s="60">
        <v>196880257</v>
      </c>
      <c r="D45" s="20" t="s">
        <v>20</v>
      </c>
      <c r="E45" s="20">
        <v>1100</v>
      </c>
      <c r="F45" s="107"/>
      <c r="G45" s="160">
        <f t="shared" si="0"/>
        <v>1678306.98</v>
      </c>
      <c r="H45" s="10"/>
      <c r="I45" s="10"/>
      <c r="J45" s="10"/>
    </row>
    <row r="46" spans="1:12" ht="15.75" x14ac:dyDescent="0.25">
      <c r="A46" s="10"/>
      <c r="B46" s="18">
        <v>42520</v>
      </c>
      <c r="C46" s="60">
        <v>196979893</v>
      </c>
      <c r="D46" s="20" t="s">
        <v>20</v>
      </c>
      <c r="E46" s="20">
        <v>650</v>
      </c>
      <c r="F46" s="46"/>
      <c r="G46" s="160">
        <f t="shared" si="0"/>
        <v>1678956.98</v>
      </c>
      <c r="H46" s="10"/>
      <c r="I46" s="10"/>
      <c r="J46" s="10"/>
    </row>
    <row r="47" spans="1:12" ht="15.75" x14ac:dyDescent="0.25">
      <c r="A47" s="10"/>
      <c r="B47" s="18">
        <v>42520</v>
      </c>
      <c r="C47" s="60"/>
      <c r="D47" s="153" t="s">
        <v>20</v>
      </c>
      <c r="E47" s="153">
        <v>1000</v>
      </c>
      <c r="F47" s="32" t="s">
        <v>16</v>
      </c>
      <c r="G47" s="160">
        <f t="shared" si="0"/>
        <v>1679956.98</v>
      </c>
      <c r="H47" s="207" t="s">
        <v>324</v>
      </c>
      <c r="I47" s="10"/>
      <c r="J47" s="10"/>
    </row>
    <row r="48" spans="1:12" ht="18" customHeight="1" x14ac:dyDescent="0.35">
      <c r="A48" s="10"/>
      <c r="B48" s="18">
        <v>42504</v>
      </c>
      <c r="C48" s="121"/>
      <c r="D48" s="20" t="s">
        <v>128</v>
      </c>
      <c r="E48" s="21">
        <v>225</v>
      </c>
      <c r="F48" s="124" t="s">
        <v>16</v>
      </c>
      <c r="G48" s="160">
        <f t="shared" si="0"/>
        <v>1680181.98</v>
      </c>
      <c r="H48" s="96"/>
      <c r="I48" s="10"/>
      <c r="J48" s="10"/>
      <c r="L48" s="132"/>
    </row>
    <row r="49" spans="1:10" ht="15.75" x14ac:dyDescent="0.25">
      <c r="A49" s="10"/>
      <c r="B49" s="18">
        <v>42509</v>
      </c>
      <c r="C49" s="121"/>
      <c r="D49" s="20" t="s">
        <v>128</v>
      </c>
      <c r="E49" s="21">
        <v>400</v>
      </c>
      <c r="F49" s="69" t="s">
        <v>16</v>
      </c>
      <c r="G49" s="160">
        <f t="shared" si="0"/>
        <v>1680581.98</v>
      </c>
      <c r="H49" s="10"/>
      <c r="I49" s="10"/>
      <c r="J49" s="10"/>
    </row>
    <row r="50" spans="1:10" ht="19.5" x14ac:dyDescent="0.25">
      <c r="A50" s="10"/>
      <c r="B50" s="18">
        <v>42511</v>
      </c>
      <c r="C50" s="121"/>
      <c r="D50" s="20" t="s">
        <v>128</v>
      </c>
      <c r="E50" s="21">
        <v>250</v>
      </c>
      <c r="F50" s="198" t="s">
        <v>16</v>
      </c>
      <c r="G50" s="160">
        <f t="shared" si="0"/>
        <v>1680831.98</v>
      </c>
      <c r="H50" s="10"/>
      <c r="I50" s="10"/>
      <c r="J50" s="10"/>
    </row>
    <row r="51" spans="1:10" ht="15.75" x14ac:dyDescent="0.25">
      <c r="A51" s="10"/>
      <c r="B51" s="18">
        <v>42511</v>
      </c>
      <c r="C51" s="121"/>
      <c r="D51" s="182" t="s">
        <v>273</v>
      </c>
      <c r="E51" s="21">
        <v>28610</v>
      </c>
      <c r="F51" s="69" t="s">
        <v>16</v>
      </c>
      <c r="G51" s="160">
        <f t="shared" si="0"/>
        <v>1709441.98</v>
      </c>
      <c r="H51" s="10"/>
      <c r="I51" s="10"/>
      <c r="J51" s="10"/>
    </row>
    <row r="52" spans="1:10" ht="15.75" x14ac:dyDescent="0.25">
      <c r="A52" s="10"/>
      <c r="B52" s="18">
        <v>42511</v>
      </c>
      <c r="C52" s="121"/>
      <c r="D52" s="182" t="s">
        <v>274</v>
      </c>
      <c r="E52" s="21">
        <v>40</v>
      </c>
      <c r="F52" s="124" t="s">
        <v>16</v>
      </c>
      <c r="G52" s="160">
        <f t="shared" si="0"/>
        <v>1709481.98</v>
      </c>
      <c r="H52" s="10"/>
      <c r="I52" s="10"/>
      <c r="J52" s="10"/>
    </row>
    <row r="53" spans="1:10" ht="15.75" x14ac:dyDescent="0.25">
      <c r="A53" s="10"/>
      <c r="B53" s="18">
        <v>42511</v>
      </c>
      <c r="C53" s="121"/>
      <c r="D53" s="182" t="s">
        <v>275</v>
      </c>
      <c r="E53" s="183">
        <v>400</v>
      </c>
      <c r="F53" s="169" t="s">
        <v>16</v>
      </c>
      <c r="G53" s="160">
        <f t="shared" si="0"/>
        <v>1709881.98</v>
      </c>
      <c r="H53" s="10"/>
      <c r="I53" s="10"/>
      <c r="J53" s="10"/>
    </row>
    <row r="54" spans="1:10" ht="15.75" x14ac:dyDescent="0.25">
      <c r="A54" s="10"/>
      <c r="B54" s="18">
        <v>42511</v>
      </c>
      <c r="C54" s="121"/>
      <c r="D54" s="182" t="s">
        <v>276</v>
      </c>
      <c r="E54" s="183">
        <v>550</v>
      </c>
      <c r="F54" s="169" t="s">
        <v>16</v>
      </c>
      <c r="G54" s="160">
        <f t="shared" si="0"/>
        <v>1710431.98</v>
      </c>
      <c r="H54" s="10"/>
      <c r="I54" s="10"/>
      <c r="J54" s="10"/>
    </row>
    <row r="55" spans="1:10" ht="15.75" x14ac:dyDescent="0.25">
      <c r="A55" s="10"/>
      <c r="B55" s="18">
        <v>42511</v>
      </c>
      <c r="C55" s="121"/>
      <c r="D55" s="20" t="s">
        <v>297</v>
      </c>
      <c r="E55" s="183">
        <v>450</v>
      </c>
      <c r="F55" s="169" t="s">
        <v>16</v>
      </c>
      <c r="G55" s="160">
        <f t="shared" si="0"/>
        <v>1710881.98</v>
      </c>
      <c r="H55" s="10"/>
      <c r="I55" s="10"/>
      <c r="J55" s="10"/>
    </row>
    <row r="56" spans="1:10" ht="15.75" x14ac:dyDescent="0.25">
      <c r="A56" s="10"/>
      <c r="B56" s="18">
        <v>42511</v>
      </c>
      <c r="C56" s="121"/>
      <c r="D56" s="187" t="s">
        <v>277</v>
      </c>
      <c r="E56" s="183">
        <v>650</v>
      </c>
      <c r="F56" s="169" t="s">
        <v>16</v>
      </c>
      <c r="G56" s="160">
        <f t="shared" si="0"/>
        <v>1711531.98</v>
      </c>
      <c r="H56" s="10"/>
      <c r="I56" s="10"/>
      <c r="J56" s="10"/>
    </row>
    <row r="57" spans="1:10" ht="15.75" x14ac:dyDescent="0.25">
      <c r="A57" s="10"/>
      <c r="B57" s="18">
        <v>42511</v>
      </c>
      <c r="C57" s="121"/>
      <c r="D57" s="187" t="s">
        <v>278</v>
      </c>
      <c r="E57" s="183">
        <v>550</v>
      </c>
      <c r="F57" s="169" t="s">
        <v>16</v>
      </c>
      <c r="G57" s="160">
        <f t="shared" si="0"/>
        <v>1712081.98</v>
      </c>
      <c r="H57" s="10"/>
      <c r="I57" s="10"/>
      <c r="J57" s="10"/>
    </row>
    <row r="58" spans="1:10" ht="15.75" x14ac:dyDescent="0.25">
      <c r="A58" s="10"/>
      <c r="B58" s="18">
        <v>42511</v>
      </c>
      <c r="C58" s="121"/>
      <c r="D58" s="187" t="s">
        <v>279</v>
      </c>
      <c r="E58" s="183">
        <v>100</v>
      </c>
      <c r="F58" s="169" t="s">
        <v>16</v>
      </c>
      <c r="G58" s="160">
        <f t="shared" si="0"/>
        <v>1712181.98</v>
      </c>
      <c r="H58" s="10"/>
      <c r="I58" s="10"/>
      <c r="J58" s="10"/>
    </row>
    <row r="59" spans="1:10" ht="15.75" x14ac:dyDescent="0.25">
      <c r="A59" s="10"/>
      <c r="B59" s="18">
        <v>42511</v>
      </c>
      <c r="C59" s="121"/>
      <c r="D59" s="179" t="s">
        <v>280</v>
      </c>
      <c r="E59" s="183">
        <v>500</v>
      </c>
      <c r="F59" s="169" t="s">
        <v>16</v>
      </c>
      <c r="G59" s="160">
        <f t="shared" si="0"/>
        <v>1712681.98</v>
      </c>
      <c r="H59" s="10"/>
      <c r="I59" s="10"/>
      <c r="J59" s="10"/>
    </row>
    <row r="60" spans="1:10" ht="15.75" x14ac:dyDescent="0.25">
      <c r="A60" s="10"/>
      <c r="B60" s="18">
        <v>42511</v>
      </c>
      <c r="C60" s="121"/>
      <c r="D60" s="179" t="s">
        <v>281</v>
      </c>
      <c r="E60" s="183">
        <v>650</v>
      </c>
      <c r="F60" s="169" t="s">
        <v>16</v>
      </c>
      <c r="G60" s="160">
        <f t="shared" si="0"/>
        <v>1713331.98</v>
      </c>
      <c r="H60" s="10"/>
      <c r="I60" s="10"/>
      <c r="J60" s="10"/>
    </row>
    <row r="61" spans="1:10" ht="15.75" x14ac:dyDescent="0.25">
      <c r="A61" s="10"/>
      <c r="B61" s="18">
        <v>42511</v>
      </c>
      <c r="C61" s="121"/>
      <c r="D61" s="179" t="s">
        <v>282</v>
      </c>
      <c r="E61" s="183">
        <v>600</v>
      </c>
      <c r="F61" s="169" t="s">
        <v>16</v>
      </c>
      <c r="G61" s="160">
        <f t="shared" si="0"/>
        <v>1713931.98</v>
      </c>
      <c r="H61" s="10"/>
      <c r="I61" s="10"/>
      <c r="J61" s="10"/>
    </row>
    <row r="62" spans="1:10" ht="15.75" x14ac:dyDescent="0.25">
      <c r="A62" s="10"/>
      <c r="B62" s="18">
        <v>42511</v>
      </c>
      <c r="C62" s="121"/>
      <c r="D62" s="178" t="s">
        <v>283</v>
      </c>
      <c r="E62" s="183">
        <v>650</v>
      </c>
      <c r="F62" s="169" t="s">
        <v>16</v>
      </c>
      <c r="G62" s="160">
        <f t="shared" si="0"/>
        <v>1714581.98</v>
      </c>
      <c r="H62" s="10"/>
      <c r="I62" s="10"/>
      <c r="J62" s="10"/>
    </row>
    <row r="63" spans="1:10" ht="15.75" x14ac:dyDescent="0.25">
      <c r="A63" s="10"/>
      <c r="B63" s="18">
        <v>42511</v>
      </c>
      <c r="C63" s="121"/>
      <c r="D63" s="179" t="s">
        <v>295</v>
      </c>
      <c r="E63" s="183">
        <v>5025</v>
      </c>
      <c r="F63" s="169" t="s">
        <v>16</v>
      </c>
      <c r="G63" s="160">
        <f t="shared" si="0"/>
        <v>1719606.98</v>
      </c>
      <c r="H63" s="10"/>
      <c r="I63" s="10"/>
      <c r="J63" s="10"/>
    </row>
    <row r="64" spans="1:10" ht="15.75" x14ac:dyDescent="0.25">
      <c r="B64" s="18">
        <v>42511</v>
      </c>
      <c r="C64" s="4"/>
      <c r="D64" s="179" t="s">
        <v>82</v>
      </c>
      <c r="E64" s="183">
        <v>3500</v>
      </c>
      <c r="F64" s="169" t="s">
        <v>16</v>
      </c>
      <c r="G64" s="160">
        <f t="shared" si="0"/>
        <v>1723106.98</v>
      </c>
    </row>
    <row r="65" spans="2:8" ht="15.75" x14ac:dyDescent="0.25">
      <c r="B65" s="18" t="s">
        <v>286</v>
      </c>
      <c r="C65" s="4"/>
      <c r="D65" s="179" t="s">
        <v>273</v>
      </c>
      <c r="E65" s="183">
        <v>350</v>
      </c>
      <c r="F65" s="169" t="s">
        <v>16</v>
      </c>
      <c r="G65" s="160">
        <f t="shared" si="0"/>
        <v>1723456.98</v>
      </c>
    </row>
    <row r="66" spans="2:8" ht="15.75" x14ac:dyDescent="0.25">
      <c r="B66" s="18">
        <v>42515</v>
      </c>
      <c r="C66" s="4"/>
      <c r="D66" s="179" t="s">
        <v>291</v>
      </c>
      <c r="E66" s="183">
        <v>3900</v>
      </c>
      <c r="F66" s="169" t="s">
        <v>16</v>
      </c>
      <c r="G66" s="160">
        <f t="shared" si="0"/>
        <v>1727356.98</v>
      </c>
    </row>
    <row r="67" spans="2:8" ht="15.75" x14ac:dyDescent="0.25">
      <c r="B67" s="18">
        <v>42517</v>
      </c>
      <c r="C67" s="4"/>
      <c r="D67" s="179" t="s">
        <v>287</v>
      </c>
      <c r="E67" s="183">
        <v>100</v>
      </c>
      <c r="F67" s="169" t="s">
        <v>16</v>
      </c>
      <c r="G67" s="160">
        <f t="shared" si="0"/>
        <v>1727456.98</v>
      </c>
    </row>
    <row r="68" spans="2:8" ht="15.75" x14ac:dyDescent="0.25">
      <c r="B68" s="18">
        <v>42518</v>
      </c>
      <c r="C68" s="4"/>
      <c r="D68" s="179" t="s">
        <v>82</v>
      </c>
      <c r="E68" s="183">
        <v>1900</v>
      </c>
      <c r="F68" s="169" t="s">
        <v>16</v>
      </c>
      <c r="G68" s="160">
        <f t="shared" si="0"/>
        <v>1729356.98</v>
      </c>
    </row>
    <row r="69" spans="2:8" ht="19.5" x14ac:dyDescent="0.25">
      <c r="B69" s="18">
        <v>42517</v>
      </c>
      <c r="C69" s="4"/>
      <c r="D69" s="179" t="s">
        <v>288</v>
      </c>
      <c r="E69" s="183">
        <v>3200</v>
      </c>
      <c r="F69" s="189" t="s">
        <v>289</v>
      </c>
      <c r="G69" s="160">
        <f t="shared" si="0"/>
        <v>1732556.98</v>
      </c>
    </row>
    <row r="70" spans="2:8" ht="19.5" x14ac:dyDescent="0.25">
      <c r="B70" s="18">
        <v>42517</v>
      </c>
      <c r="C70" s="4"/>
      <c r="D70" s="179" t="s">
        <v>293</v>
      </c>
      <c r="E70" s="183">
        <v>500</v>
      </c>
      <c r="F70" s="189"/>
      <c r="G70" s="160">
        <f t="shared" si="0"/>
        <v>1733056.98</v>
      </c>
    </row>
    <row r="71" spans="2:8" ht="19.5" x14ac:dyDescent="0.25">
      <c r="B71" s="18">
        <v>42520</v>
      </c>
      <c r="C71" s="4"/>
      <c r="D71" s="179" t="s">
        <v>292</v>
      </c>
      <c r="E71" s="183">
        <v>650</v>
      </c>
      <c r="F71" s="189"/>
      <c r="G71" s="160">
        <f t="shared" si="0"/>
        <v>1733706.98</v>
      </c>
    </row>
    <row r="72" spans="2:8" ht="19.5" x14ac:dyDescent="0.25">
      <c r="B72" s="18">
        <v>42520</v>
      </c>
      <c r="C72" s="4"/>
      <c r="D72" s="179" t="s">
        <v>294</v>
      </c>
      <c r="E72" s="183">
        <v>500</v>
      </c>
      <c r="F72" s="189"/>
      <c r="G72" s="160">
        <f t="shared" si="0"/>
        <v>1734206.98</v>
      </c>
    </row>
    <row r="73" spans="2:8" ht="19.5" x14ac:dyDescent="0.25">
      <c r="B73" s="18">
        <v>42520</v>
      </c>
      <c r="C73" s="4"/>
      <c r="D73" s="179" t="s">
        <v>296</v>
      </c>
      <c r="E73" s="183">
        <f>SUM(E25:E72)</f>
        <v>125433.75</v>
      </c>
      <c r="F73" s="189">
        <v>175</v>
      </c>
      <c r="G73" s="160">
        <f>G72-F73</f>
        <v>1734031.98</v>
      </c>
    </row>
    <row r="74" spans="2:8" ht="19.5" x14ac:dyDescent="0.25">
      <c r="B74" s="138"/>
      <c r="C74" s="6"/>
      <c r="D74" s="192"/>
      <c r="E74" s="193">
        <f>-E26-E28</f>
        <v>-35845</v>
      </c>
      <c r="F74" s="194"/>
      <c r="G74" s="6"/>
    </row>
    <row r="75" spans="2:8" ht="19.5" x14ac:dyDescent="0.25">
      <c r="B75" s="138"/>
      <c r="C75" s="6"/>
      <c r="D75" s="192"/>
      <c r="E75" s="193">
        <f>SUM(E73:E74)</f>
        <v>89588.75</v>
      </c>
      <c r="F75" s="194"/>
      <c r="G75" s="6"/>
    </row>
    <row r="76" spans="2:8" ht="19.5" x14ac:dyDescent="0.25">
      <c r="B76" s="138"/>
      <c r="C76" s="6"/>
      <c r="D76" s="192"/>
      <c r="E76" s="193"/>
      <c r="F76" s="194"/>
      <c r="G76" s="6"/>
    </row>
    <row r="77" spans="2:8" ht="19.5" x14ac:dyDescent="0.25">
      <c r="B77" s="138"/>
      <c r="C77" s="6"/>
      <c r="D77" s="192"/>
      <c r="E77" s="193"/>
      <c r="F77" s="194"/>
      <c r="G77" s="6"/>
    </row>
    <row r="78" spans="2:8" x14ac:dyDescent="0.25">
      <c r="B78" s="138"/>
      <c r="E78" s="154"/>
      <c r="F78" s="155"/>
      <c r="G78" s="155"/>
      <c r="H78" s="155"/>
    </row>
    <row r="79" spans="2:8" x14ac:dyDescent="0.25">
      <c r="B79" s="138"/>
      <c r="E79" s="154"/>
      <c r="F79" s="155"/>
      <c r="G79" s="155"/>
      <c r="H79" s="155"/>
    </row>
    <row r="80" spans="2:8" x14ac:dyDescent="0.25">
      <c r="B80" s="142" t="s">
        <v>126</v>
      </c>
      <c r="E80" s="154"/>
      <c r="F80" s="155"/>
      <c r="G80" s="155"/>
      <c r="H80" s="155"/>
    </row>
    <row r="81" spans="1:8" x14ac:dyDescent="0.25">
      <c r="B81" s="142"/>
      <c r="E81" s="154"/>
      <c r="F81" s="155"/>
      <c r="G81" s="155"/>
      <c r="H81" s="155"/>
    </row>
    <row r="82" spans="1:8" x14ac:dyDescent="0.25">
      <c r="E82" s="154"/>
      <c r="F82" s="155"/>
      <c r="G82" s="155"/>
      <c r="H82" s="155"/>
    </row>
    <row r="83" spans="1:8" x14ac:dyDescent="0.25">
      <c r="E83" s="156"/>
      <c r="F83" s="155"/>
      <c r="G83" s="155"/>
      <c r="H83" s="155"/>
    </row>
    <row r="84" spans="1:8" x14ac:dyDescent="0.25">
      <c r="A84" s="168" t="s">
        <v>229</v>
      </c>
      <c r="B84" s="168"/>
      <c r="C84" s="168"/>
      <c r="E84" s="157"/>
      <c r="F84" s="155"/>
      <c r="G84" s="155"/>
      <c r="H84" s="155"/>
    </row>
    <row r="85" spans="1:8" x14ac:dyDescent="0.25">
      <c r="A85" s="168" t="s">
        <v>230</v>
      </c>
      <c r="B85" s="168"/>
      <c r="C85" s="168"/>
      <c r="E85" s="158"/>
      <c r="F85" s="155"/>
      <c r="G85" s="155"/>
      <c r="H85" s="155"/>
    </row>
    <row r="86" spans="1:8" x14ac:dyDescent="0.25">
      <c r="A86" s="168"/>
      <c r="B86" s="168"/>
      <c r="C86" s="168"/>
      <c r="E86" s="155"/>
      <c r="F86" s="155"/>
      <c r="G86" s="155"/>
      <c r="H86" s="155"/>
    </row>
    <row r="87" spans="1:8" x14ac:dyDescent="0.25">
      <c r="E87" s="152"/>
    </row>
    <row r="90" spans="1:8" x14ac:dyDescent="0.25">
      <c r="E90" s="2"/>
    </row>
    <row r="98" spans="7:7" ht="26.25" x14ac:dyDescent="0.4">
      <c r="G98" s="172"/>
    </row>
    <row r="456" spans="6:6" x14ac:dyDescent="0.25">
      <c r="F456" t="s">
        <v>19</v>
      </c>
    </row>
  </sheetData>
  <mergeCells count="13">
    <mergeCell ref="A18:G18"/>
    <mergeCell ref="A13:G13"/>
    <mergeCell ref="A14:G14"/>
    <mergeCell ref="A15:G15"/>
    <mergeCell ref="A16:G16"/>
    <mergeCell ref="A17:G17"/>
    <mergeCell ref="A28:A31"/>
    <mergeCell ref="A19:G19"/>
    <mergeCell ref="A20:A22"/>
    <mergeCell ref="B20:D20"/>
    <mergeCell ref="E20:G20"/>
    <mergeCell ref="B21:C21"/>
    <mergeCell ref="E21:F21"/>
  </mergeCells>
  <pageMargins left="0.70866141732283472" right="0.70866141732283472" top="0.74803149606299213" bottom="0.74803149606299213" header="0.31496062992125984" footer="0.31496062992125984"/>
  <pageSetup scale="45" orientation="portrait" r:id="rId1"/>
  <rowBreaks count="1" manualBreakCount="1">
    <brk id="194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54"/>
  <sheetViews>
    <sheetView showGridLines="0" topLeftCell="C48" zoomScaleNormal="100" workbookViewId="0">
      <selection activeCell="I43" sqref="I43"/>
    </sheetView>
  </sheetViews>
  <sheetFormatPr baseColWidth="10" defaultRowHeight="15" x14ac:dyDescent="0.25"/>
  <cols>
    <col min="1" max="1" width="10.7109375" bestFit="1" customWidth="1"/>
    <col min="2" max="3" width="14.7109375" customWidth="1"/>
    <col min="4" max="4" width="23" customWidth="1"/>
    <col min="5" max="5" width="63.42578125" customWidth="1"/>
    <col min="6" max="6" width="17.140625" customWidth="1"/>
    <col min="7" max="7" width="16.5703125" customWidth="1"/>
    <col min="8" max="8" width="22.7109375" customWidth="1"/>
    <col min="9" max="9" width="18.140625" customWidth="1"/>
  </cols>
  <sheetData>
    <row r="1" spans="1:11" s="1" customFormat="1" ht="15.7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1" customFormat="1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1" customFormat="1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s="1" customFormat="1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s="1" customFormat="1" ht="15.7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s="1" customFormat="1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1" customFormat="1" ht="15.7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s="1" customFormat="1" ht="15.75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1" customFormat="1" ht="15.7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1" customFormat="1" ht="15.7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s="1" customFormat="1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s="1" customFormat="1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s="1" customFormat="1" ht="15.75" x14ac:dyDescent="0.25">
      <c r="A13" s="210" t="s">
        <v>0</v>
      </c>
      <c r="B13" s="210"/>
      <c r="C13" s="210"/>
      <c r="D13" s="210"/>
      <c r="E13" s="210"/>
      <c r="F13" s="210"/>
      <c r="G13" s="210"/>
      <c r="H13" s="210"/>
      <c r="I13" s="10"/>
      <c r="J13" s="10"/>
      <c r="K13" s="10"/>
    </row>
    <row r="14" spans="1:11" s="1" customFormat="1" ht="15.75" x14ac:dyDescent="0.25">
      <c r="A14" s="210" t="s">
        <v>1</v>
      </c>
      <c r="B14" s="210"/>
      <c r="C14" s="210"/>
      <c r="D14" s="210"/>
      <c r="E14" s="210"/>
      <c r="F14" s="210"/>
      <c r="G14" s="210"/>
      <c r="H14" s="210"/>
      <c r="I14" s="10"/>
      <c r="J14" s="10"/>
      <c r="K14" s="10"/>
    </row>
    <row r="15" spans="1:11" s="1" customFormat="1" ht="19.5" x14ac:dyDescent="0.4">
      <c r="A15" s="211" t="s">
        <v>2</v>
      </c>
      <c r="B15" s="211"/>
      <c r="C15" s="211"/>
      <c r="D15" s="211"/>
      <c r="E15" s="211"/>
      <c r="F15" s="211"/>
      <c r="G15" s="211"/>
      <c r="H15" s="211"/>
      <c r="I15" s="10"/>
      <c r="J15" s="10"/>
      <c r="K15" s="10"/>
    </row>
    <row r="16" spans="1:11" s="1" customFormat="1" ht="15.75" x14ac:dyDescent="0.25">
      <c r="A16" s="212" t="s">
        <v>12</v>
      </c>
      <c r="B16" s="212"/>
      <c r="C16" s="212"/>
      <c r="D16" s="212"/>
      <c r="E16" s="212"/>
      <c r="F16" s="212"/>
      <c r="G16" s="212"/>
      <c r="H16" s="212"/>
      <c r="I16" s="10"/>
      <c r="J16" s="10"/>
      <c r="K16" s="10"/>
    </row>
    <row r="17" spans="1:11" s="1" customFormat="1" ht="15.75" x14ac:dyDescent="0.25">
      <c r="A17" s="209" t="s">
        <v>13</v>
      </c>
      <c r="B17" s="209"/>
      <c r="C17" s="209"/>
      <c r="D17" s="209"/>
      <c r="E17" s="209"/>
      <c r="F17" s="209"/>
      <c r="G17" s="209"/>
      <c r="H17" s="209"/>
      <c r="I17" s="10"/>
      <c r="J17" s="10"/>
      <c r="K17" s="10"/>
    </row>
    <row r="18" spans="1:11" s="1" customFormat="1" ht="15.75" x14ac:dyDescent="0.25">
      <c r="A18" s="209" t="s">
        <v>190</v>
      </c>
      <c r="B18" s="209"/>
      <c r="C18" s="209"/>
      <c r="D18" s="209"/>
      <c r="E18" s="209"/>
      <c r="F18" s="209"/>
      <c r="G18" s="209"/>
      <c r="H18" s="209"/>
      <c r="I18" s="10"/>
      <c r="J18" s="10"/>
      <c r="K18" s="10"/>
    </row>
    <row r="19" spans="1:11" s="1" customFormat="1" ht="16.5" thickBot="1" x14ac:dyDescent="0.3">
      <c r="A19" s="210" t="s">
        <v>14</v>
      </c>
      <c r="B19" s="210"/>
      <c r="C19" s="210"/>
      <c r="D19" s="210"/>
      <c r="E19" s="210"/>
      <c r="F19" s="210"/>
      <c r="G19" s="210"/>
      <c r="H19" s="210"/>
      <c r="I19" s="10"/>
      <c r="J19" s="10"/>
      <c r="K19" s="10"/>
    </row>
    <row r="20" spans="1:11" s="1" customFormat="1" ht="15.75" x14ac:dyDescent="0.25">
      <c r="A20" s="216"/>
      <c r="B20" s="213" t="s">
        <v>3</v>
      </c>
      <c r="C20" s="213"/>
      <c r="D20" s="213"/>
      <c r="E20" s="213"/>
      <c r="F20" s="213" t="s">
        <v>11</v>
      </c>
      <c r="G20" s="213"/>
      <c r="H20" s="213"/>
      <c r="I20" s="10"/>
      <c r="J20" s="10"/>
      <c r="K20" s="10"/>
    </row>
    <row r="21" spans="1:11" s="1" customFormat="1" ht="15.75" x14ac:dyDescent="0.25">
      <c r="A21" s="217"/>
      <c r="B21" s="214"/>
      <c r="C21" s="214"/>
      <c r="D21" s="214"/>
      <c r="E21" s="11"/>
      <c r="F21" s="214" t="s">
        <v>4</v>
      </c>
      <c r="G21" s="214"/>
      <c r="H21" s="12">
        <v>1527244.11</v>
      </c>
      <c r="I21" s="10"/>
      <c r="J21" s="13"/>
      <c r="K21" s="10"/>
    </row>
    <row r="22" spans="1:11" s="1" customFormat="1" ht="15.75" x14ac:dyDescent="0.25">
      <c r="A22" s="217"/>
      <c r="B22" s="14" t="s">
        <v>5</v>
      </c>
      <c r="C22" s="14"/>
      <c r="D22" s="15" t="s">
        <v>6</v>
      </c>
      <c r="E22" s="16" t="s">
        <v>7</v>
      </c>
      <c r="F22" s="14" t="s">
        <v>8</v>
      </c>
      <c r="G22" s="15" t="s">
        <v>9</v>
      </c>
      <c r="H22" s="17" t="s">
        <v>10</v>
      </c>
      <c r="I22" s="10"/>
      <c r="J22" s="10"/>
      <c r="K22" s="10"/>
    </row>
    <row r="23" spans="1:11" s="1" customFormat="1" ht="15.75" x14ac:dyDescent="0.25">
      <c r="A23" s="14"/>
      <c r="B23" s="14"/>
      <c r="C23" s="14" t="s">
        <v>240</v>
      </c>
      <c r="D23" s="15"/>
      <c r="E23" s="16"/>
      <c r="F23" s="14"/>
      <c r="G23" s="15"/>
      <c r="H23" s="17"/>
      <c r="I23" s="10"/>
      <c r="J23" s="10"/>
      <c r="K23" s="10"/>
    </row>
    <row r="24" spans="1:11" s="1" customFormat="1" ht="15.75" x14ac:dyDescent="0.25">
      <c r="A24" s="143"/>
      <c r="B24" s="159"/>
      <c r="C24" s="159"/>
      <c r="D24" s="159"/>
      <c r="E24" s="146" t="s">
        <v>144</v>
      </c>
      <c r="F24" s="143"/>
      <c r="G24" s="161"/>
      <c r="H24" s="160">
        <v>1527244.11</v>
      </c>
      <c r="I24" s="10"/>
      <c r="J24" s="10"/>
      <c r="K24" s="10"/>
    </row>
    <row r="25" spans="1:11" s="145" customFormat="1" ht="15.75" x14ac:dyDescent="0.25">
      <c r="A25" s="143"/>
      <c r="B25" s="18"/>
      <c r="C25" s="18">
        <v>42465</v>
      </c>
      <c r="D25" s="146">
        <v>14426128</v>
      </c>
      <c r="E25" s="20" t="s">
        <v>234</v>
      </c>
      <c r="F25" s="160">
        <v>22241.31</v>
      </c>
      <c r="G25" s="162"/>
      <c r="H25" s="160">
        <f>H24+F25</f>
        <v>1549485.4200000002</v>
      </c>
      <c r="I25" s="144" t="s">
        <v>245</v>
      </c>
      <c r="J25" s="144"/>
      <c r="K25" s="144"/>
    </row>
    <row r="26" spans="1:11" s="145" customFormat="1" ht="15.75" x14ac:dyDescent="0.25">
      <c r="A26" s="143"/>
      <c r="B26" s="18"/>
      <c r="C26" s="18">
        <v>42465</v>
      </c>
      <c r="D26" s="146">
        <v>14426129</v>
      </c>
      <c r="E26" s="20" t="s">
        <v>234</v>
      </c>
      <c r="F26" s="160">
        <v>16908.48</v>
      </c>
      <c r="G26" s="161"/>
      <c r="H26" s="160">
        <f t="shared" ref="H26:H43" si="0">H25+F26</f>
        <v>1566393.9000000001</v>
      </c>
      <c r="I26" s="144" t="s">
        <v>245</v>
      </c>
      <c r="J26" s="144"/>
      <c r="K26" s="144"/>
    </row>
    <row r="27" spans="1:11" s="1" customFormat="1" ht="15.75" x14ac:dyDescent="0.25">
      <c r="A27" s="215"/>
      <c r="B27" s="18"/>
      <c r="C27" s="18">
        <v>42465</v>
      </c>
      <c r="D27" s="60">
        <v>14426134</v>
      </c>
      <c r="E27" s="20" t="s">
        <v>235</v>
      </c>
      <c r="F27" s="134">
        <v>11709</v>
      </c>
      <c r="G27" s="163"/>
      <c r="H27" s="160">
        <f t="shared" si="0"/>
        <v>1578102.9000000001</v>
      </c>
      <c r="I27" s="116" t="s">
        <v>246</v>
      </c>
      <c r="J27" s="10"/>
      <c r="K27" s="10"/>
    </row>
    <row r="28" spans="1:11" s="1" customFormat="1" ht="15.75" x14ac:dyDescent="0.25">
      <c r="A28" s="215"/>
      <c r="B28" s="18"/>
      <c r="C28" s="18">
        <v>42465</v>
      </c>
      <c r="D28" s="60">
        <v>188458081</v>
      </c>
      <c r="E28" s="20" t="s">
        <v>236</v>
      </c>
      <c r="F28" s="134">
        <v>1210</v>
      </c>
      <c r="G28" s="164"/>
      <c r="H28" s="160">
        <f t="shared" si="0"/>
        <v>1579312.9000000001</v>
      </c>
      <c r="I28" s="116" t="s">
        <v>151</v>
      </c>
      <c r="J28" s="10"/>
      <c r="K28" s="10"/>
    </row>
    <row r="29" spans="1:11" s="1" customFormat="1" ht="15.75" x14ac:dyDescent="0.25">
      <c r="A29" s="215"/>
      <c r="B29" s="18"/>
      <c r="C29" s="18">
        <v>42465</v>
      </c>
      <c r="D29" s="60">
        <v>1070955991</v>
      </c>
      <c r="E29" s="102" t="s">
        <v>237</v>
      </c>
      <c r="F29" s="134">
        <v>500</v>
      </c>
      <c r="G29" s="164"/>
      <c r="H29" s="160">
        <f t="shared" si="0"/>
        <v>1579812.9000000001</v>
      </c>
      <c r="I29" s="116" t="s">
        <v>247</v>
      </c>
      <c r="J29" s="10"/>
      <c r="K29" s="10"/>
    </row>
    <row r="30" spans="1:11" s="1" customFormat="1" ht="15.75" x14ac:dyDescent="0.25">
      <c r="A30" s="215"/>
      <c r="B30" s="18"/>
      <c r="C30" s="18">
        <v>42465</v>
      </c>
      <c r="D30" s="60">
        <v>14426131</v>
      </c>
      <c r="E30" s="20" t="s">
        <v>238</v>
      </c>
      <c r="F30" s="134">
        <v>2728.95</v>
      </c>
      <c r="G30" s="164"/>
      <c r="H30" s="160">
        <f t="shared" si="0"/>
        <v>1582541.85</v>
      </c>
      <c r="I30" s="116" t="s">
        <v>197</v>
      </c>
      <c r="J30" s="10"/>
      <c r="K30" s="10"/>
    </row>
    <row r="31" spans="1:11" s="1" customFormat="1" ht="15.75" x14ac:dyDescent="0.25">
      <c r="A31" s="150"/>
      <c r="B31" s="18"/>
      <c r="C31" s="18">
        <v>42465</v>
      </c>
      <c r="D31" s="146">
        <v>202595611</v>
      </c>
      <c r="E31" s="20" t="s">
        <v>243</v>
      </c>
      <c r="F31" s="21">
        <v>810</v>
      </c>
      <c r="G31" s="165"/>
      <c r="H31" s="160">
        <f t="shared" si="0"/>
        <v>1583351.85</v>
      </c>
      <c r="I31" s="116" t="s">
        <v>198</v>
      </c>
      <c r="J31" s="10"/>
      <c r="K31" s="10"/>
    </row>
    <row r="32" spans="1:11" ht="15.75" x14ac:dyDescent="0.25">
      <c r="A32" s="150"/>
      <c r="B32" s="18"/>
      <c r="C32" s="18">
        <v>42465</v>
      </c>
      <c r="D32" s="146">
        <v>1109127251</v>
      </c>
      <c r="E32" s="20" t="s">
        <v>239</v>
      </c>
      <c r="F32" s="21">
        <v>1150</v>
      </c>
      <c r="G32" s="165"/>
      <c r="H32" s="160">
        <f t="shared" si="0"/>
        <v>1584501.85</v>
      </c>
      <c r="I32" s="133" t="s">
        <v>248</v>
      </c>
      <c r="J32" s="10"/>
      <c r="K32" s="10"/>
    </row>
    <row r="33" spans="1:13" ht="15.75" x14ac:dyDescent="0.25">
      <c r="A33" s="10"/>
      <c r="B33" s="18"/>
      <c r="C33" s="18">
        <v>42464</v>
      </c>
      <c r="D33" s="60">
        <v>179882088</v>
      </c>
      <c r="E33" s="20" t="s">
        <v>241</v>
      </c>
      <c r="F33" s="21">
        <v>4150</v>
      </c>
      <c r="G33" s="166"/>
      <c r="H33" s="160">
        <f t="shared" si="0"/>
        <v>1588651.85</v>
      </c>
      <c r="I33" s="173"/>
      <c r="J33" s="10"/>
      <c r="K33" s="10"/>
    </row>
    <row r="34" spans="1:13" ht="15.75" x14ac:dyDescent="0.25">
      <c r="A34" s="10"/>
      <c r="B34" s="18"/>
      <c r="C34" s="18">
        <v>42468</v>
      </c>
      <c r="D34" s="60">
        <v>188445226</v>
      </c>
      <c r="E34" s="20" t="s">
        <v>241</v>
      </c>
      <c r="F34" s="21">
        <v>250</v>
      </c>
      <c r="G34" s="110"/>
      <c r="H34" s="160">
        <f t="shared" si="0"/>
        <v>1588901.85</v>
      </c>
      <c r="I34" s="144"/>
      <c r="J34" s="10"/>
      <c r="K34" s="10"/>
    </row>
    <row r="35" spans="1:13" ht="15.75" x14ac:dyDescent="0.25">
      <c r="A35" s="10"/>
      <c r="B35" s="18"/>
      <c r="C35" s="18">
        <v>42471</v>
      </c>
      <c r="D35" s="60">
        <v>188449075</v>
      </c>
      <c r="E35" s="20" t="s">
        <v>241</v>
      </c>
      <c r="F35" s="21">
        <v>1200</v>
      </c>
      <c r="G35" s="110"/>
      <c r="H35" s="160">
        <f t="shared" si="0"/>
        <v>1590101.85</v>
      </c>
      <c r="I35" s="174"/>
      <c r="J35" s="10"/>
      <c r="K35" s="10"/>
    </row>
    <row r="36" spans="1:13" ht="15.75" x14ac:dyDescent="0.25">
      <c r="A36" s="10"/>
      <c r="B36" s="18"/>
      <c r="C36" s="18">
        <v>42473</v>
      </c>
      <c r="D36" s="60">
        <v>179882687</v>
      </c>
      <c r="E36" s="20" t="s">
        <v>241</v>
      </c>
      <c r="F36" s="21">
        <v>600</v>
      </c>
      <c r="G36" s="113"/>
      <c r="H36" s="160">
        <f t="shared" si="0"/>
        <v>1590701.85</v>
      </c>
      <c r="I36" s="175"/>
      <c r="J36" s="10"/>
      <c r="K36" s="10"/>
    </row>
    <row r="37" spans="1:13" ht="15.75" x14ac:dyDescent="0.25">
      <c r="A37" s="10"/>
      <c r="B37" s="18"/>
      <c r="C37" s="18">
        <v>42479</v>
      </c>
      <c r="D37" s="60">
        <v>188445752</v>
      </c>
      <c r="E37" s="20" t="s">
        <v>241</v>
      </c>
      <c r="F37" s="21">
        <v>1750</v>
      </c>
      <c r="G37" s="113"/>
      <c r="H37" s="160">
        <f t="shared" si="0"/>
        <v>1592451.85</v>
      </c>
      <c r="I37" s="144"/>
      <c r="J37" s="10"/>
      <c r="K37" s="10"/>
    </row>
    <row r="38" spans="1:13" ht="15.75" x14ac:dyDescent="0.25">
      <c r="A38" s="10"/>
      <c r="B38" s="18"/>
      <c r="C38" s="18">
        <v>42479</v>
      </c>
      <c r="D38" s="60">
        <v>188449950</v>
      </c>
      <c r="E38" s="20" t="s">
        <v>241</v>
      </c>
      <c r="F38" s="21">
        <v>750</v>
      </c>
      <c r="G38" s="113"/>
      <c r="H38" s="160">
        <f t="shared" si="0"/>
        <v>1593201.85</v>
      </c>
      <c r="I38" s="144"/>
      <c r="J38" s="10"/>
      <c r="K38" s="10"/>
    </row>
    <row r="39" spans="1:13" ht="15.75" x14ac:dyDescent="0.25">
      <c r="A39" s="10"/>
      <c r="B39" s="18"/>
      <c r="C39" s="18">
        <v>42480</v>
      </c>
      <c r="D39" s="60">
        <v>188447528</v>
      </c>
      <c r="E39" s="20" t="s">
        <v>241</v>
      </c>
      <c r="F39" s="21">
        <v>2000</v>
      </c>
      <c r="G39" s="167"/>
      <c r="H39" s="160">
        <f t="shared" si="0"/>
        <v>1595201.85</v>
      </c>
      <c r="I39" s="144"/>
      <c r="J39" s="10"/>
      <c r="K39" s="10"/>
    </row>
    <row r="40" spans="1:13" ht="15.75" x14ac:dyDescent="0.25">
      <c r="A40" s="10"/>
      <c r="B40" s="18"/>
      <c r="C40" s="18">
        <v>42485</v>
      </c>
      <c r="D40" s="60">
        <v>188481864</v>
      </c>
      <c r="E40" s="20" t="s">
        <v>241</v>
      </c>
      <c r="F40" s="21">
        <v>2150</v>
      </c>
      <c r="G40" s="167"/>
      <c r="H40" s="160">
        <f t="shared" si="0"/>
        <v>1597351.85</v>
      </c>
      <c r="I40" s="144"/>
      <c r="J40" s="10"/>
      <c r="K40" s="10"/>
    </row>
    <row r="41" spans="1:13" ht="15.75" x14ac:dyDescent="0.25">
      <c r="A41" s="10"/>
      <c r="B41" s="18"/>
      <c r="C41" s="18">
        <v>42486</v>
      </c>
      <c r="D41" s="60">
        <v>188444694</v>
      </c>
      <c r="E41" s="20" t="s">
        <v>241</v>
      </c>
      <c r="F41" s="20">
        <v>1350</v>
      </c>
      <c r="G41" s="113"/>
      <c r="H41" s="160">
        <f t="shared" si="0"/>
        <v>1598701.85</v>
      </c>
      <c r="I41" s="144"/>
      <c r="J41" s="10"/>
      <c r="K41" s="10"/>
    </row>
    <row r="42" spans="1:13" ht="15.75" x14ac:dyDescent="0.25">
      <c r="A42" s="10"/>
      <c r="B42" s="18"/>
      <c r="C42" s="18">
        <v>42487</v>
      </c>
      <c r="D42" s="60">
        <v>188482142</v>
      </c>
      <c r="E42" s="20" t="s">
        <v>241</v>
      </c>
      <c r="F42" s="20">
        <v>150</v>
      </c>
      <c r="G42" s="113"/>
      <c r="H42" s="160">
        <f t="shared" si="0"/>
        <v>1598851.85</v>
      </c>
      <c r="I42" s="10"/>
      <c r="J42" s="10"/>
      <c r="K42" s="10"/>
    </row>
    <row r="43" spans="1:13" ht="15.75" x14ac:dyDescent="0.25">
      <c r="A43" s="10"/>
      <c r="B43" s="18"/>
      <c r="C43" s="18">
        <v>42489</v>
      </c>
      <c r="D43" s="60">
        <v>188480179</v>
      </c>
      <c r="E43" s="20" t="s">
        <v>241</v>
      </c>
      <c r="F43" s="176">
        <v>5100</v>
      </c>
      <c r="G43" s="107"/>
      <c r="H43" s="160">
        <f t="shared" si="0"/>
        <v>1603951.85</v>
      </c>
      <c r="I43" s="116"/>
      <c r="J43" s="10"/>
      <c r="K43" s="10"/>
    </row>
    <row r="44" spans="1:13" ht="15.75" x14ac:dyDescent="0.25">
      <c r="A44" s="10"/>
      <c r="B44" s="18"/>
      <c r="C44" s="18"/>
      <c r="D44" s="60"/>
      <c r="E44" s="20" t="s">
        <v>242</v>
      </c>
      <c r="F44" s="20"/>
      <c r="G44" s="107">
        <v>175</v>
      </c>
      <c r="H44" s="149">
        <v>1603776.85</v>
      </c>
      <c r="I44" s="10"/>
      <c r="J44" s="10"/>
      <c r="K44" s="10"/>
    </row>
    <row r="45" spans="1:13" ht="15.75" x14ac:dyDescent="0.25">
      <c r="A45" s="10"/>
      <c r="B45" s="18"/>
      <c r="C45" s="18">
        <v>42475</v>
      </c>
      <c r="D45" s="60">
        <v>10101230</v>
      </c>
      <c r="E45" s="20" t="s">
        <v>244</v>
      </c>
      <c r="F45" s="20">
        <v>5995</v>
      </c>
      <c r="G45" s="46"/>
      <c r="H45" s="149">
        <f>H44+F45</f>
        <v>1609771.85</v>
      </c>
      <c r="I45" s="10"/>
      <c r="J45" s="10"/>
      <c r="K45" s="10"/>
    </row>
    <row r="46" spans="1:13" ht="15.75" x14ac:dyDescent="0.25">
      <c r="A46" s="10"/>
      <c r="B46" s="18"/>
      <c r="C46" s="18"/>
      <c r="D46" s="60">
        <v>188648629</v>
      </c>
      <c r="E46" s="153" t="s">
        <v>249</v>
      </c>
      <c r="F46" s="153">
        <f>10+1103</f>
        <v>1113</v>
      </c>
      <c r="G46" s="32"/>
      <c r="H46" s="149">
        <v>1609771.85</v>
      </c>
      <c r="I46" s="10"/>
      <c r="J46" s="10"/>
      <c r="K46" s="10"/>
    </row>
    <row r="47" spans="1:13" ht="18" customHeight="1" x14ac:dyDescent="0.35">
      <c r="A47" s="10"/>
      <c r="B47" s="18"/>
      <c r="C47" s="18"/>
      <c r="D47" s="121"/>
      <c r="E47" s="182" t="s">
        <v>82</v>
      </c>
      <c r="F47" s="183">
        <v>3800</v>
      </c>
      <c r="G47" s="124" t="s">
        <v>16</v>
      </c>
      <c r="H47" s="149">
        <f t="shared" ref="H47:H65" si="1">H46+F47</f>
        <v>1613571.85</v>
      </c>
      <c r="I47" s="96"/>
      <c r="J47" s="10"/>
      <c r="K47" s="10"/>
      <c r="M47" s="132"/>
    </row>
    <row r="48" spans="1:13" ht="15.75" x14ac:dyDescent="0.25">
      <c r="A48" s="10"/>
      <c r="B48" s="18"/>
      <c r="C48" s="18"/>
      <c r="D48" s="121"/>
      <c r="E48" s="182" t="s">
        <v>250</v>
      </c>
      <c r="F48" s="183">
        <v>500</v>
      </c>
      <c r="G48" s="69" t="s">
        <v>16</v>
      </c>
      <c r="H48" s="149">
        <f t="shared" si="1"/>
        <v>1614071.85</v>
      </c>
      <c r="I48" s="10"/>
      <c r="J48" s="10"/>
      <c r="K48" s="10"/>
    </row>
    <row r="49" spans="1:11" ht="19.5" x14ac:dyDescent="0.25">
      <c r="A49" s="10"/>
      <c r="B49" s="18"/>
      <c r="C49" s="18"/>
      <c r="D49" s="121"/>
      <c r="E49" s="182" t="s">
        <v>251</v>
      </c>
      <c r="F49" s="183">
        <v>95</v>
      </c>
      <c r="G49" s="180" t="s">
        <v>16</v>
      </c>
      <c r="H49" s="149">
        <f t="shared" si="1"/>
        <v>1614166.85</v>
      </c>
      <c r="I49" s="10" t="s">
        <v>284</v>
      </c>
      <c r="J49" s="10"/>
      <c r="K49" s="10"/>
    </row>
    <row r="50" spans="1:11" ht="15.75" x14ac:dyDescent="0.25">
      <c r="A50" s="10"/>
      <c r="B50" s="18"/>
      <c r="C50" s="18"/>
      <c r="D50" s="121"/>
      <c r="E50" s="182" t="s">
        <v>252</v>
      </c>
      <c r="F50" s="183">
        <v>1000</v>
      </c>
      <c r="G50" s="69" t="s">
        <v>16</v>
      </c>
      <c r="H50" s="149">
        <f t="shared" si="1"/>
        <v>1615166.85</v>
      </c>
      <c r="I50" s="10" t="s">
        <v>284</v>
      </c>
      <c r="J50" s="10"/>
      <c r="K50" s="10"/>
    </row>
    <row r="51" spans="1:11" ht="15.75" x14ac:dyDescent="0.25">
      <c r="A51" s="10"/>
      <c r="B51" s="18"/>
      <c r="C51" s="18"/>
      <c r="D51" s="121"/>
      <c r="E51" s="182" t="s">
        <v>82</v>
      </c>
      <c r="F51" s="183">
        <v>3325</v>
      </c>
      <c r="G51" s="124" t="s">
        <v>16</v>
      </c>
      <c r="H51" s="149">
        <f t="shared" si="1"/>
        <v>1618491.85</v>
      </c>
      <c r="I51" s="10" t="s">
        <v>284</v>
      </c>
      <c r="J51" s="10"/>
      <c r="K51" s="10"/>
    </row>
    <row r="52" spans="1:11" ht="15.75" x14ac:dyDescent="0.25">
      <c r="A52" s="10"/>
      <c r="B52" s="18"/>
      <c r="C52" s="18"/>
      <c r="D52" s="121"/>
      <c r="E52" s="182" t="s">
        <v>253</v>
      </c>
      <c r="F52" s="183">
        <v>1250</v>
      </c>
      <c r="G52" s="169" t="s">
        <v>16</v>
      </c>
      <c r="H52" s="149">
        <f t="shared" si="1"/>
        <v>1619741.85</v>
      </c>
      <c r="I52" s="10" t="s">
        <v>284</v>
      </c>
      <c r="J52" s="10"/>
      <c r="K52" s="10"/>
    </row>
    <row r="53" spans="1:11" ht="19.5" x14ac:dyDescent="0.25">
      <c r="A53" s="10"/>
      <c r="B53" s="18"/>
      <c r="C53" s="18"/>
      <c r="D53" s="121"/>
      <c r="E53" s="182" t="s">
        <v>254</v>
      </c>
      <c r="F53" s="183">
        <v>2100</v>
      </c>
      <c r="G53" s="181" t="s">
        <v>16</v>
      </c>
      <c r="H53" s="149">
        <f t="shared" si="1"/>
        <v>1621841.85</v>
      </c>
      <c r="I53" s="10" t="s">
        <v>284</v>
      </c>
      <c r="J53" s="10"/>
      <c r="K53" s="10"/>
    </row>
    <row r="54" spans="1:11" ht="19.5" x14ac:dyDescent="0.25">
      <c r="A54" s="10"/>
      <c r="B54" s="18"/>
      <c r="C54" s="18"/>
      <c r="D54" s="121"/>
      <c r="E54" s="182" t="s">
        <v>82</v>
      </c>
      <c r="F54" s="183">
        <v>2550</v>
      </c>
      <c r="G54" s="181" t="s">
        <v>16</v>
      </c>
      <c r="H54" s="149">
        <f t="shared" si="1"/>
        <v>1624391.85</v>
      </c>
      <c r="I54" s="10" t="s">
        <v>284</v>
      </c>
      <c r="J54" s="10"/>
      <c r="K54" s="10"/>
    </row>
    <row r="55" spans="1:11" ht="15.75" x14ac:dyDescent="0.25">
      <c r="A55" s="10"/>
      <c r="B55" s="18"/>
      <c r="C55" s="18"/>
      <c r="D55" s="121"/>
      <c r="E55" s="187" t="s">
        <v>82</v>
      </c>
      <c r="F55" s="183">
        <v>4300</v>
      </c>
      <c r="G55" s="169" t="s">
        <v>16</v>
      </c>
      <c r="H55" s="149">
        <f t="shared" si="1"/>
        <v>1628691.85</v>
      </c>
      <c r="I55" s="10" t="s">
        <v>284</v>
      </c>
      <c r="J55" s="10"/>
      <c r="K55" s="10"/>
    </row>
    <row r="56" spans="1:11" ht="15.75" x14ac:dyDescent="0.25">
      <c r="A56" s="10"/>
      <c r="B56" s="18"/>
      <c r="C56" s="18"/>
      <c r="D56" s="121"/>
      <c r="E56" s="187" t="s">
        <v>255</v>
      </c>
      <c r="F56" s="183">
        <v>4300</v>
      </c>
      <c r="G56" s="169" t="s">
        <v>16</v>
      </c>
      <c r="H56" s="149">
        <f t="shared" si="1"/>
        <v>1632991.85</v>
      </c>
      <c r="I56" s="10" t="s">
        <v>284</v>
      </c>
      <c r="J56" s="10"/>
      <c r="K56" s="10"/>
    </row>
    <row r="57" spans="1:11" ht="19.5" x14ac:dyDescent="0.25">
      <c r="A57" s="10"/>
      <c r="B57" s="18"/>
      <c r="C57" s="18"/>
      <c r="D57" s="121"/>
      <c r="E57" s="187" t="s">
        <v>256</v>
      </c>
      <c r="F57" s="183">
        <v>1300</v>
      </c>
      <c r="G57" s="186" t="s">
        <v>16</v>
      </c>
      <c r="H57" s="149">
        <f t="shared" si="1"/>
        <v>1634291.85</v>
      </c>
      <c r="I57" s="10" t="s">
        <v>284</v>
      </c>
      <c r="J57" s="10"/>
      <c r="K57" s="10"/>
    </row>
    <row r="58" spans="1:11" ht="19.5" x14ac:dyDescent="0.25">
      <c r="A58" s="10"/>
      <c r="B58" s="18"/>
      <c r="C58" s="18"/>
      <c r="D58" s="121"/>
      <c r="E58" s="179" t="s">
        <v>257</v>
      </c>
      <c r="F58" s="184">
        <v>150</v>
      </c>
      <c r="G58" s="169" t="s">
        <v>16</v>
      </c>
      <c r="H58" s="149">
        <f t="shared" si="1"/>
        <v>1634441.85</v>
      </c>
      <c r="I58" s="10" t="s">
        <v>284</v>
      </c>
      <c r="J58" s="10"/>
      <c r="K58" s="10"/>
    </row>
    <row r="59" spans="1:11" ht="19.5" x14ac:dyDescent="0.25">
      <c r="A59" s="10"/>
      <c r="B59" s="18"/>
      <c r="C59" s="18"/>
      <c r="D59" s="121"/>
      <c r="E59" s="179" t="s">
        <v>82</v>
      </c>
      <c r="F59" s="188">
        <v>4050</v>
      </c>
      <c r="G59" s="181" t="s">
        <v>16</v>
      </c>
      <c r="H59" s="149">
        <f t="shared" si="1"/>
        <v>1638491.85</v>
      </c>
      <c r="I59" s="10" t="s">
        <v>284</v>
      </c>
      <c r="J59" s="10"/>
      <c r="K59" s="10"/>
    </row>
    <row r="60" spans="1:11" ht="19.5" x14ac:dyDescent="0.25">
      <c r="A60" s="10"/>
      <c r="B60" s="18"/>
      <c r="C60" s="18"/>
      <c r="D60" s="121"/>
      <c r="E60" s="179" t="s">
        <v>258</v>
      </c>
      <c r="F60" s="185">
        <v>500</v>
      </c>
      <c r="G60" s="189" t="s">
        <v>16</v>
      </c>
      <c r="H60" s="149">
        <f t="shared" si="1"/>
        <v>1638991.85</v>
      </c>
      <c r="I60" s="10" t="s">
        <v>284</v>
      </c>
      <c r="J60" s="10"/>
      <c r="K60" s="10"/>
    </row>
    <row r="61" spans="1:11" ht="19.5" x14ac:dyDescent="0.25">
      <c r="A61" s="10"/>
      <c r="B61" s="18"/>
      <c r="C61" s="18"/>
      <c r="D61" s="121"/>
      <c r="E61" s="178" t="s">
        <v>259</v>
      </c>
      <c r="F61" s="185">
        <v>1000</v>
      </c>
      <c r="G61" s="189" t="s">
        <v>16</v>
      </c>
      <c r="H61" s="149">
        <f t="shared" si="1"/>
        <v>1639991.85</v>
      </c>
      <c r="I61" s="10" t="s">
        <v>284</v>
      </c>
      <c r="J61" s="10"/>
      <c r="K61" s="10"/>
    </row>
    <row r="62" spans="1:11" ht="19.5" x14ac:dyDescent="0.25">
      <c r="A62" s="10"/>
      <c r="B62" s="18"/>
      <c r="C62" s="18"/>
      <c r="D62" s="121"/>
      <c r="E62" s="179" t="s">
        <v>260</v>
      </c>
      <c r="F62" s="177">
        <v>400</v>
      </c>
      <c r="G62" s="189" t="s">
        <v>16</v>
      </c>
      <c r="H62" s="149">
        <f t="shared" si="1"/>
        <v>1640391.85</v>
      </c>
      <c r="I62" s="10" t="s">
        <v>284</v>
      </c>
      <c r="J62" s="10"/>
      <c r="K62" s="10"/>
    </row>
    <row r="63" spans="1:11" ht="19.5" x14ac:dyDescent="0.25">
      <c r="B63" s="190"/>
      <c r="C63" s="190"/>
      <c r="D63" s="4"/>
      <c r="E63" s="179" t="s">
        <v>261</v>
      </c>
      <c r="F63" s="185">
        <v>750</v>
      </c>
      <c r="G63" s="189" t="s">
        <v>16</v>
      </c>
      <c r="H63" s="149">
        <f t="shared" si="1"/>
        <v>1641141.85</v>
      </c>
      <c r="I63" s="10" t="s">
        <v>284</v>
      </c>
    </row>
    <row r="64" spans="1:11" ht="19.5" x14ac:dyDescent="0.25">
      <c r="B64" s="190"/>
      <c r="C64" s="190"/>
      <c r="D64" s="4"/>
      <c r="E64" s="179" t="s">
        <v>262</v>
      </c>
      <c r="F64" s="185">
        <v>3475</v>
      </c>
      <c r="G64" s="189" t="s">
        <v>16</v>
      </c>
      <c r="H64" s="149">
        <f t="shared" si="1"/>
        <v>1644616.85</v>
      </c>
      <c r="I64" s="10" t="s">
        <v>284</v>
      </c>
    </row>
    <row r="65" spans="2:9" ht="19.5" x14ac:dyDescent="0.25">
      <c r="B65" s="190"/>
      <c r="C65" s="190"/>
      <c r="D65" s="4"/>
      <c r="E65" s="179" t="s">
        <v>263</v>
      </c>
      <c r="F65" s="185">
        <v>1.38</v>
      </c>
      <c r="G65" s="189"/>
      <c r="H65" s="149">
        <f t="shared" si="1"/>
        <v>1644618.23</v>
      </c>
    </row>
    <row r="66" spans="2:9" ht="19.5" x14ac:dyDescent="0.25">
      <c r="B66" s="190"/>
      <c r="C66" s="190"/>
      <c r="D66" s="4"/>
      <c r="E66" s="179"/>
      <c r="F66" s="185"/>
      <c r="G66" s="189"/>
      <c r="H66" s="4"/>
    </row>
    <row r="67" spans="2:9" ht="19.5" x14ac:dyDescent="0.25">
      <c r="B67" s="190"/>
      <c r="C67" s="190"/>
      <c r="D67" s="4"/>
      <c r="E67" s="179"/>
      <c r="F67" s="185"/>
      <c r="G67" s="189"/>
      <c r="H67" s="4"/>
    </row>
    <row r="68" spans="2:9" ht="19.5" x14ac:dyDescent="0.25">
      <c r="B68" s="190"/>
      <c r="C68" s="190"/>
      <c r="D68" s="4"/>
      <c r="E68" s="179"/>
      <c r="F68" s="185"/>
      <c r="G68" s="189"/>
      <c r="H68" s="4"/>
    </row>
    <row r="69" spans="2:9" ht="19.5" x14ac:dyDescent="0.25">
      <c r="B69" s="190"/>
      <c r="C69" s="190"/>
      <c r="D69" s="4"/>
      <c r="E69" s="179"/>
      <c r="F69" s="185"/>
      <c r="G69" s="189"/>
      <c r="H69" s="4"/>
    </row>
    <row r="70" spans="2:9" ht="19.5" x14ac:dyDescent="0.25">
      <c r="B70" s="190"/>
      <c r="C70" s="190"/>
      <c r="D70" s="4"/>
      <c r="E70" s="179"/>
      <c r="F70" s="185"/>
      <c r="G70" s="189"/>
      <c r="H70" s="4"/>
    </row>
    <row r="71" spans="2:9" ht="19.5" x14ac:dyDescent="0.25">
      <c r="B71" s="190"/>
      <c r="C71" s="190"/>
      <c r="D71" s="4"/>
      <c r="E71" s="179"/>
      <c r="F71" s="185"/>
      <c r="G71" s="189"/>
      <c r="H71" s="4"/>
    </row>
    <row r="72" spans="2:9" ht="19.5" x14ac:dyDescent="0.25">
      <c r="B72" s="138"/>
      <c r="C72" s="191"/>
      <c r="D72" s="6"/>
      <c r="E72" s="192"/>
      <c r="F72" s="193"/>
      <c r="G72" s="194"/>
      <c r="H72" s="6"/>
    </row>
    <row r="73" spans="2:9" ht="19.5" x14ac:dyDescent="0.25">
      <c r="B73" s="138"/>
      <c r="C73" s="191"/>
      <c r="D73" s="6"/>
      <c r="E73" s="192"/>
      <c r="F73" s="193"/>
      <c r="G73" s="194"/>
      <c r="H73" s="6"/>
    </row>
    <row r="74" spans="2:9" ht="19.5" x14ac:dyDescent="0.25">
      <c r="B74" s="138"/>
      <c r="C74" s="191"/>
      <c r="D74" s="6"/>
      <c r="E74" s="192"/>
      <c r="F74" s="193"/>
      <c r="G74" s="194"/>
      <c r="H74" s="6"/>
    </row>
    <row r="75" spans="2:9" ht="19.5" x14ac:dyDescent="0.25">
      <c r="B75" s="138"/>
      <c r="C75" s="191"/>
      <c r="D75" s="6"/>
      <c r="E75" s="192"/>
      <c r="F75" s="193"/>
      <c r="G75" s="194"/>
      <c r="H75" s="6"/>
    </row>
    <row r="76" spans="2:9" x14ac:dyDescent="0.25">
      <c r="B76" s="138"/>
      <c r="C76" s="138"/>
      <c r="F76" s="154" t="s">
        <v>220</v>
      </c>
      <c r="G76" s="155"/>
      <c r="H76" s="155"/>
      <c r="I76" s="155"/>
    </row>
    <row r="77" spans="2:9" x14ac:dyDescent="0.25">
      <c r="B77" s="138"/>
      <c r="C77" s="138"/>
      <c r="F77" s="154" t="s">
        <v>219</v>
      </c>
      <c r="G77" s="155"/>
      <c r="H77" s="155"/>
      <c r="I77" s="155"/>
    </row>
    <row r="78" spans="2:9" x14ac:dyDescent="0.25">
      <c r="B78" s="142" t="s">
        <v>126</v>
      </c>
      <c r="C78" s="142"/>
      <c r="F78" s="154" t="s">
        <v>215</v>
      </c>
      <c r="G78" s="155"/>
      <c r="H78" s="155"/>
      <c r="I78" s="155"/>
    </row>
    <row r="79" spans="2:9" x14ac:dyDescent="0.25">
      <c r="B79" s="142"/>
      <c r="C79" s="142"/>
      <c r="F79" s="154"/>
      <c r="G79" s="155"/>
      <c r="H79" s="155"/>
      <c r="I79" s="155"/>
    </row>
    <row r="80" spans="2:9" x14ac:dyDescent="0.25">
      <c r="F80" s="154" t="s">
        <v>216</v>
      </c>
      <c r="G80" s="155"/>
      <c r="H80" s="155"/>
      <c r="I80" s="155"/>
    </row>
    <row r="81" spans="1:9" x14ac:dyDescent="0.25">
      <c r="F81" s="156"/>
      <c r="G81" s="155"/>
      <c r="H81" s="155"/>
      <c r="I81" s="155"/>
    </row>
    <row r="82" spans="1:9" x14ac:dyDescent="0.25">
      <c r="A82" s="168" t="s">
        <v>229</v>
      </c>
      <c r="B82" s="168"/>
      <c r="C82" s="168"/>
      <c r="D82" s="168"/>
      <c r="F82" s="157" t="s">
        <v>218</v>
      </c>
      <c r="G82" s="155"/>
      <c r="H82" s="155"/>
      <c r="I82" s="155"/>
    </row>
    <row r="83" spans="1:9" x14ac:dyDescent="0.25">
      <c r="A83" s="168" t="s">
        <v>230</v>
      </c>
      <c r="B83" s="168"/>
      <c r="C83" s="168"/>
      <c r="D83" s="168"/>
      <c r="F83" s="158"/>
      <c r="G83" s="155"/>
      <c r="H83" s="155"/>
      <c r="I83" s="155"/>
    </row>
    <row r="84" spans="1:9" x14ac:dyDescent="0.25">
      <c r="A84" s="168"/>
      <c r="B84" s="168"/>
      <c r="C84" s="168"/>
      <c r="D84" s="168"/>
      <c r="F84" s="155" t="s">
        <v>231</v>
      </c>
      <c r="G84" s="155"/>
      <c r="H84" s="155"/>
      <c r="I84" s="155"/>
    </row>
    <row r="85" spans="1:9" x14ac:dyDescent="0.25">
      <c r="F85" s="152" t="s">
        <v>217</v>
      </c>
    </row>
    <row r="87" spans="1:9" x14ac:dyDescent="0.25">
      <c r="F87" t="s">
        <v>221</v>
      </c>
    </row>
    <row r="88" spans="1:9" x14ac:dyDescent="0.25">
      <c r="F88" s="2">
        <v>6373.24</v>
      </c>
    </row>
    <row r="89" spans="1:9" x14ac:dyDescent="0.25">
      <c r="F89" t="s">
        <v>222</v>
      </c>
    </row>
    <row r="90" spans="1:9" x14ac:dyDescent="0.25">
      <c r="F90" t="s">
        <v>223</v>
      </c>
    </row>
    <row r="96" spans="1:9" ht="26.25" x14ac:dyDescent="0.4">
      <c r="H96" s="172"/>
    </row>
    <row r="454" spans="7:7" x14ac:dyDescent="0.25">
      <c r="G454" t="s">
        <v>19</v>
      </c>
    </row>
  </sheetData>
  <mergeCells count="13">
    <mergeCell ref="A27:A30"/>
    <mergeCell ref="A19:H19"/>
    <mergeCell ref="A20:A22"/>
    <mergeCell ref="B20:E20"/>
    <mergeCell ref="F20:H20"/>
    <mergeCell ref="B21:D21"/>
    <mergeCell ref="F21:G21"/>
    <mergeCell ref="A18:H18"/>
    <mergeCell ref="A13:H13"/>
    <mergeCell ref="A14:H14"/>
    <mergeCell ref="A15:H15"/>
    <mergeCell ref="A16:H16"/>
    <mergeCell ref="A17:H17"/>
  </mergeCells>
  <pageMargins left="0.70866141732283472" right="0.70866141732283472" top="0.74803149606299213" bottom="0.74803149606299213" header="0.31496062992125984" footer="0.31496062992125984"/>
  <pageSetup scale="35" orientation="portrait" r:id="rId1"/>
  <rowBreaks count="1" manualBreakCount="1">
    <brk id="19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34"/>
  <sheetViews>
    <sheetView showGridLines="0" topLeftCell="A61" zoomScaleNormal="100" workbookViewId="0">
      <selection activeCell="D63" sqref="D63"/>
    </sheetView>
  </sheetViews>
  <sheetFormatPr baseColWidth="10" defaultRowHeight="15" x14ac:dyDescent="0.25"/>
  <cols>
    <col min="1" max="1" width="10.7109375" bestFit="1" customWidth="1"/>
    <col min="2" max="2" width="14.7109375" customWidth="1"/>
    <col min="3" max="3" width="21.5703125" customWidth="1"/>
    <col min="4" max="4" width="63.42578125" customWidth="1"/>
    <col min="5" max="5" width="17.140625" customWidth="1"/>
    <col min="6" max="6" width="16.5703125" customWidth="1"/>
    <col min="7" max="7" width="22.7109375" customWidth="1"/>
    <col min="8" max="8" width="18.140625" customWidth="1"/>
  </cols>
  <sheetData>
    <row r="1" spans="1:10" s="1" customFormat="1" ht="15.7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s="1" customFormat="1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1" customFormat="1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s="1" customFormat="1" ht="15.7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s="1" customFormat="1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s="1" customFormat="1" ht="15.7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s="1" customFormat="1" ht="15.75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s="1" customFormat="1" ht="15.7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s="1" customFormat="1" ht="15.7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s="1" customFormat="1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s="1" customFormat="1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s="1" customFormat="1" ht="15.75" x14ac:dyDescent="0.25">
      <c r="A13" s="210" t="s">
        <v>0</v>
      </c>
      <c r="B13" s="210"/>
      <c r="C13" s="210"/>
      <c r="D13" s="210"/>
      <c r="E13" s="210"/>
      <c r="F13" s="210"/>
      <c r="G13" s="210"/>
      <c r="H13" s="10"/>
      <c r="I13" s="10"/>
      <c r="J13" s="10"/>
    </row>
    <row r="14" spans="1:10" s="1" customFormat="1" ht="15.75" x14ac:dyDescent="0.25">
      <c r="A14" s="210" t="s">
        <v>1</v>
      </c>
      <c r="B14" s="210"/>
      <c r="C14" s="210"/>
      <c r="D14" s="210"/>
      <c r="E14" s="210"/>
      <c r="F14" s="210"/>
      <c r="G14" s="210"/>
      <c r="H14" s="10"/>
      <c r="I14" s="10"/>
      <c r="J14" s="10"/>
    </row>
    <row r="15" spans="1:10" s="1" customFormat="1" ht="19.5" x14ac:dyDescent="0.4">
      <c r="A15" s="211" t="s">
        <v>2</v>
      </c>
      <c r="B15" s="211"/>
      <c r="C15" s="211"/>
      <c r="D15" s="211"/>
      <c r="E15" s="211"/>
      <c r="F15" s="211"/>
      <c r="G15" s="211"/>
      <c r="H15" s="10"/>
      <c r="I15" s="10"/>
      <c r="J15" s="10"/>
    </row>
    <row r="16" spans="1:10" s="1" customFormat="1" ht="15.75" x14ac:dyDescent="0.25">
      <c r="A16" s="212" t="s">
        <v>12</v>
      </c>
      <c r="B16" s="212"/>
      <c r="C16" s="212"/>
      <c r="D16" s="212"/>
      <c r="E16" s="212"/>
      <c r="F16" s="212"/>
      <c r="G16" s="212"/>
      <c r="H16" s="10"/>
      <c r="I16" s="10"/>
      <c r="J16" s="10"/>
    </row>
    <row r="17" spans="1:10" s="1" customFormat="1" ht="15.75" x14ac:dyDescent="0.25">
      <c r="A17" s="209" t="s">
        <v>13</v>
      </c>
      <c r="B17" s="209"/>
      <c r="C17" s="209"/>
      <c r="D17" s="209"/>
      <c r="E17" s="209"/>
      <c r="F17" s="209"/>
      <c r="G17" s="209"/>
      <c r="H17" s="10"/>
      <c r="I17" s="10"/>
      <c r="J17" s="10"/>
    </row>
    <row r="18" spans="1:10" s="1" customFormat="1" ht="15.75" x14ac:dyDescent="0.25">
      <c r="A18" s="209" t="s">
        <v>190</v>
      </c>
      <c r="B18" s="209"/>
      <c r="C18" s="209"/>
      <c r="D18" s="209"/>
      <c r="E18" s="209"/>
      <c r="F18" s="209"/>
      <c r="G18" s="209"/>
      <c r="H18" s="10"/>
      <c r="I18" s="10"/>
      <c r="J18" s="10"/>
    </row>
    <row r="19" spans="1:10" s="1" customFormat="1" ht="16.5" thickBot="1" x14ac:dyDescent="0.3">
      <c r="A19" s="210" t="s">
        <v>14</v>
      </c>
      <c r="B19" s="210"/>
      <c r="C19" s="210"/>
      <c r="D19" s="210"/>
      <c r="E19" s="210"/>
      <c r="F19" s="210"/>
      <c r="G19" s="210"/>
      <c r="H19" s="10"/>
      <c r="I19" s="10"/>
      <c r="J19" s="10"/>
    </row>
    <row r="20" spans="1:10" s="1" customFormat="1" ht="15.75" x14ac:dyDescent="0.25">
      <c r="A20" s="216"/>
      <c r="B20" s="213" t="s">
        <v>3</v>
      </c>
      <c r="C20" s="213"/>
      <c r="D20" s="213"/>
      <c r="E20" s="213" t="s">
        <v>11</v>
      </c>
      <c r="F20" s="213"/>
      <c r="G20" s="213"/>
      <c r="H20" s="10"/>
      <c r="I20" s="10"/>
      <c r="J20" s="10"/>
    </row>
    <row r="21" spans="1:10" s="1" customFormat="1" ht="15.75" x14ac:dyDescent="0.25">
      <c r="A21" s="217"/>
      <c r="B21" s="214"/>
      <c r="C21" s="214"/>
      <c r="D21" s="11"/>
      <c r="E21" s="214" t="s">
        <v>4</v>
      </c>
      <c r="F21" s="214"/>
      <c r="G21" s="12">
        <v>1468015.69</v>
      </c>
      <c r="H21" s="10"/>
      <c r="I21" s="13"/>
      <c r="J21" s="10"/>
    </row>
    <row r="22" spans="1:10" s="1" customFormat="1" ht="15.75" x14ac:dyDescent="0.25">
      <c r="A22" s="217"/>
      <c r="B22" s="14" t="s">
        <v>5</v>
      </c>
      <c r="C22" s="15" t="s">
        <v>6</v>
      </c>
      <c r="D22" s="16" t="s">
        <v>7</v>
      </c>
      <c r="E22" s="14" t="s">
        <v>8</v>
      </c>
      <c r="F22" s="15" t="s">
        <v>9</v>
      </c>
      <c r="G22" s="17" t="s">
        <v>10</v>
      </c>
      <c r="H22" s="10"/>
      <c r="I22" s="10"/>
      <c r="J22" s="10"/>
    </row>
    <row r="23" spans="1:10" s="1" customFormat="1" ht="15.75" x14ac:dyDescent="0.25">
      <c r="A23" s="14"/>
      <c r="B23" s="14"/>
      <c r="C23" s="15"/>
      <c r="D23" s="16"/>
      <c r="E23" s="14"/>
      <c r="F23" s="15"/>
      <c r="G23" s="17"/>
      <c r="H23" s="10"/>
      <c r="I23" s="10"/>
      <c r="J23" s="10"/>
    </row>
    <row r="24" spans="1:10" s="1" customFormat="1" ht="15.75" x14ac:dyDescent="0.25">
      <c r="A24" s="143"/>
      <c r="B24" s="159">
        <v>42429</v>
      </c>
      <c r="C24" s="146"/>
      <c r="D24" s="146" t="s">
        <v>144</v>
      </c>
      <c r="E24" s="143"/>
      <c r="F24" s="161"/>
      <c r="G24" s="160">
        <v>1468015.69</v>
      </c>
      <c r="H24" s="10"/>
      <c r="I24" s="10"/>
      <c r="J24" s="10"/>
    </row>
    <row r="25" spans="1:10" s="145" customFormat="1" ht="15.75" x14ac:dyDescent="0.25">
      <c r="A25" s="143"/>
      <c r="B25" s="18">
        <v>42430</v>
      </c>
      <c r="C25" s="146">
        <v>996327174</v>
      </c>
      <c r="D25" s="20" t="s">
        <v>213</v>
      </c>
      <c r="E25" s="151">
        <v>600</v>
      </c>
      <c r="F25" s="162" t="s">
        <v>227</v>
      </c>
      <c r="G25" s="160">
        <v>1468015.69</v>
      </c>
      <c r="H25" s="144" t="s">
        <v>202</v>
      </c>
      <c r="I25" s="144"/>
      <c r="J25" s="144"/>
    </row>
    <row r="26" spans="1:10" s="145" customFormat="1" ht="15.75" x14ac:dyDescent="0.25">
      <c r="A26" s="143"/>
      <c r="B26" s="18">
        <v>42432</v>
      </c>
      <c r="C26" s="146">
        <v>1000697468</v>
      </c>
      <c r="D26" s="20" t="s">
        <v>214</v>
      </c>
      <c r="E26" s="151">
        <v>700</v>
      </c>
      <c r="F26" s="161" t="s">
        <v>227</v>
      </c>
      <c r="G26" s="160">
        <v>1468015.69</v>
      </c>
      <c r="H26" s="144" t="s">
        <v>202</v>
      </c>
      <c r="I26" s="144"/>
      <c r="J26" s="144"/>
    </row>
    <row r="27" spans="1:10" s="1" customFormat="1" ht="15.75" x14ac:dyDescent="0.25">
      <c r="A27" s="215"/>
      <c r="B27" s="18">
        <v>42433</v>
      </c>
      <c r="C27" s="60">
        <v>14426126</v>
      </c>
      <c r="D27" s="20" t="s">
        <v>191</v>
      </c>
      <c r="E27" s="134">
        <v>6903</v>
      </c>
      <c r="F27" s="163"/>
      <c r="G27" s="149">
        <f>G26+E27</f>
        <v>1474918.69</v>
      </c>
      <c r="H27" s="116" t="s">
        <v>224</v>
      </c>
      <c r="I27" s="10"/>
      <c r="J27" s="10"/>
    </row>
    <row r="28" spans="1:10" s="1" customFormat="1" ht="15.75" x14ac:dyDescent="0.25">
      <c r="A28" s="215"/>
      <c r="B28" s="18">
        <v>42439</v>
      </c>
      <c r="C28" s="60">
        <v>14426138</v>
      </c>
      <c r="D28" s="20" t="s">
        <v>192</v>
      </c>
      <c r="E28" s="123">
        <v>20905.759999999998</v>
      </c>
      <c r="F28" s="164" t="s">
        <v>227</v>
      </c>
      <c r="G28" s="149">
        <v>1474918.69</v>
      </c>
      <c r="H28" s="116" t="s">
        <v>203</v>
      </c>
      <c r="I28" s="10"/>
      <c r="J28" s="10"/>
    </row>
    <row r="29" spans="1:10" s="1" customFormat="1" ht="15.75" x14ac:dyDescent="0.25">
      <c r="A29" s="215"/>
      <c r="B29" s="18">
        <v>42439</v>
      </c>
      <c r="C29" s="60">
        <v>14426137</v>
      </c>
      <c r="D29" s="102" t="s">
        <v>206</v>
      </c>
      <c r="E29" s="123">
        <v>2935.5</v>
      </c>
      <c r="F29" s="164" t="s">
        <v>227</v>
      </c>
      <c r="G29" s="149">
        <v>1474918.69</v>
      </c>
      <c r="H29" s="116" t="s">
        <v>204</v>
      </c>
      <c r="I29" s="10"/>
      <c r="J29" s="10"/>
    </row>
    <row r="30" spans="1:10" s="1" customFormat="1" ht="15.75" x14ac:dyDescent="0.25">
      <c r="A30" s="215"/>
      <c r="B30" s="18">
        <v>42444</v>
      </c>
      <c r="C30" s="60">
        <v>177814979</v>
      </c>
      <c r="D30" s="20" t="s">
        <v>193</v>
      </c>
      <c r="E30" s="123">
        <v>10120</v>
      </c>
      <c r="F30" s="164" t="s">
        <v>227</v>
      </c>
      <c r="G30" s="149">
        <v>1474918.69</v>
      </c>
      <c r="H30" s="116" t="s">
        <v>205</v>
      </c>
      <c r="I30" s="10"/>
      <c r="J30" s="10"/>
    </row>
    <row r="31" spans="1:10" s="1" customFormat="1" ht="15.75" x14ac:dyDescent="0.25">
      <c r="A31" s="150"/>
      <c r="B31" s="18">
        <v>42444</v>
      </c>
      <c r="C31" s="60">
        <v>1778144980</v>
      </c>
      <c r="D31" s="20" t="s">
        <v>194</v>
      </c>
      <c r="E31" s="21">
        <v>7600</v>
      </c>
      <c r="F31" s="165"/>
      <c r="G31" s="149">
        <f>G27+E31</f>
        <v>1482518.69</v>
      </c>
      <c r="H31" s="116" t="s">
        <v>197</v>
      </c>
      <c r="I31" s="10"/>
      <c r="J31" s="10"/>
    </row>
    <row r="32" spans="1:10" ht="15.75" x14ac:dyDescent="0.25">
      <c r="A32" s="150"/>
      <c r="B32" s="18">
        <v>42450</v>
      </c>
      <c r="C32" s="60">
        <v>13632762</v>
      </c>
      <c r="D32" s="20" t="s">
        <v>195</v>
      </c>
      <c r="E32" s="21">
        <v>16600</v>
      </c>
      <c r="F32" s="165"/>
      <c r="G32" s="149">
        <f>G31+E32</f>
        <v>1499118.69</v>
      </c>
      <c r="H32" s="133" t="s">
        <v>198</v>
      </c>
      <c r="I32" s="10"/>
      <c r="J32" s="10"/>
    </row>
    <row r="33" spans="1:12" ht="15.75" x14ac:dyDescent="0.25">
      <c r="A33" s="10"/>
      <c r="B33" s="18">
        <v>42450</v>
      </c>
      <c r="C33" s="60">
        <v>13632763</v>
      </c>
      <c r="D33" s="20" t="s">
        <v>228</v>
      </c>
      <c r="E33" s="21">
        <v>8945</v>
      </c>
      <c r="F33" s="166" t="s">
        <v>227</v>
      </c>
      <c r="G33" s="149">
        <f>G32+E33</f>
        <v>1508063.69</v>
      </c>
      <c r="H33" s="116" t="s">
        <v>226</v>
      </c>
      <c r="I33" s="10"/>
      <c r="J33" s="10"/>
    </row>
    <row r="34" spans="1:12" ht="15.75" x14ac:dyDescent="0.25">
      <c r="A34" s="10"/>
      <c r="B34" s="18">
        <v>42431</v>
      </c>
      <c r="C34" s="60">
        <v>185620991</v>
      </c>
      <c r="D34" s="20" t="s">
        <v>196</v>
      </c>
      <c r="E34" s="21">
        <v>2300</v>
      </c>
      <c r="F34" s="110"/>
      <c r="G34" s="149">
        <f t="shared" ref="G34:G38" si="0">G33+E34</f>
        <v>1510363.69</v>
      </c>
      <c r="H34" s="10"/>
      <c r="I34" s="10"/>
      <c r="J34" s="10"/>
    </row>
    <row r="35" spans="1:12" ht="15.75" x14ac:dyDescent="0.25">
      <c r="A35" s="10"/>
      <c r="B35" s="18">
        <v>42433</v>
      </c>
      <c r="C35" s="60">
        <v>168469501</v>
      </c>
      <c r="D35" s="20" t="s">
        <v>196</v>
      </c>
      <c r="E35" s="21">
        <v>800</v>
      </c>
      <c r="F35" s="110"/>
      <c r="G35" s="149">
        <f t="shared" si="0"/>
        <v>1511163.69</v>
      </c>
      <c r="H35" s="35"/>
      <c r="I35" s="10"/>
      <c r="J35" s="10"/>
    </row>
    <row r="36" spans="1:12" ht="15.75" x14ac:dyDescent="0.25">
      <c r="A36" s="10"/>
      <c r="B36" s="18">
        <v>42436</v>
      </c>
      <c r="C36" s="60">
        <v>168469646</v>
      </c>
      <c r="D36" s="20" t="s">
        <v>196</v>
      </c>
      <c r="E36" s="21">
        <v>1490</v>
      </c>
      <c r="F36" s="113"/>
      <c r="G36" s="149">
        <f t="shared" si="0"/>
        <v>1512653.69</v>
      </c>
      <c r="H36" s="147"/>
      <c r="I36" s="10"/>
      <c r="J36" s="10"/>
    </row>
    <row r="37" spans="1:12" ht="15.75" x14ac:dyDescent="0.25">
      <c r="A37" s="10"/>
      <c r="B37" s="18">
        <v>42440</v>
      </c>
      <c r="C37" s="60">
        <v>181517973</v>
      </c>
      <c r="D37" s="20" t="s">
        <v>196</v>
      </c>
      <c r="E37" s="21">
        <v>200</v>
      </c>
      <c r="F37" s="113"/>
      <c r="G37" s="149">
        <f t="shared" si="0"/>
        <v>1512853.69</v>
      </c>
      <c r="H37" s="10"/>
      <c r="I37" s="10"/>
      <c r="J37" s="10"/>
    </row>
    <row r="38" spans="1:12" ht="15.75" x14ac:dyDescent="0.25">
      <c r="A38" s="10"/>
      <c r="B38" s="18">
        <v>42443</v>
      </c>
      <c r="C38" s="60">
        <v>181518990</v>
      </c>
      <c r="D38" s="20" t="s">
        <v>196</v>
      </c>
      <c r="E38" s="21">
        <v>600</v>
      </c>
      <c r="F38" s="113"/>
      <c r="G38" s="149">
        <f t="shared" si="0"/>
        <v>1513453.69</v>
      </c>
      <c r="H38" s="10"/>
      <c r="I38" s="10"/>
      <c r="J38" s="10"/>
    </row>
    <row r="39" spans="1:12" ht="15.75" x14ac:dyDescent="0.25">
      <c r="A39" s="10"/>
      <c r="B39" s="18" t="s">
        <v>207</v>
      </c>
      <c r="C39" s="60">
        <v>161710921</v>
      </c>
      <c r="D39" s="95" t="s">
        <v>212</v>
      </c>
      <c r="E39" s="148">
        <v>800</v>
      </c>
      <c r="F39" s="167" t="s">
        <v>227</v>
      </c>
      <c r="G39" s="149">
        <v>1513103.69</v>
      </c>
      <c r="H39" s="115" t="s">
        <v>225</v>
      </c>
      <c r="I39" s="10"/>
      <c r="J39" s="10"/>
    </row>
    <row r="40" spans="1:12" ht="15.75" x14ac:dyDescent="0.25">
      <c r="A40" s="10"/>
      <c r="B40" s="18">
        <v>42444</v>
      </c>
      <c r="C40" s="60">
        <v>16170922</v>
      </c>
      <c r="D40" s="95" t="s">
        <v>211</v>
      </c>
      <c r="E40" s="148">
        <v>2133</v>
      </c>
      <c r="F40" s="167" t="s">
        <v>227</v>
      </c>
      <c r="G40" s="149">
        <v>1513103.69</v>
      </c>
      <c r="H40" s="115" t="s">
        <v>225</v>
      </c>
      <c r="I40" s="10"/>
      <c r="J40" s="10"/>
    </row>
    <row r="41" spans="1:12" ht="15.75" x14ac:dyDescent="0.25">
      <c r="A41" s="10"/>
      <c r="B41" s="18">
        <v>42445</v>
      </c>
      <c r="C41" s="60">
        <v>181518634</v>
      </c>
      <c r="D41" s="20" t="s">
        <v>196</v>
      </c>
      <c r="E41" s="20">
        <v>850</v>
      </c>
      <c r="F41" s="113"/>
      <c r="G41" s="149">
        <f>G38+E41</f>
        <v>1514303.69</v>
      </c>
      <c r="H41" s="10"/>
      <c r="I41" s="10"/>
      <c r="J41" s="10"/>
    </row>
    <row r="42" spans="1:12" ht="15.75" x14ac:dyDescent="0.25">
      <c r="A42" s="10"/>
      <c r="B42" s="18">
        <v>42446</v>
      </c>
      <c r="C42" s="60">
        <v>179959002</v>
      </c>
      <c r="D42" s="20" t="s">
        <v>196</v>
      </c>
      <c r="E42" s="20">
        <v>400</v>
      </c>
      <c r="F42" s="113"/>
      <c r="G42" s="149">
        <f>G41+E42</f>
        <v>1514703.69</v>
      </c>
      <c r="H42" s="10"/>
      <c r="I42" s="10"/>
      <c r="J42" s="10"/>
    </row>
    <row r="43" spans="1:12" ht="15.75" x14ac:dyDescent="0.25">
      <c r="A43" s="10"/>
      <c r="B43" s="18">
        <v>42459</v>
      </c>
      <c r="C43" s="60">
        <v>105275157</v>
      </c>
      <c r="D43" s="153" t="s">
        <v>199</v>
      </c>
      <c r="E43" s="153">
        <v>5400</v>
      </c>
      <c r="F43" s="107"/>
      <c r="G43" s="149">
        <f>G42+E43</f>
        <v>1520103.69</v>
      </c>
      <c r="H43" s="116" t="s">
        <v>200</v>
      </c>
      <c r="I43" s="10"/>
      <c r="J43" s="10"/>
    </row>
    <row r="44" spans="1:12" ht="15.75" x14ac:dyDescent="0.25">
      <c r="A44" s="10"/>
      <c r="B44" s="18">
        <v>42447</v>
      </c>
      <c r="C44" s="60">
        <v>179958532</v>
      </c>
      <c r="D44" s="20" t="s">
        <v>196</v>
      </c>
      <c r="E44" s="20">
        <v>950</v>
      </c>
      <c r="F44" s="114"/>
      <c r="G44" s="149">
        <f>G43+E44</f>
        <v>1521053.69</v>
      </c>
      <c r="H44" s="10"/>
      <c r="I44" s="10"/>
      <c r="J44" s="10"/>
    </row>
    <row r="45" spans="1:12" ht="15.75" x14ac:dyDescent="0.25">
      <c r="A45" s="10"/>
      <c r="B45" s="18">
        <v>42450</v>
      </c>
      <c r="C45" s="60">
        <v>18159700</v>
      </c>
      <c r="D45" s="20" t="s">
        <v>196</v>
      </c>
      <c r="E45" s="20">
        <v>1900</v>
      </c>
      <c r="F45" s="46"/>
      <c r="G45" s="149">
        <f>G44+E45</f>
        <v>1522953.69</v>
      </c>
      <c r="H45" s="10"/>
      <c r="I45" s="10"/>
      <c r="J45" s="10"/>
    </row>
    <row r="46" spans="1:12" ht="15.75" x14ac:dyDescent="0.25">
      <c r="A46" s="10"/>
      <c r="B46" s="18">
        <v>42450</v>
      </c>
      <c r="C46" s="60">
        <v>160103057</v>
      </c>
      <c r="D46" s="153" t="s">
        <v>201</v>
      </c>
      <c r="E46" s="153">
        <v>1445</v>
      </c>
      <c r="F46" s="32"/>
      <c r="G46" s="149">
        <f>G45+E46</f>
        <v>1524398.69</v>
      </c>
      <c r="H46" s="10" t="s">
        <v>208</v>
      </c>
      <c r="I46" s="10"/>
      <c r="J46" s="10"/>
    </row>
    <row r="47" spans="1:12" ht="18" customHeight="1" x14ac:dyDescent="0.35">
      <c r="A47" s="10"/>
      <c r="B47" s="18">
        <v>42452</v>
      </c>
      <c r="C47" s="121">
        <v>1799553115</v>
      </c>
      <c r="D47" s="20" t="s">
        <v>196</v>
      </c>
      <c r="E47" s="134">
        <v>1500</v>
      </c>
      <c r="F47" s="124"/>
      <c r="G47" s="149">
        <f t="shared" ref="G47:G50" si="1">G46+E47</f>
        <v>1525898.69</v>
      </c>
      <c r="H47" s="96"/>
      <c r="I47" s="10"/>
      <c r="J47" s="10"/>
      <c r="L47" s="132"/>
    </row>
    <row r="48" spans="1:12" ht="15.75" x14ac:dyDescent="0.25">
      <c r="A48" s="10"/>
      <c r="B48" s="18">
        <v>42457</v>
      </c>
      <c r="C48" s="121">
        <v>181517577</v>
      </c>
      <c r="D48" s="20" t="s">
        <v>196</v>
      </c>
      <c r="E48" s="20">
        <v>3200</v>
      </c>
      <c r="F48" s="69"/>
      <c r="G48" s="149">
        <f t="shared" si="1"/>
        <v>1529098.69</v>
      </c>
      <c r="H48" s="10"/>
      <c r="I48" s="10"/>
      <c r="J48" s="10"/>
    </row>
    <row r="49" spans="1:10" ht="15.75" x14ac:dyDescent="0.25">
      <c r="A49" s="10"/>
      <c r="B49" s="18">
        <v>42457</v>
      </c>
      <c r="C49" s="121">
        <v>179953719</v>
      </c>
      <c r="D49" s="20" t="s">
        <v>196</v>
      </c>
      <c r="E49" s="20">
        <v>750</v>
      </c>
      <c r="F49" s="69"/>
      <c r="G49" s="149">
        <f t="shared" si="1"/>
        <v>1529848.69</v>
      </c>
      <c r="H49" s="10"/>
      <c r="I49" s="10"/>
      <c r="J49" s="10"/>
    </row>
    <row r="50" spans="1:10" ht="15.75" x14ac:dyDescent="0.25">
      <c r="A50" s="10"/>
      <c r="B50" s="18">
        <v>42459</v>
      </c>
      <c r="C50" s="121">
        <v>179952441</v>
      </c>
      <c r="D50" s="20" t="s">
        <v>196</v>
      </c>
      <c r="E50" s="20">
        <v>1600</v>
      </c>
      <c r="F50" s="69"/>
      <c r="G50" s="149">
        <f t="shared" si="1"/>
        <v>1531448.69</v>
      </c>
      <c r="H50" s="10"/>
      <c r="I50" s="10"/>
      <c r="J50" s="10"/>
    </row>
    <row r="51" spans="1:10" ht="18" x14ac:dyDescent="0.25">
      <c r="A51" s="10"/>
      <c r="B51" s="18">
        <v>42460</v>
      </c>
      <c r="C51" s="121">
        <v>26817</v>
      </c>
      <c r="D51" s="20" t="s">
        <v>209</v>
      </c>
      <c r="E51" s="130"/>
      <c r="F51" s="124">
        <v>175</v>
      </c>
      <c r="G51" s="20">
        <f>G50-F51</f>
        <v>1531273.69</v>
      </c>
      <c r="H51" s="10"/>
      <c r="I51" s="10"/>
      <c r="J51" s="10"/>
    </row>
    <row r="52" spans="1:10" ht="18" x14ac:dyDescent="0.25">
      <c r="A52" s="10"/>
      <c r="B52" s="18"/>
      <c r="C52" s="121">
        <v>10101230</v>
      </c>
      <c r="D52" s="20" t="s">
        <v>210</v>
      </c>
      <c r="E52" s="130">
        <v>9105.66</v>
      </c>
      <c r="F52" s="169"/>
      <c r="G52" s="20">
        <f>G51+E52</f>
        <v>1540379.3499999999</v>
      </c>
      <c r="H52" s="10"/>
      <c r="I52" s="10"/>
      <c r="J52" s="10"/>
    </row>
    <row r="53" spans="1:10" ht="18" x14ac:dyDescent="0.25">
      <c r="A53" s="10"/>
      <c r="B53" s="18"/>
      <c r="C53" s="121"/>
      <c r="D53" s="20" t="s">
        <v>232</v>
      </c>
      <c r="E53" s="130"/>
      <c r="F53" s="169">
        <v>5149.24</v>
      </c>
      <c r="G53" s="20">
        <f>G52-F53</f>
        <v>1535230.1099999999</v>
      </c>
      <c r="H53" s="10"/>
      <c r="I53" s="10"/>
      <c r="J53" s="10"/>
    </row>
    <row r="54" spans="1:10" ht="18" x14ac:dyDescent="0.25">
      <c r="A54" s="10"/>
      <c r="B54" s="18"/>
      <c r="C54" s="121"/>
      <c r="D54" s="171" t="s">
        <v>233</v>
      </c>
      <c r="E54" s="130"/>
      <c r="F54" s="169">
        <v>7986</v>
      </c>
      <c r="G54" s="20">
        <f>G53-F54</f>
        <v>1527244.1099999999</v>
      </c>
      <c r="H54" s="10"/>
      <c r="I54" s="10"/>
      <c r="J54" s="10"/>
    </row>
    <row r="55" spans="1:10" x14ac:dyDescent="0.25">
      <c r="B55" s="138"/>
      <c r="E55" s="170">
        <f>SUM(E24:E52)</f>
        <v>110732.92</v>
      </c>
    </row>
    <row r="56" spans="1:10" x14ac:dyDescent="0.25">
      <c r="B56" s="138"/>
      <c r="E56" s="154" t="s">
        <v>220</v>
      </c>
      <c r="F56" s="155"/>
      <c r="G56" s="155"/>
      <c r="H56" s="155"/>
    </row>
    <row r="57" spans="1:10" x14ac:dyDescent="0.25">
      <c r="B57" s="138"/>
      <c r="E57" s="154" t="s">
        <v>219</v>
      </c>
      <c r="F57" s="155"/>
      <c r="G57" s="155"/>
      <c r="H57" s="155"/>
    </row>
    <row r="58" spans="1:10" x14ac:dyDescent="0.25">
      <c r="B58" s="142" t="s">
        <v>126</v>
      </c>
      <c r="E58" s="154" t="s">
        <v>215</v>
      </c>
      <c r="F58" s="155"/>
      <c r="G58" s="155"/>
      <c r="H58" s="155"/>
    </row>
    <row r="59" spans="1:10" x14ac:dyDescent="0.25">
      <c r="B59" s="142"/>
      <c r="E59" s="154"/>
      <c r="F59" s="155"/>
      <c r="G59" s="155"/>
      <c r="H59" s="155"/>
    </row>
    <row r="60" spans="1:10" x14ac:dyDescent="0.25">
      <c r="E60" s="154" t="s">
        <v>216</v>
      </c>
      <c r="F60" s="155"/>
      <c r="G60" s="155"/>
      <c r="H60" s="155"/>
    </row>
    <row r="61" spans="1:10" x14ac:dyDescent="0.25">
      <c r="E61" s="156"/>
      <c r="F61" s="155"/>
      <c r="G61" s="155"/>
      <c r="H61" s="155"/>
    </row>
    <row r="62" spans="1:10" x14ac:dyDescent="0.25">
      <c r="A62" s="168" t="s">
        <v>229</v>
      </c>
      <c r="B62" s="168"/>
      <c r="C62" s="168"/>
      <c r="E62" s="157" t="s">
        <v>218</v>
      </c>
      <c r="F62" s="155"/>
      <c r="G62" s="155"/>
      <c r="H62" s="155"/>
    </row>
    <row r="63" spans="1:10" x14ac:dyDescent="0.25">
      <c r="A63" s="168" t="s">
        <v>230</v>
      </c>
      <c r="B63" s="168"/>
      <c r="C63" s="168"/>
      <c r="E63" s="158"/>
      <c r="F63" s="155"/>
      <c r="G63" s="155"/>
      <c r="H63" s="155"/>
    </row>
    <row r="64" spans="1:10" x14ac:dyDescent="0.25">
      <c r="A64" s="168"/>
      <c r="B64" s="168"/>
      <c r="C64" s="168"/>
      <c r="E64" s="155" t="s">
        <v>231</v>
      </c>
      <c r="F64" s="155"/>
      <c r="G64" s="155"/>
      <c r="H64" s="155"/>
    </row>
    <row r="65" spans="5:7" x14ac:dyDescent="0.25">
      <c r="E65" s="152" t="s">
        <v>217</v>
      </c>
    </row>
    <row r="67" spans="5:7" x14ac:dyDescent="0.25">
      <c r="E67" t="s">
        <v>221</v>
      </c>
    </row>
    <row r="68" spans="5:7" x14ac:dyDescent="0.25">
      <c r="E68" s="2">
        <v>6373.24</v>
      </c>
    </row>
    <row r="69" spans="5:7" x14ac:dyDescent="0.25">
      <c r="E69" t="s">
        <v>222</v>
      </c>
    </row>
    <row r="70" spans="5:7" x14ac:dyDescent="0.25">
      <c r="E70" t="s">
        <v>223</v>
      </c>
    </row>
    <row r="76" spans="5:7" ht="26.25" x14ac:dyDescent="0.4">
      <c r="G76" s="172"/>
    </row>
    <row r="434" spans="6:6" x14ac:dyDescent="0.25">
      <c r="F434" t="s">
        <v>19</v>
      </c>
    </row>
  </sheetData>
  <mergeCells count="13">
    <mergeCell ref="A27:A30"/>
    <mergeCell ref="A19:G19"/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ageMargins left="0.70866141732283472" right="0.70866141732283472" top="0.74803149606299213" bottom="0.74803149606299213" header="0.31496062992125984" footer="0.31496062992125984"/>
  <pageSetup scale="35" orientation="portrait" r:id="rId1"/>
  <rowBreaks count="1" manualBreakCount="1">
    <brk id="172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34"/>
  <sheetViews>
    <sheetView showGridLines="0" topLeftCell="C34" zoomScaleNormal="100" workbookViewId="0">
      <selection activeCell="C25" sqref="C25:C30"/>
    </sheetView>
  </sheetViews>
  <sheetFormatPr baseColWidth="10" defaultRowHeight="15" x14ac:dyDescent="0.25"/>
  <cols>
    <col min="1" max="1" width="10.7109375" bestFit="1" customWidth="1"/>
    <col min="2" max="2" width="14.7109375" customWidth="1"/>
    <col min="3" max="3" width="21.5703125" customWidth="1"/>
    <col min="4" max="4" width="63.42578125" customWidth="1"/>
    <col min="5" max="5" width="17.140625" customWidth="1"/>
    <col min="6" max="6" width="16.5703125" customWidth="1"/>
    <col min="7" max="7" width="22.7109375" customWidth="1"/>
    <col min="8" max="8" width="18.140625" customWidth="1"/>
  </cols>
  <sheetData>
    <row r="1" spans="1:10" s="1" customFormat="1" ht="15.7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s="1" customFormat="1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1" customFormat="1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s="1" customFormat="1" ht="15.7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s="1" customFormat="1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s="1" customFormat="1" ht="15.7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s="1" customFormat="1" ht="15.75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s="1" customFormat="1" ht="15.7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s="1" customFormat="1" ht="15.7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s="1" customFormat="1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s="1" customFormat="1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s="1" customFormat="1" ht="15.75" x14ac:dyDescent="0.25">
      <c r="A13" s="210" t="s">
        <v>0</v>
      </c>
      <c r="B13" s="210"/>
      <c r="C13" s="210"/>
      <c r="D13" s="210"/>
      <c r="E13" s="210"/>
      <c r="F13" s="210"/>
      <c r="G13" s="210"/>
      <c r="H13" s="10"/>
      <c r="I13" s="10"/>
      <c r="J13" s="10"/>
    </row>
    <row r="14" spans="1:10" s="1" customFormat="1" ht="15.75" x14ac:dyDescent="0.25">
      <c r="A14" s="210" t="s">
        <v>1</v>
      </c>
      <c r="B14" s="210"/>
      <c r="C14" s="210"/>
      <c r="D14" s="210"/>
      <c r="E14" s="210"/>
      <c r="F14" s="210"/>
      <c r="G14" s="210"/>
      <c r="H14" s="10"/>
      <c r="I14" s="10"/>
      <c r="J14" s="10"/>
    </row>
    <row r="15" spans="1:10" s="1" customFormat="1" ht="19.5" x14ac:dyDescent="0.4">
      <c r="A15" s="211" t="s">
        <v>2</v>
      </c>
      <c r="B15" s="211"/>
      <c r="C15" s="211"/>
      <c r="D15" s="211"/>
      <c r="E15" s="211"/>
      <c r="F15" s="211"/>
      <c r="G15" s="211"/>
      <c r="H15" s="10"/>
      <c r="I15" s="10"/>
      <c r="J15" s="10"/>
    </row>
    <row r="16" spans="1:10" s="1" customFormat="1" ht="15.75" x14ac:dyDescent="0.25">
      <c r="A16" s="212" t="s">
        <v>12</v>
      </c>
      <c r="B16" s="212"/>
      <c r="C16" s="212"/>
      <c r="D16" s="212"/>
      <c r="E16" s="212"/>
      <c r="F16" s="212"/>
      <c r="G16" s="212"/>
      <c r="H16" s="10"/>
      <c r="I16" s="10"/>
      <c r="J16" s="10"/>
    </row>
    <row r="17" spans="1:10" s="1" customFormat="1" ht="15.75" x14ac:dyDescent="0.25">
      <c r="A17" s="209" t="s">
        <v>13</v>
      </c>
      <c r="B17" s="209"/>
      <c r="C17" s="209"/>
      <c r="D17" s="209"/>
      <c r="E17" s="209"/>
      <c r="F17" s="209"/>
      <c r="G17" s="209"/>
      <c r="H17" s="10"/>
      <c r="I17" s="10"/>
      <c r="J17" s="10"/>
    </row>
    <row r="18" spans="1:10" s="1" customFormat="1" ht="15.75" x14ac:dyDescent="0.25">
      <c r="A18" s="209" t="s">
        <v>190</v>
      </c>
      <c r="B18" s="209"/>
      <c r="C18" s="209"/>
      <c r="D18" s="209"/>
      <c r="E18" s="209"/>
      <c r="F18" s="209"/>
      <c r="G18" s="209"/>
      <c r="H18" s="10"/>
      <c r="I18" s="10"/>
      <c r="J18" s="10"/>
    </row>
    <row r="19" spans="1:10" s="1" customFormat="1" ht="16.5" thickBot="1" x14ac:dyDescent="0.3">
      <c r="A19" s="210" t="s">
        <v>14</v>
      </c>
      <c r="B19" s="210"/>
      <c r="C19" s="210"/>
      <c r="D19" s="210"/>
      <c r="E19" s="210"/>
      <c r="F19" s="210"/>
      <c r="G19" s="210"/>
      <c r="H19" s="10"/>
      <c r="I19" s="10"/>
      <c r="J19" s="10"/>
    </row>
    <row r="20" spans="1:10" s="1" customFormat="1" ht="15.75" x14ac:dyDescent="0.25">
      <c r="A20" s="216"/>
      <c r="B20" s="213" t="s">
        <v>3</v>
      </c>
      <c r="C20" s="213"/>
      <c r="D20" s="213"/>
      <c r="E20" s="213" t="s">
        <v>11</v>
      </c>
      <c r="F20" s="213"/>
      <c r="G20" s="213"/>
      <c r="H20" s="10"/>
      <c r="I20" s="10"/>
      <c r="J20" s="10"/>
    </row>
    <row r="21" spans="1:10" s="1" customFormat="1" ht="15.75" x14ac:dyDescent="0.25">
      <c r="A21" s="217"/>
      <c r="B21" s="214"/>
      <c r="C21" s="214"/>
      <c r="D21" s="11"/>
      <c r="E21" s="214" t="s">
        <v>4</v>
      </c>
      <c r="F21" s="214"/>
      <c r="G21" s="12">
        <v>1468015.69</v>
      </c>
      <c r="H21" s="10"/>
      <c r="I21" s="13"/>
      <c r="J21" s="10"/>
    </row>
    <row r="22" spans="1:10" s="1" customFormat="1" ht="15.75" x14ac:dyDescent="0.25">
      <c r="A22" s="217"/>
      <c r="B22" s="14" t="s">
        <v>5</v>
      </c>
      <c r="C22" s="15" t="s">
        <v>6</v>
      </c>
      <c r="D22" s="16" t="s">
        <v>7</v>
      </c>
      <c r="E22" s="14" t="s">
        <v>8</v>
      </c>
      <c r="F22" s="15" t="s">
        <v>9</v>
      </c>
      <c r="G22" s="17" t="s">
        <v>10</v>
      </c>
      <c r="H22" s="10"/>
      <c r="I22" s="10"/>
      <c r="J22" s="10"/>
    </row>
    <row r="23" spans="1:10" s="1" customFormat="1" ht="15.75" x14ac:dyDescent="0.25">
      <c r="A23" s="14"/>
      <c r="B23" s="14"/>
      <c r="C23" s="15"/>
      <c r="D23" s="16"/>
      <c r="E23" s="14"/>
      <c r="F23" s="15"/>
      <c r="G23" s="17"/>
      <c r="H23" s="10"/>
      <c r="I23" s="10"/>
      <c r="J23" s="10"/>
    </row>
    <row r="24" spans="1:10" s="1" customFormat="1" ht="15.75" x14ac:dyDescent="0.25">
      <c r="A24" s="143"/>
      <c r="B24" s="159">
        <v>42429</v>
      </c>
      <c r="C24" s="146"/>
      <c r="D24" s="146" t="s">
        <v>144</v>
      </c>
      <c r="E24" s="143"/>
      <c r="F24" s="161"/>
      <c r="G24" s="160">
        <v>1468015.69</v>
      </c>
      <c r="H24" s="10"/>
      <c r="I24" s="10"/>
      <c r="J24" s="10"/>
    </row>
    <row r="25" spans="1:10" s="145" customFormat="1" ht="15.75" x14ac:dyDescent="0.25">
      <c r="A25" s="143"/>
      <c r="B25" s="18">
        <v>42430</v>
      </c>
      <c r="C25" s="146">
        <v>996327174</v>
      </c>
      <c r="D25" s="20" t="s">
        <v>213</v>
      </c>
      <c r="E25" s="151">
        <v>600</v>
      </c>
      <c r="F25" s="162" t="s">
        <v>227</v>
      </c>
      <c r="G25" s="160">
        <v>1468015.69</v>
      </c>
      <c r="H25" s="144" t="s">
        <v>202</v>
      </c>
      <c r="I25" s="144"/>
      <c r="J25" s="144"/>
    </row>
    <row r="26" spans="1:10" s="145" customFormat="1" ht="15.75" x14ac:dyDescent="0.25">
      <c r="A26" s="143"/>
      <c r="B26" s="18">
        <v>42432</v>
      </c>
      <c r="C26" s="146">
        <v>1000697468</v>
      </c>
      <c r="D26" s="20" t="s">
        <v>214</v>
      </c>
      <c r="E26" s="151">
        <v>700</v>
      </c>
      <c r="F26" s="161" t="s">
        <v>227</v>
      </c>
      <c r="G26" s="160">
        <v>1468015.69</v>
      </c>
      <c r="H26" s="144" t="s">
        <v>202</v>
      </c>
      <c r="I26" s="144"/>
      <c r="J26" s="144"/>
    </row>
    <row r="27" spans="1:10" s="1" customFormat="1" ht="15.75" x14ac:dyDescent="0.25">
      <c r="A27" s="215"/>
      <c r="B27" s="18">
        <v>42433</v>
      </c>
      <c r="C27" s="60">
        <v>14426126</v>
      </c>
      <c r="D27" s="20" t="s">
        <v>191</v>
      </c>
      <c r="E27" s="134">
        <v>6903</v>
      </c>
      <c r="F27" s="163"/>
      <c r="G27" s="149">
        <f>G26+E27</f>
        <v>1474918.69</v>
      </c>
      <c r="H27" s="116" t="s">
        <v>224</v>
      </c>
      <c r="I27" s="10"/>
      <c r="J27" s="10"/>
    </row>
    <row r="28" spans="1:10" s="1" customFormat="1" ht="15.75" x14ac:dyDescent="0.25">
      <c r="A28" s="215"/>
      <c r="B28" s="18">
        <v>42439</v>
      </c>
      <c r="C28" s="60">
        <v>14426138</v>
      </c>
      <c r="D28" s="20" t="s">
        <v>192</v>
      </c>
      <c r="E28" s="123">
        <v>20905.759999999998</v>
      </c>
      <c r="F28" s="164" t="s">
        <v>227</v>
      </c>
      <c r="G28" s="149">
        <v>1474918.69</v>
      </c>
      <c r="H28" s="116" t="s">
        <v>203</v>
      </c>
      <c r="I28" s="10"/>
      <c r="J28" s="10"/>
    </row>
    <row r="29" spans="1:10" s="1" customFormat="1" ht="15.75" x14ac:dyDescent="0.25">
      <c r="A29" s="215"/>
      <c r="B29" s="18">
        <v>42439</v>
      </c>
      <c r="C29" s="60">
        <v>14426137</v>
      </c>
      <c r="D29" s="102" t="s">
        <v>206</v>
      </c>
      <c r="E29" s="123">
        <v>2935.5</v>
      </c>
      <c r="F29" s="164" t="s">
        <v>227</v>
      </c>
      <c r="G29" s="149">
        <v>1474918.69</v>
      </c>
      <c r="H29" s="116" t="s">
        <v>204</v>
      </c>
      <c r="I29" s="10"/>
      <c r="J29" s="10"/>
    </row>
    <row r="30" spans="1:10" s="1" customFormat="1" ht="15.75" x14ac:dyDescent="0.25">
      <c r="A30" s="215"/>
      <c r="B30" s="18">
        <v>42444</v>
      </c>
      <c r="C30" s="60">
        <v>177814979</v>
      </c>
      <c r="D30" s="20" t="s">
        <v>193</v>
      </c>
      <c r="E30" s="123">
        <v>10120</v>
      </c>
      <c r="F30" s="164" t="s">
        <v>227</v>
      </c>
      <c r="G30" s="149">
        <v>1474918.69</v>
      </c>
      <c r="H30" s="116" t="s">
        <v>205</v>
      </c>
      <c r="I30" s="10"/>
      <c r="J30" s="10"/>
    </row>
    <row r="31" spans="1:10" s="1" customFormat="1" ht="15.75" x14ac:dyDescent="0.25">
      <c r="A31" s="150"/>
      <c r="B31" s="18">
        <v>42444</v>
      </c>
      <c r="C31" s="60">
        <v>1778144980</v>
      </c>
      <c r="D31" s="20" t="s">
        <v>194</v>
      </c>
      <c r="E31" s="21">
        <v>7600</v>
      </c>
      <c r="F31" s="165"/>
      <c r="G31" s="149">
        <f>G27+E31</f>
        <v>1482518.69</v>
      </c>
      <c r="H31" s="116" t="s">
        <v>197</v>
      </c>
      <c r="I31" s="10"/>
      <c r="J31" s="10"/>
    </row>
    <row r="32" spans="1:10" ht="15.75" x14ac:dyDescent="0.25">
      <c r="A32" s="150"/>
      <c r="B32" s="18">
        <v>42450</v>
      </c>
      <c r="C32" s="60">
        <v>13632762</v>
      </c>
      <c r="D32" s="20" t="s">
        <v>195</v>
      </c>
      <c r="E32" s="21">
        <v>16600</v>
      </c>
      <c r="F32" s="165"/>
      <c r="G32" s="149">
        <f>G31+E32</f>
        <v>1499118.69</v>
      </c>
      <c r="H32" s="133" t="s">
        <v>198</v>
      </c>
      <c r="I32" s="10"/>
      <c r="J32" s="10"/>
    </row>
    <row r="33" spans="1:12" ht="15.75" x14ac:dyDescent="0.25">
      <c r="A33" s="10"/>
      <c r="B33" s="18">
        <v>42450</v>
      </c>
      <c r="C33" s="60">
        <v>13632763</v>
      </c>
      <c r="D33" s="20" t="s">
        <v>228</v>
      </c>
      <c r="E33" s="21">
        <v>8945</v>
      </c>
      <c r="F33" s="166" t="s">
        <v>227</v>
      </c>
      <c r="G33" s="149">
        <f>G32+E33</f>
        <v>1508063.69</v>
      </c>
      <c r="H33" s="116" t="s">
        <v>226</v>
      </c>
      <c r="I33" s="10"/>
      <c r="J33" s="10"/>
    </row>
    <row r="34" spans="1:12" ht="15.75" x14ac:dyDescent="0.25">
      <c r="A34" s="10"/>
      <c r="B34" s="18">
        <v>42431</v>
      </c>
      <c r="C34" s="60">
        <v>185620991</v>
      </c>
      <c r="D34" s="20" t="s">
        <v>196</v>
      </c>
      <c r="E34" s="21">
        <v>2300</v>
      </c>
      <c r="F34" s="110"/>
      <c r="G34" s="149">
        <f t="shared" ref="G34:G38" si="0">G33+E34</f>
        <v>1510363.69</v>
      </c>
      <c r="H34" s="10"/>
      <c r="I34" s="10"/>
      <c r="J34" s="10"/>
    </row>
    <row r="35" spans="1:12" ht="15.75" x14ac:dyDescent="0.25">
      <c r="A35" s="10"/>
      <c r="B35" s="18">
        <v>42433</v>
      </c>
      <c r="C35" s="60">
        <v>168469501</v>
      </c>
      <c r="D35" s="20" t="s">
        <v>196</v>
      </c>
      <c r="E35" s="21">
        <v>800</v>
      </c>
      <c r="F35" s="110"/>
      <c r="G35" s="149">
        <f t="shared" si="0"/>
        <v>1511163.69</v>
      </c>
      <c r="H35" s="35"/>
      <c r="I35" s="10"/>
      <c r="J35" s="10"/>
    </row>
    <row r="36" spans="1:12" ht="15.75" x14ac:dyDescent="0.25">
      <c r="A36" s="10"/>
      <c r="B36" s="18">
        <v>42436</v>
      </c>
      <c r="C36" s="60">
        <v>168469646</v>
      </c>
      <c r="D36" s="20" t="s">
        <v>196</v>
      </c>
      <c r="E36" s="21">
        <v>1490</v>
      </c>
      <c r="F36" s="113"/>
      <c r="G36" s="149">
        <f t="shared" si="0"/>
        <v>1512653.69</v>
      </c>
      <c r="H36" s="147"/>
      <c r="I36" s="10"/>
      <c r="J36" s="10"/>
    </row>
    <row r="37" spans="1:12" ht="15.75" x14ac:dyDescent="0.25">
      <c r="A37" s="10"/>
      <c r="B37" s="18">
        <v>42440</v>
      </c>
      <c r="C37" s="60">
        <v>181517973</v>
      </c>
      <c r="D37" s="20" t="s">
        <v>196</v>
      </c>
      <c r="E37" s="21">
        <v>200</v>
      </c>
      <c r="F37" s="113"/>
      <c r="G37" s="149">
        <f t="shared" si="0"/>
        <v>1512853.69</v>
      </c>
      <c r="H37" s="10"/>
      <c r="I37" s="10"/>
      <c r="J37" s="10"/>
    </row>
    <row r="38" spans="1:12" ht="15.75" x14ac:dyDescent="0.25">
      <c r="A38" s="10"/>
      <c r="B38" s="18">
        <v>42443</v>
      </c>
      <c r="C38" s="60">
        <v>181518990</v>
      </c>
      <c r="D38" s="20" t="s">
        <v>196</v>
      </c>
      <c r="E38" s="21">
        <v>600</v>
      </c>
      <c r="F38" s="113"/>
      <c r="G38" s="149">
        <f t="shared" si="0"/>
        <v>1513453.69</v>
      </c>
      <c r="H38" s="10"/>
      <c r="I38" s="10"/>
      <c r="J38" s="10"/>
    </row>
    <row r="39" spans="1:12" ht="15.75" x14ac:dyDescent="0.25">
      <c r="A39" s="10"/>
      <c r="B39" s="18" t="s">
        <v>207</v>
      </c>
      <c r="C39" s="60">
        <v>161710921</v>
      </c>
      <c r="D39" s="95" t="s">
        <v>212</v>
      </c>
      <c r="E39" s="148">
        <v>800</v>
      </c>
      <c r="F39" s="167" t="s">
        <v>227</v>
      </c>
      <c r="G39" s="149">
        <v>1513103.69</v>
      </c>
      <c r="H39" s="115" t="s">
        <v>225</v>
      </c>
      <c r="I39" s="10"/>
      <c r="J39" s="10"/>
    </row>
    <row r="40" spans="1:12" ht="15.75" x14ac:dyDescent="0.25">
      <c r="A40" s="10"/>
      <c r="B40" s="18">
        <v>42444</v>
      </c>
      <c r="C40" s="60">
        <v>16170922</v>
      </c>
      <c r="D40" s="95" t="s">
        <v>211</v>
      </c>
      <c r="E40" s="148">
        <v>2133</v>
      </c>
      <c r="F40" s="167" t="s">
        <v>227</v>
      </c>
      <c r="G40" s="149">
        <v>1513103.69</v>
      </c>
      <c r="H40" s="115" t="s">
        <v>225</v>
      </c>
      <c r="I40" s="10"/>
      <c r="J40" s="10"/>
    </row>
    <row r="41" spans="1:12" ht="15.75" x14ac:dyDescent="0.25">
      <c r="A41" s="10"/>
      <c r="B41" s="18">
        <v>42445</v>
      </c>
      <c r="C41" s="60">
        <v>181518634</v>
      </c>
      <c r="D41" s="20" t="s">
        <v>196</v>
      </c>
      <c r="E41" s="20">
        <v>850</v>
      </c>
      <c r="F41" s="113"/>
      <c r="G41" s="149">
        <f>G38+E41</f>
        <v>1514303.69</v>
      </c>
      <c r="H41" s="10"/>
      <c r="I41" s="10"/>
      <c r="J41" s="10"/>
    </row>
    <row r="42" spans="1:12" ht="15.75" x14ac:dyDescent="0.25">
      <c r="A42" s="10"/>
      <c r="B42" s="18">
        <v>42446</v>
      </c>
      <c r="C42" s="60">
        <v>179959002</v>
      </c>
      <c r="D42" s="20" t="s">
        <v>196</v>
      </c>
      <c r="E42" s="20">
        <v>400</v>
      </c>
      <c r="F42" s="113"/>
      <c r="G42" s="149">
        <f>G41+E42</f>
        <v>1514703.69</v>
      </c>
      <c r="H42" s="10"/>
      <c r="I42" s="10"/>
      <c r="J42" s="10"/>
    </row>
    <row r="43" spans="1:12" ht="15.75" x14ac:dyDescent="0.25">
      <c r="A43" s="10"/>
      <c r="B43" s="18">
        <v>42459</v>
      </c>
      <c r="C43" s="60">
        <v>105275157</v>
      </c>
      <c r="D43" s="153" t="s">
        <v>199</v>
      </c>
      <c r="E43" s="153">
        <v>5400</v>
      </c>
      <c r="F43" s="107"/>
      <c r="G43" s="149">
        <f>G42+E43</f>
        <v>1520103.69</v>
      </c>
      <c r="H43" s="116" t="s">
        <v>200</v>
      </c>
      <c r="I43" s="10"/>
      <c r="J43" s="10"/>
    </row>
    <row r="44" spans="1:12" ht="15.75" x14ac:dyDescent="0.25">
      <c r="A44" s="10"/>
      <c r="B44" s="18">
        <v>42447</v>
      </c>
      <c r="C44" s="60">
        <v>179958532</v>
      </c>
      <c r="D44" s="20" t="s">
        <v>196</v>
      </c>
      <c r="E44" s="20">
        <v>950</v>
      </c>
      <c r="F44" s="114"/>
      <c r="G44" s="149">
        <f>G43+E44</f>
        <v>1521053.69</v>
      </c>
      <c r="H44" s="10"/>
      <c r="I44" s="10"/>
      <c r="J44" s="10"/>
    </row>
    <row r="45" spans="1:12" ht="15.75" x14ac:dyDescent="0.25">
      <c r="A45" s="10"/>
      <c r="B45" s="18">
        <v>42450</v>
      </c>
      <c r="C45" s="60">
        <v>18159700</v>
      </c>
      <c r="D45" s="20" t="s">
        <v>196</v>
      </c>
      <c r="E45" s="20">
        <v>1900</v>
      </c>
      <c r="F45" s="46"/>
      <c r="G45" s="149">
        <f>G44+E45</f>
        <v>1522953.69</v>
      </c>
      <c r="H45" s="10"/>
      <c r="I45" s="10"/>
      <c r="J45" s="10"/>
    </row>
    <row r="46" spans="1:12" ht="15.75" x14ac:dyDescent="0.25">
      <c r="A46" s="10"/>
      <c r="B46" s="18">
        <v>42450</v>
      </c>
      <c r="C46" s="60">
        <v>160103057</v>
      </c>
      <c r="D46" s="153" t="s">
        <v>201</v>
      </c>
      <c r="E46" s="153">
        <v>1445</v>
      </c>
      <c r="F46" s="32"/>
      <c r="G46" s="149">
        <f>G45+E46</f>
        <v>1524398.69</v>
      </c>
      <c r="H46" s="10" t="s">
        <v>208</v>
      </c>
      <c r="I46" s="10"/>
      <c r="J46" s="10"/>
    </row>
    <row r="47" spans="1:12" ht="18" customHeight="1" x14ac:dyDescent="0.35">
      <c r="A47" s="10"/>
      <c r="B47" s="18">
        <v>42452</v>
      </c>
      <c r="C47" s="121">
        <v>1799553115</v>
      </c>
      <c r="D47" s="20" t="s">
        <v>196</v>
      </c>
      <c r="E47" s="134">
        <v>1500</v>
      </c>
      <c r="F47" s="124"/>
      <c r="G47" s="149">
        <f t="shared" ref="G47:G50" si="1">G46+E47</f>
        <v>1525898.69</v>
      </c>
      <c r="H47" s="96"/>
      <c r="I47" s="10"/>
      <c r="J47" s="10"/>
      <c r="L47" s="132"/>
    </row>
    <row r="48" spans="1:12" ht="15.75" x14ac:dyDescent="0.25">
      <c r="A48" s="10"/>
      <c r="B48" s="18">
        <v>42457</v>
      </c>
      <c r="C48" s="121">
        <v>181517577</v>
      </c>
      <c r="D48" s="20" t="s">
        <v>196</v>
      </c>
      <c r="E48" s="20">
        <v>3200</v>
      </c>
      <c r="F48" s="69"/>
      <c r="G48" s="149">
        <f t="shared" si="1"/>
        <v>1529098.69</v>
      </c>
      <c r="H48" s="10"/>
      <c r="I48" s="10"/>
      <c r="J48" s="10"/>
    </row>
    <row r="49" spans="1:10" ht="15.75" x14ac:dyDescent="0.25">
      <c r="A49" s="10"/>
      <c r="B49" s="18">
        <v>42457</v>
      </c>
      <c r="C49" s="121">
        <v>179953719</v>
      </c>
      <c r="D49" s="20" t="s">
        <v>196</v>
      </c>
      <c r="E49" s="20">
        <v>750</v>
      </c>
      <c r="F49" s="69"/>
      <c r="G49" s="149">
        <f t="shared" si="1"/>
        <v>1529848.69</v>
      </c>
      <c r="H49" s="10"/>
      <c r="I49" s="10"/>
      <c r="J49" s="10"/>
    </row>
    <row r="50" spans="1:10" ht="15.75" x14ac:dyDescent="0.25">
      <c r="A50" s="10"/>
      <c r="B50" s="18">
        <v>42459</v>
      </c>
      <c r="C50" s="121">
        <v>179952441</v>
      </c>
      <c r="D50" s="20" t="s">
        <v>196</v>
      </c>
      <c r="E50" s="20">
        <v>1600</v>
      </c>
      <c r="F50" s="69"/>
      <c r="G50" s="149">
        <f t="shared" si="1"/>
        <v>1531448.69</v>
      </c>
      <c r="H50" s="10"/>
      <c r="I50" s="10"/>
      <c r="J50" s="10"/>
    </row>
    <row r="51" spans="1:10" ht="18" x14ac:dyDescent="0.25">
      <c r="A51" s="10"/>
      <c r="B51" s="18">
        <v>42460</v>
      </c>
      <c r="C51" s="121">
        <v>26817</v>
      </c>
      <c r="D51" s="20" t="s">
        <v>209</v>
      </c>
      <c r="E51" s="130"/>
      <c r="F51" s="124">
        <v>175</v>
      </c>
      <c r="G51" s="20">
        <f>G50-F51</f>
        <v>1531273.69</v>
      </c>
      <c r="H51" s="10"/>
      <c r="I51" s="10"/>
      <c r="J51" s="10"/>
    </row>
    <row r="52" spans="1:10" ht="18" x14ac:dyDescent="0.25">
      <c r="A52" s="10"/>
      <c r="B52" s="18"/>
      <c r="C52" s="121">
        <v>10101230</v>
      </c>
      <c r="D52" s="20" t="s">
        <v>210</v>
      </c>
      <c r="E52" s="130">
        <v>9105.66</v>
      </c>
      <c r="F52" s="169"/>
      <c r="G52" s="20">
        <f>G51+E52</f>
        <v>1540379.3499999999</v>
      </c>
      <c r="H52" s="10"/>
      <c r="I52" s="10"/>
      <c r="J52" s="10"/>
    </row>
    <row r="53" spans="1:10" ht="18" x14ac:dyDescent="0.25">
      <c r="A53" s="10"/>
      <c r="B53" s="18"/>
      <c r="C53" s="121"/>
      <c r="D53" s="20" t="s">
        <v>232</v>
      </c>
      <c r="E53" s="130"/>
      <c r="F53" s="169">
        <v>5149.24</v>
      </c>
      <c r="G53" s="20">
        <f>G52-F53</f>
        <v>1535230.1099999999</v>
      </c>
      <c r="H53" s="10"/>
      <c r="I53" s="10"/>
      <c r="J53" s="10"/>
    </row>
    <row r="54" spans="1:10" ht="18" x14ac:dyDescent="0.25">
      <c r="A54" s="10"/>
      <c r="B54" s="18"/>
      <c r="C54" s="121"/>
      <c r="D54" s="171" t="s">
        <v>233</v>
      </c>
      <c r="E54" s="130"/>
      <c r="F54" s="169">
        <v>7986</v>
      </c>
      <c r="G54" s="20">
        <f>G53-F54</f>
        <v>1527244.1099999999</v>
      </c>
      <c r="H54" s="10"/>
      <c r="I54" s="10"/>
      <c r="J54" s="10"/>
    </row>
    <row r="55" spans="1:10" x14ac:dyDescent="0.25">
      <c r="B55" s="138"/>
      <c r="E55" s="170">
        <f>SUM(E24:E52)</f>
        <v>110732.92</v>
      </c>
    </row>
    <row r="56" spans="1:10" x14ac:dyDescent="0.25">
      <c r="B56" s="138"/>
      <c r="E56" s="154" t="s">
        <v>220</v>
      </c>
      <c r="F56" s="155"/>
      <c r="G56" s="155"/>
      <c r="H56" s="155"/>
    </row>
    <row r="57" spans="1:10" x14ac:dyDescent="0.25">
      <c r="B57" s="138"/>
      <c r="E57" s="154" t="s">
        <v>219</v>
      </c>
      <c r="F57" s="155"/>
      <c r="G57" s="155"/>
      <c r="H57" s="155"/>
    </row>
    <row r="58" spans="1:10" x14ac:dyDescent="0.25">
      <c r="B58" s="142" t="s">
        <v>126</v>
      </c>
      <c r="E58" s="154" t="s">
        <v>215</v>
      </c>
      <c r="F58" s="155"/>
      <c r="G58" s="155"/>
      <c r="H58" s="155"/>
    </row>
    <row r="59" spans="1:10" x14ac:dyDescent="0.25">
      <c r="B59" s="142"/>
      <c r="E59" s="154"/>
      <c r="F59" s="155"/>
      <c r="G59" s="155"/>
      <c r="H59" s="155"/>
    </row>
    <row r="60" spans="1:10" x14ac:dyDescent="0.25">
      <c r="E60" s="154" t="s">
        <v>216</v>
      </c>
      <c r="F60" s="155"/>
      <c r="G60" s="155"/>
      <c r="H60" s="155"/>
    </row>
    <row r="61" spans="1:10" x14ac:dyDescent="0.25">
      <c r="E61" s="156"/>
      <c r="F61" s="155"/>
      <c r="G61" s="155"/>
      <c r="H61" s="155"/>
    </row>
    <row r="62" spans="1:10" x14ac:dyDescent="0.25">
      <c r="A62" s="168" t="s">
        <v>229</v>
      </c>
      <c r="B62" s="168"/>
      <c r="C62" s="168"/>
      <c r="E62" s="157" t="s">
        <v>218</v>
      </c>
      <c r="F62" s="155"/>
      <c r="G62" s="155"/>
      <c r="H62" s="155"/>
    </row>
    <row r="63" spans="1:10" x14ac:dyDescent="0.25">
      <c r="A63" s="168" t="s">
        <v>230</v>
      </c>
      <c r="B63" s="168"/>
      <c r="C63" s="168"/>
      <c r="E63" s="158"/>
      <c r="F63" s="155"/>
      <c r="G63" s="155"/>
      <c r="H63" s="155"/>
    </row>
    <row r="64" spans="1:10" x14ac:dyDescent="0.25">
      <c r="A64" s="168"/>
      <c r="B64" s="168"/>
      <c r="C64" s="168"/>
      <c r="E64" s="155" t="s">
        <v>231</v>
      </c>
      <c r="F64" s="155"/>
      <c r="G64" s="155"/>
      <c r="H64" s="155"/>
    </row>
    <row r="65" spans="5:7" x14ac:dyDescent="0.25">
      <c r="E65" s="152" t="s">
        <v>217</v>
      </c>
    </row>
    <row r="67" spans="5:7" x14ac:dyDescent="0.25">
      <c r="E67" t="s">
        <v>221</v>
      </c>
    </row>
    <row r="68" spans="5:7" x14ac:dyDescent="0.25">
      <c r="E68" s="2">
        <v>6373.24</v>
      </c>
    </row>
    <row r="69" spans="5:7" x14ac:dyDescent="0.25">
      <c r="E69" t="s">
        <v>222</v>
      </c>
    </row>
    <row r="70" spans="5:7" x14ac:dyDescent="0.25">
      <c r="E70" t="s">
        <v>223</v>
      </c>
    </row>
    <row r="76" spans="5:7" ht="26.25" x14ac:dyDescent="0.4">
      <c r="G76" s="172"/>
    </row>
    <row r="434" spans="6:6" x14ac:dyDescent="0.25">
      <c r="F434" t="s">
        <v>19</v>
      </c>
    </row>
  </sheetData>
  <mergeCells count="13">
    <mergeCell ref="A18:G18"/>
    <mergeCell ref="A13:G13"/>
    <mergeCell ref="A14:G14"/>
    <mergeCell ref="A15:G15"/>
    <mergeCell ref="A16:G16"/>
    <mergeCell ref="A17:G17"/>
    <mergeCell ref="A27:A30"/>
    <mergeCell ref="A19:G19"/>
    <mergeCell ref="A20:A22"/>
    <mergeCell ref="B20:D20"/>
    <mergeCell ref="E20:G20"/>
    <mergeCell ref="B21:C21"/>
    <mergeCell ref="E21:F21"/>
  </mergeCells>
  <pageMargins left="0.70866141732283472" right="0.70866141732283472" top="0.74803149606299213" bottom="0.74803149606299213" header="0.31496062992125984" footer="0.31496062992125984"/>
  <pageSetup scale="35" orientation="portrait" r:id="rId1"/>
  <rowBreaks count="1" manualBreakCount="1">
    <brk id="172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34"/>
  <sheetViews>
    <sheetView showGridLines="0" topLeftCell="B39" zoomScaleNormal="100" workbookViewId="0">
      <selection activeCell="D67" sqref="D67"/>
    </sheetView>
  </sheetViews>
  <sheetFormatPr baseColWidth="10" defaultRowHeight="15" x14ac:dyDescent="0.25"/>
  <cols>
    <col min="1" max="1" width="10.7109375" bestFit="1" customWidth="1"/>
    <col min="2" max="2" width="14.7109375" customWidth="1"/>
    <col min="3" max="3" width="21.5703125" customWidth="1"/>
    <col min="4" max="4" width="63.42578125" customWidth="1"/>
    <col min="5" max="5" width="17.140625" customWidth="1"/>
    <col min="6" max="6" width="16.5703125" customWidth="1"/>
    <col min="7" max="7" width="22.7109375" customWidth="1"/>
    <col min="8" max="8" width="18.140625" customWidth="1"/>
  </cols>
  <sheetData>
    <row r="1" spans="1:10" s="1" customFormat="1" ht="15.7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s="1" customFormat="1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1" customFormat="1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s="1" customFormat="1" ht="15.7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s="1" customFormat="1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s="1" customFormat="1" ht="15.7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s="1" customFormat="1" ht="15.75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s="1" customFormat="1" ht="15.7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s="1" customFormat="1" ht="15.7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s="1" customFormat="1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s="1" customFormat="1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s="1" customFormat="1" ht="15.75" x14ac:dyDescent="0.25">
      <c r="A13" s="210" t="s">
        <v>0</v>
      </c>
      <c r="B13" s="210"/>
      <c r="C13" s="210"/>
      <c r="D13" s="210"/>
      <c r="E13" s="210"/>
      <c r="F13" s="210"/>
      <c r="G13" s="210"/>
      <c r="H13" s="10"/>
      <c r="I13" s="10"/>
      <c r="J13" s="10"/>
    </row>
    <row r="14" spans="1:10" s="1" customFormat="1" ht="15.75" x14ac:dyDescent="0.25">
      <c r="A14" s="210" t="s">
        <v>1</v>
      </c>
      <c r="B14" s="210"/>
      <c r="C14" s="210"/>
      <c r="D14" s="210"/>
      <c r="E14" s="210"/>
      <c r="F14" s="210"/>
      <c r="G14" s="210"/>
      <c r="H14" s="10"/>
      <c r="I14" s="10"/>
      <c r="J14" s="10"/>
    </row>
    <row r="15" spans="1:10" s="1" customFormat="1" ht="19.5" x14ac:dyDescent="0.4">
      <c r="A15" s="211" t="s">
        <v>2</v>
      </c>
      <c r="B15" s="211"/>
      <c r="C15" s="211"/>
      <c r="D15" s="211"/>
      <c r="E15" s="211"/>
      <c r="F15" s="211"/>
      <c r="G15" s="211"/>
      <c r="H15" s="10"/>
      <c r="I15" s="10"/>
      <c r="J15" s="10"/>
    </row>
    <row r="16" spans="1:10" s="1" customFormat="1" ht="15.75" x14ac:dyDescent="0.25">
      <c r="A16" s="212" t="s">
        <v>12</v>
      </c>
      <c r="B16" s="212"/>
      <c r="C16" s="212"/>
      <c r="D16" s="212"/>
      <c r="E16" s="212"/>
      <c r="F16" s="212"/>
      <c r="G16" s="212"/>
      <c r="H16" s="10"/>
      <c r="I16" s="10"/>
      <c r="J16" s="10"/>
    </row>
    <row r="17" spans="1:10" s="1" customFormat="1" ht="15.75" x14ac:dyDescent="0.25">
      <c r="A17" s="209" t="s">
        <v>13</v>
      </c>
      <c r="B17" s="209"/>
      <c r="C17" s="209"/>
      <c r="D17" s="209"/>
      <c r="E17" s="209"/>
      <c r="F17" s="209"/>
      <c r="G17" s="209"/>
      <c r="H17" s="10"/>
      <c r="I17" s="10"/>
      <c r="J17" s="10"/>
    </row>
    <row r="18" spans="1:10" s="1" customFormat="1" ht="15.75" x14ac:dyDescent="0.25">
      <c r="A18" s="209" t="s">
        <v>176</v>
      </c>
      <c r="B18" s="209"/>
      <c r="C18" s="209"/>
      <c r="D18" s="209"/>
      <c r="E18" s="209"/>
      <c r="F18" s="209"/>
      <c r="G18" s="209"/>
      <c r="H18" s="10"/>
      <c r="I18" s="10"/>
      <c r="J18" s="10"/>
    </row>
    <row r="19" spans="1:10" s="1" customFormat="1" ht="16.5" thickBot="1" x14ac:dyDescent="0.3">
      <c r="A19" s="210" t="s">
        <v>14</v>
      </c>
      <c r="B19" s="210"/>
      <c r="C19" s="210"/>
      <c r="D19" s="210"/>
      <c r="E19" s="210"/>
      <c r="F19" s="210"/>
      <c r="G19" s="210"/>
      <c r="H19" s="10"/>
      <c r="I19" s="10"/>
      <c r="J19" s="10"/>
    </row>
    <row r="20" spans="1:10" s="1" customFormat="1" ht="15.75" x14ac:dyDescent="0.25">
      <c r="A20" s="216"/>
      <c r="B20" s="213" t="s">
        <v>3</v>
      </c>
      <c r="C20" s="213"/>
      <c r="D20" s="213"/>
      <c r="E20" s="213" t="s">
        <v>11</v>
      </c>
      <c r="F20" s="213"/>
      <c r="G20" s="213"/>
      <c r="H20" s="10"/>
      <c r="I20" s="10"/>
      <c r="J20" s="10"/>
    </row>
    <row r="21" spans="1:10" s="1" customFormat="1" ht="15.75" x14ac:dyDescent="0.25">
      <c r="A21" s="217"/>
      <c r="B21" s="214"/>
      <c r="C21" s="214"/>
      <c r="D21" s="11"/>
      <c r="E21" s="214" t="s">
        <v>4</v>
      </c>
      <c r="F21" s="214"/>
      <c r="G21" s="12">
        <v>1395628.51</v>
      </c>
      <c r="H21" s="10"/>
      <c r="I21" s="13"/>
      <c r="J21" s="10"/>
    </row>
    <row r="22" spans="1:10" s="1" customFormat="1" ht="15.75" x14ac:dyDescent="0.25">
      <c r="A22" s="217"/>
      <c r="B22" s="14" t="s">
        <v>5</v>
      </c>
      <c r="C22" s="15" t="s">
        <v>6</v>
      </c>
      <c r="D22" s="16" t="s">
        <v>7</v>
      </c>
      <c r="E22" s="14" t="s">
        <v>8</v>
      </c>
      <c r="F22" s="15" t="s">
        <v>9</v>
      </c>
      <c r="G22" s="17" t="s">
        <v>10</v>
      </c>
      <c r="H22" s="10"/>
      <c r="I22" s="10"/>
      <c r="J22" s="10"/>
    </row>
    <row r="23" spans="1:10" s="1" customFormat="1" ht="15.75" x14ac:dyDescent="0.25">
      <c r="A23" s="218"/>
      <c r="B23" s="18">
        <v>42400</v>
      </c>
      <c r="C23" s="19"/>
      <c r="D23" s="20" t="s">
        <v>144</v>
      </c>
      <c r="E23" s="21"/>
      <c r="F23" s="22"/>
      <c r="G23" s="20">
        <v>1395628.51</v>
      </c>
      <c r="H23" s="10"/>
      <c r="I23" s="10"/>
      <c r="J23" s="10"/>
    </row>
    <row r="24" spans="1:10" s="1" customFormat="1" ht="15.75" x14ac:dyDescent="0.25">
      <c r="A24" s="219"/>
      <c r="B24" s="18">
        <v>42405</v>
      </c>
      <c r="C24" s="60">
        <v>177862187</v>
      </c>
      <c r="D24" s="20" t="s">
        <v>163</v>
      </c>
      <c r="E24" s="21">
        <f>36630-1000-5185-1900-3250</f>
        <v>25295</v>
      </c>
      <c r="F24" s="110" t="s">
        <v>182</v>
      </c>
      <c r="G24" s="20">
        <f>G23+E24</f>
        <v>1420923.51</v>
      </c>
      <c r="H24" s="116" t="s">
        <v>183</v>
      </c>
      <c r="I24" s="10"/>
      <c r="J24" s="10"/>
    </row>
    <row r="25" spans="1:10" s="1" customFormat="1" ht="15.75" x14ac:dyDescent="0.25">
      <c r="A25" s="219"/>
      <c r="B25" s="18">
        <v>42051</v>
      </c>
      <c r="C25" s="60">
        <v>92515145</v>
      </c>
      <c r="D25" s="20" t="s">
        <v>164</v>
      </c>
      <c r="E25" s="21">
        <v>9325</v>
      </c>
      <c r="F25" s="110" t="s">
        <v>18</v>
      </c>
      <c r="G25" s="20">
        <f t="shared" ref="G25:G54" si="0">G24+E25</f>
        <v>1430248.51</v>
      </c>
      <c r="H25" s="116">
        <v>2</v>
      </c>
      <c r="I25" s="10"/>
      <c r="J25" s="10"/>
    </row>
    <row r="26" spans="1:10" s="1" customFormat="1" ht="15.75" x14ac:dyDescent="0.25">
      <c r="A26" s="219"/>
      <c r="B26" s="18">
        <v>42418</v>
      </c>
      <c r="C26" s="60">
        <v>177895378</v>
      </c>
      <c r="D26" s="20" t="s">
        <v>189</v>
      </c>
      <c r="E26" s="21">
        <v>2400</v>
      </c>
      <c r="F26" s="110" t="s">
        <v>18</v>
      </c>
      <c r="G26" s="20">
        <f t="shared" si="0"/>
        <v>1432648.51</v>
      </c>
      <c r="H26" s="116">
        <v>3</v>
      </c>
      <c r="I26" s="10"/>
      <c r="J26" s="10"/>
    </row>
    <row r="27" spans="1:10" s="1" customFormat="1" ht="15.75" x14ac:dyDescent="0.25">
      <c r="A27" s="28"/>
      <c r="B27" s="18">
        <v>42423</v>
      </c>
      <c r="C27" s="60">
        <v>205970735</v>
      </c>
      <c r="D27" s="20" t="s">
        <v>166</v>
      </c>
      <c r="E27" s="21">
        <v>1120</v>
      </c>
      <c r="F27" s="110" t="s">
        <v>18</v>
      </c>
      <c r="G27" s="20">
        <f t="shared" si="0"/>
        <v>1433768.51</v>
      </c>
      <c r="H27" s="116">
        <v>4</v>
      </c>
      <c r="I27" s="10"/>
      <c r="J27" s="10"/>
    </row>
    <row r="28" spans="1:10" ht="15.75" x14ac:dyDescent="0.25">
      <c r="A28" s="28"/>
      <c r="B28" s="18">
        <v>42429</v>
      </c>
      <c r="C28" s="60">
        <v>993310945</v>
      </c>
      <c r="D28" s="20" t="s">
        <v>165</v>
      </c>
      <c r="E28" s="21">
        <v>550</v>
      </c>
      <c r="F28" s="110" t="s">
        <v>18</v>
      </c>
      <c r="G28" s="20">
        <f t="shared" si="0"/>
        <v>1434318.51</v>
      </c>
      <c r="H28" s="133">
        <v>5</v>
      </c>
      <c r="I28" s="10"/>
      <c r="J28" s="10"/>
    </row>
    <row r="29" spans="1:10" ht="15.75" x14ac:dyDescent="0.25">
      <c r="A29" s="10"/>
      <c r="B29" s="18">
        <v>42429</v>
      </c>
      <c r="C29" s="60">
        <v>206761996</v>
      </c>
      <c r="D29" s="20" t="s">
        <v>166</v>
      </c>
      <c r="E29" s="21">
        <v>2135</v>
      </c>
      <c r="F29" s="110" t="s">
        <v>18</v>
      </c>
      <c r="G29" s="20">
        <f t="shared" si="0"/>
        <v>1436453.51</v>
      </c>
      <c r="H29" s="116">
        <v>6</v>
      </c>
      <c r="I29" s="10"/>
      <c r="J29" s="10"/>
    </row>
    <row r="30" spans="1:10" ht="15.75" x14ac:dyDescent="0.25">
      <c r="A30" s="10"/>
      <c r="B30" s="18">
        <v>42423</v>
      </c>
      <c r="C30" s="60" t="s">
        <v>174</v>
      </c>
      <c r="D30" s="20" t="s">
        <v>82</v>
      </c>
      <c r="E30" s="21">
        <v>1350</v>
      </c>
      <c r="F30" s="110" t="s">
        <v>18</v>
      </c>
      <c r="G30" s="20">
        <f t="shared" si="0"/>
        <v>1437803.51</v>
      </c>
      <c r="H30" s="10"/>
      <c r="I30" s="10"/>
      <c r="J30" s="10"/>
    </row>
    <row r="31" spans="1:10" ht="15.75" x14ac:dyDescent="0.25">
      <c r="A31" s="10"/>
      <c r="B31" s="18"/>
      <c r="C31" s="60" t="s">
        <v>174</v>
      </c>
      <c r="D31" s="20" t="s">
        <v>167</v>
      </c>
      <c r="E31" s="21">
        <v>700</v>
      </c>
      <c r="F31" s="110" t="s">
        <v>18</v>
      </c>
      <c r="G31" s="20">
        <f t="shared" si="0"/>
        <v>1438503.51</v>
      </c>
      <c r="H31" s="35"/>
      <c r="I31" s="10"/>
      <c r="J31" s="10"/>
    </row>
    <row r="32" spans="1:10" ht="15.75" x14ac:dyDescent="0.25">
      <c r="A32" s="10"/>
      <c r="B32" s="18"/>
      <c r="C32" s="60" t="s">
        <v>174</v>
      </c>
      <c r="D32" s="20" t="s">
        <v>168</v>
      </c>
      <c r="E32" s="21">
        <v>1000</v>
      </c>
      <c r="F32" s="113" t="s">
        <v>18</v>
      </c>
      <c r="G32" s="20">
        <f t="shared" si="0"/>
        <v>1439503.51</v>
      </c>
      <c r="H32" s="10"/>
      <c r="I32" s="10"/>
      <c r="J32" s="10"/>
    </row>
    <row r="33" spans="1:12" ht="15.75" x14ac:dyDescent="0.25">
      <c r="A33" s="10"/>
      <c r="B33" s="18"/>
      <c r="C33" s="60" t="s">
        <v>174</v>
      </c>
      <c r="D33" s="20" t="s">
        <v>169</v>
      </c>
      <c r="E33" s="21">
        <v>850</v>
      </c>
      <c r="F33" s="113" t="s">
        <v>18</v>
      </c>
      <c r="G33" s="20">
        <f t="shared" si="0"/>
        <v>1440353.51</v>
      </c>
      <c r="H33" s="10"/>
      <c r="I33" s="10"/>
      <c r="J33" s="10"/>
    </row>
    <row r="34" spans="1:12" ht="15.75" x14ac:dyDescent="0.25">
      <c r="A34" s="10"/>
      <c r="B34" s="18"/>
      <c r="C34" s="60" t="s">
        <v>174</v>
      </c>
      <c r="D34" s="20" t="s">
        <v>82</v>
      </c>
      <c r="E34" s="20">
        <v>5020</v>
      </c>
      <c r="F34" s="113" t="s">
        <v>18</v>
      </c>
      <c r="G34" s="20">
        <f t="shared" si="0"/>
        <v>1445373.51</v>
      </c>
      <c r="H34" s="10"/>
      <c r="I34" s="10"/>
      <c r="J34" s="10"/>
    </row>
    <row r="35" spans="1:12" ht="15.75" x14ac:dyDescent="0.25">
      <c r="A35" s="10"/>
      <c r="B35" s="18"/>
      <c r="C35" s="60" t="s">
        <v>174</v>
      </c>
      <c r="D35" s="20" t="s">
        <v>171</v>
      </c>
      <c r="E35" s="20">
        <v>500</v>
      </c>
      <c r="F35" s="107" t="s">
        <v>18</v>
      </c>
      <c r="G35" s="20">
        <f t="shared" si="0"/>
        <v>1445873.51</v>
      </c>
      <c r="H35" s="10">
        <v>7</v>
      </c>
      <c r="I35" s="10"/>
      <c r="J35" s="10"/>
    </row>
    <row r="36" spans="1:12" ht="15.75" x14ac:dyDescent="0.25">
      <c r="A36" s="10"/>
      <c r="B36" s="18"/>
      <c r="C36" s="60">
        <v>996327174</v>
      </c>
      <c r="D36" s="20" t="s">
        <v>170</v>
      </c>
      <c r="E36" s="20">
        <v>600</v>
      </c>
      <c r="F36" s="114" t="s">
        <v>18</v>
      </c>
      <c r="G36" s="20">
        <f t="shared" si="0"/>
        <v>1446473.51</v>
      </c>
      <c r="H36" s="10"/>
      <c r="I36" s="10"/>
      <c r="J36" s="10"/>
    </row>
    <row r="37" spans="1:12" ht="15.75" x14ac:dyDescent="0.25">
      <c r="A37" s="10"/>
      <c r="B37" s="18"/>
      <c r="C37" s="60">
        <v>100697468</v>
      </c>
      <c r="D37" s="20" t="s">
        <v>172</v>
      </c>
      <c r="E37" s="20">
        <v>700</v>
      </c>
      <c r="F37" s="46" t="s">
        <v>18</v>
      </c>
      <c r="G37" s="20">
        <f t="shared" si="0"/>
        <v>1447173.51</v>
      </c>
      <c r="H37" s="10">
        <v>8</v>
      </c>
      <c r="I37" s="10"/>
      <c r="J37" s="10"/>
    </row>
    <row r="38" spans="1:12" ht="15.75" x14ac:dyDescent="0.25">
      <c r="A38" s="10"/>
      <c r="B38" s="18"/>
      <c r="C38" s="60" t="s">
        <v>174</v>
      </c>
      <c r="D38" s="20" t="s">
        <v>173</v>
      </c>
      <c r="E38" s="20">
        <v>700</v>
      </c>
      <c r="F38" s="32" t="s">
        <v>18</v>
      </c>
      <c r="G38" s="20">
        <f t="shared" si="0"/>
        <v>1447873.51</v>
      </c>
      <c r="H38" s="10"/>
      <c r="I38" s="10"/>
      <c r="J38" s="10"/>
    </row>
    <row r="39" spans="1:12" ht="15.75" x14ac:dyDescent="0.25">
      <c r="A39" s="10"/>
      <c r="B39" s="18">
        <v>42402</v>
      </c>
      <c r="C39" s="60">
        <v>185652625</v>
      </c>
      <c r="D39" s="20" t="s">
        <v>20</v>
      </c>
      <c r="E39" s="20">
        <v>200</v>
      </c>
      <c r="F39" s="32" t="s">
        <v>18</v>
      </c>
      <c r="G39" s="20">
        <f t="shared" si="0"/>
        <v>1448073.51</v>
      </c>
      <c r="H39" s="10"/>
      <c r="I39" s="10"/>
      <c r="J39" s="10"/>
    </row>
    <row r="40" spans="1:12" ht="18" customHeight="1" x14ac:dyDescent="0.35">
      <c r="A40" s="10"/>
      <c r="B40" s="18">
        <v>42403</v>
      </c>
      <c r="C40" s="121">
        <v>185622053</v>
      </c>
      <c r="D40" s="20" t="s">
        <v>20</v>
      </c>
      <c r="E40" s="134">
        <v>1650</v>
      </c>
      <c r="F40" s="124" t="s">
        <v>18</v>
      </c>
      <c r="G40" s="20">
        <f t="shared" si="0"/>
        <v>1449723.51</v>
      </c>
      <c r="H40" s="96"/>
      <c r="I40" s="10"/>
      <c r="J40" s="10"/>
      <c r="L40" s="132"/>
    </row>
    <row r="41" spans="1:12" ht="15.75" x14ac:dyDescent="0.25">
      <c r="A41" s="10"/>
      <c r="B41" s="18">
        <v>42408</v>
      </c>
      <c r="C41" s="121">
        <v>209923031</v>
      </c>
      <c r="D41" s="20" t="s">
        <v>20</v>
      </c>
      <c r="E41" s="20">
        <v>2200</v>
      </c>
      <c r="F41" s="69" t="s">
        <v>18</v>
      </c>
      <c r="G41" s="20">
        <f t="shared" si="0"/>
        <v>1451923.51</v>
      </c>
      <c r="H41" s="10"/>
      <c r="I41" s="10"/>
      <c r="J41" s="10"/>
    </row>
    <row r="42" spans="1:12" ht="15.75" x14ac:dyDescent="0.25">
      <c r="A42" s="10"/>
      <c r="B42" s="18">
        <v>42409</v>
      </c>
      <c r="C42" s="121">
        <v>209922429</v>
      </c>
      <c r="D42" s="20" t="s">
        <v>20</v>
      </c>
      <c r="E42" s="20">
        <v>400</v>
      </c>
      <c r="F42" s="69" t="s">
        <v>18</v>
      </c>
      <c r="G42" s="20">
        <f t="shared" si="0"/>
        <v>1452323.51</v>
      </c>
      <c r="H42" s="10"/>
      <c r="I42" s="10"/>
      <c r="J42" s="10"/>
    </row>
    <row r="43" spans="1:12" ht="15.75" x14ac:dyDescent="0.25">
      <c r="A43" s="10"/>
      <c r="B43" s="18">
        <v>42410</v>
      </c>
      <c r="C43" s="121">
        <v>209924501</v>
      </c>
      <c r="D43" s="20" t="s">
        <v>20</v>
      </c>
      <c r="E43" s="20">
        <v>450</v>
      </c>
      <c r="F43" s="69" t="s">
        <v>18</v>
      </c>
      <c r="G43" s="20">
        <f t="shared" si="0"/>
        <v>1452773.51</v>
      </c>
      <c r="H43" s="10"/>
      <c r="I43" s="10"/>
      <c r="J43" s="10"/>
    </row>
    <row r="44" spans="1:12" ht="18" x14ac:dyDescent="0.25">
      <c r="A44" s="10"/>
      <c r="B44" s="18">
        <v>42411</v>
      </c>
      <c r="C44" s="121">
        <v>2099245779</v>
      </c>
      <c r="D44" s="20" t="s">
        <v>20</v>
      </c>
      <c r="E44" s="130">
        <v>500</v>
      </c>
      <c r="F44" s="69" t="s">
        <v>18</v>
      </c>
      <c r="G44" s="20">
        <f t="shared" si="0"/>
        <v>1453273.51</v>
      </c>
      <c r="H44" s="10"/>
      <c r="I44" s="10"/>
      <c r="J44" s="10"/>
    </row>
    <row r="45" spans="1:12" ht="18" x14ac:dyDescent="0.25">
      <c r="A45" s="10"/>
      <c r="B45" s="18">
        <v>42415</v>
      </c>
      <c r="C45" s="121">
        <v>209924746</v>
      </c>
      <c r="D45" s="20" t="s">
        <v>20</v>
      </c>
      <c r="E45" s="130">
        <v>1050</v>
      </c>
      <c r="F45" s="69" t="s">
        <v>18</v>
      </c>
      <c r="G45" s="20">
        <f t="shared" si="0"/>
        <v>1454323.51</v>
      </c>
      <c r="H45" s="10"/>
      <c r="I45" s="10"/>
      <c r="J45" s="10"/>
    </row>
    <row r="46" spans="1:12" ht="18" x14ac:dyDescent="0.25">
      <c r="A46" s="10"/>
      <c r="B46" s="18">
        <v>42416</v>
      </c>
      <c r="C46" s="121">
        <v>185581572</v>
      </c>
      <c r="D46" s="20" t="s">
        <v>20</v>
      </c>
      <c r="E46" s="130">
        <v>800</v>
      </c>
      <c r="F46" s="69" t="s">
        <v>18</v>
      </c>
      <c r="G46" s="20">
        <f t="shared" si="0"/>
        <v>1455123.51</v>
      </c>
      <c r="H46" s="10"/>
      <c r="I46" s="10"/>
      <c r="J46" s="10"/>
    </row>
    <row r="47" spans="1:12" ht="18" x14ac:dyDescent="0.25">
      <c r="A47" s="10"/>
      <c r="B47" s="18">
        <v>42419</v>
      </c>
      <c r="C47" s="121">
        <v>185583572</v>
      </c>
      <c r="D47" s="20" t="s">
        <v>20</v>
      </c>
      <c r="E47" s="130">
        <v>550</v>
      </c>
      <c r="F47" s="32" t="s">
        <v>18</v>
      </c>
      <c r="G47" s="20">
        <f t="shared" si="0"/>
        <v>1455673.51</v>
      </c>
      <c r="H47" s="10"/>
      <c r="I47" s="10"/>
      <c r="J47" s="10"/>
    </row>
    <row r="48" spans="1:12" ht="18" x14ac:dyDescent="0.25">
      <c r="A48" s="10"/>
      <c r="B48" s="18">
        <v>42422</v>
      </c>
      <c r="C48" s="121">
        <v>209923508</v>
      </c>
      <c r="D48" s="20" t="s">
        <v>20</v>
      </c>
      <c r="E48" s="130">
        <v>600</v>
      </c>
      <c r="F48" s="32" t="s">
        <v>18</v>
      </c>
      <c r="G48" s="20">
        <f t="shared" si="0"/>
        <v>1456273.51</v>
      </c>
      <c r="H48" s="10"/>
      <c r="I48" s="10"/>
      <c r="J48" s="10"/>
    </row>
    <row r="49" spans="1:10" ht="18" x14ac:dyDescent="0.25">
      <c r="A49" s="10"/>
      <c r="B49" s="18">
        <v>42424</v>
      </c>
      <c r="C49" s="121">
        <v>185581130</v>
      </c>
      <c r="D49" s="20" t="s">
        <v>20</v>
      </c>
      <c r="E49" s="130">
        <v>1200</v>
      </c>
      <c r="F49" s="105" t="s">
        <v>18</v>
      </c>
      <c r="G49" s="20">
        <f t="shared" si="0"/>
        <v>1457473.51</v>
      </c>
      <c r="H49" s="10"/>
      <c r="I49" s="10"/>
      <c r="J49" s="10"/>
    </row>
    <row r="50" spans="1:10" ht="18" x14ac:dyDescent="0.25">
      <c r="A50" s="10"/>
      <c r="B50" s="18">
        <v>42425</v>
      </c>
      <c r="C50" s="121">
        <v>185621254</v>
      </c>
      <c r="D50" s="20" t="s">
        <v>20</v>
      </c>
      <c r="E50" s="130">
        <v>300</v>
      </c>
      <c r="F50" s="135" t="s">
        <v>18</v>
      </c>
      <c r="G50" s="20">
        <f t="shared" si="0"/>
        <v>1457773.51</v>
      </c>
      <c r="H50" s="10"/>
      <c r="I50" s="10"/>
      <c r="J50" s="10"/>
    </row>
    <row r="51" spans="1:10" ht="18" x14ac:dyDescent="0.25">
      <c r="A51" s="10"/>
      <c r="B51" s="18">
        <v>42429</v>
      </c>
      <c r="C51" s="121">
        <v>185621965</v>
      </c>
      <c r="D51" s="20" t="s">
        <v>20</v>
      </c>
      <c r="E51" s="130">
        <v>2475</v>
      </c>
      <c r="F51" s="105" t="s">
        <v>18</v>
      </c>
      <c r="G51" s="20">
        <f t="shared" si="0"/>
        <v>1460248.51</v>
      </c>
      <c r="H51" s="10"/>
      <c r="I51" s="10"/>
      <c r="J51" s="10"/>
    </row>
    <row r="52" spans="1:10" ht="15.75" x14ac:dyDescent="0.25">
      <c r="A52" s="10"/>
      <c r="B52" s="18"/>
      <c r="C52" s="121">
        <v>10101230</v>
      </c>
      <c r="D52" s="20" t="s">
        <v>178</v>
      </c>
      <c r="E52" s="39">
        <v>5809.18</v>
      </c>
      <c r="F52" s="32" t="s">
        <v>18</v>
      </c>
      <c r="G52" s="20">
        <f t="shared" si="0"/>
        <v>1466057.69</v>
      </c>
      <c r="H52" s="10"/>
      <c r="I52" s="10"/>
      <c r="J52" s="10"/>
    </row>
    <row r="53" spans="1:10" ht="15.75" x14ac:dyDescent="0.25">
      <c r="A53" s="10"/>
      <c r="B53" s="18">
        <v>42409</v>
      </c>
      <c r="C53" s="121"/>
      <c r="D53" s="20" t="s">
        <v>179</v>
      </c>
      <c r="E53" s="21">
        <v>850</v>
      </c>
      <c r="F53" s="32" t="s">
        <v>18</v>
      </c>
      <c r="G53" s="20">
        <f t="shared" si="0"/>
        <v>1466907.69</v>
      </c>
      <c r="H53" s="10"/>
      <c r="I53" s="10"/>
      <c r="J53" s="10"/>
    </row>
    <row r="54" spans="1:10" ht="15.75" x14ac:dyDescent="0.25">
      <c r="A54" s="10"/>
      <c r="B54" s="18">
        <v>42417</v>
      </c>
      <c r="C54" s="121"/>
      <c r="D54" s="20" t="s">
        <v>179</v>
      </c>
      <c r="E54" s="67">
        <v>1283</v>
      </c>
      <c r="F54" s="112" t="s">
        <v>18</v>
      </c>
      <c r="G54" s="20">
        <f t="shared" si="0"/>
        <v>1468190.69</v>
      </c>
      <c r="H54" s="10"/>
      <c r="I54" s="10"/>
      <c r="J54" s="10"/>
    </row>
    <row r="55" spans="1:10" ht="15.75" x14ac:dyDescent="0.25">
      <c r="A55" s="10"/>
      <c r="B55" s="18">
        <v>42429</v>
      </c>
      <c r="C55" s="121"/>
      <c r="D55" s="20" t="s">
        <v>175</v>
      </c>
      <c r="E55" s="66"/>
      <c r="F55" s="79">
        <v>175</v>
      </c>
      <c r="G55" s="20">
        <f>G54-F55</f>
        <v>1468015.69</v>
      </c>
      <c r="H55" s="10"/>
      <c r="I55" s="10"/>
      <c r="J55" s="10"/>
    </row>
    <row r="56" spans="1:10" ht="15.75" x14ac:dyDescent="0.25">
      <c r="A56" s="10"/>
      <c r="B56" s="18"/>
      <c r="C56" s="121"/>
      <c r="D56" s="20" t="s">
        <v>184</v>
      </c>
      <c r="E56" s="39">
        <f>SUM(E24:E55)</f>
        <v>72562.179999999993</v>
      </c>
      <c r="F56" s="79"/>
      <c r="G56" s="20"/>
      <c r="H56" s="10"/>
      <c r="I56" s="10"/>
      <c r="J56" s="10"/>
    </row>
    <row r="57" spans="1:10" x14ac:dyDescent="0.25">
      <c r="B57" s="138" t="s">
        <v>180</v>
      </c>
      <c r="E57" s="7"/>
    </row>
    <row r="58" spans="1:10" ht="18.75" x14ac:dyDescent="0.3">
      <c r="B58" s="138" t="s">
        <v>181</v>
      </c>
      <c r="E58" s="8">
        <f>E56-E61</f>
        <v>59009.179999999993</v>
      </c>
      <c r="F58" t="s">
        <v>188</v>
      </c>
    </row>
    <row r="59" spans="1:10" x14ac:dyDescent="0.25">
      <c r="B59" s="142" t="s">
        <v>126</v>
      </c>
      <c r="E59" s="2"/>
    </row>
    <row r="60" spans="1:10" ht="18.75" x14ac:dyDescent="0.3">
      <c r="E60" s="8"/>
    </row>
    <row r="61" spans="1:10" ht="18.75" x14ac:dyDescent="0.3">
      <c r="E61" s="139">
        <f>+E54+E53+E38+E37+E36+E35+E34+E33+E32+E31+E30</f>
        <v>13553</v>
      </c>
      <c r="F61" t="s">
        <v>187</v>
      </c>
    </row>
    <row r="62" spans="1:10" ht="18.75" x14ac:dyDescent="0.3">
      <c r="E62" s="140">
        <f>SUM(E60:E61)</f>
        <v>13553</v>
      </c>
      <c r="F62" t="s">
        <v>186</v>
      </c>
    </row>
    <row r="63" spans="1:10" ht="15.75" x14ac:dyDescent="0.25">
      <c r="E63" s="141">
        <f>+'ENERO 2016)'!E42+'ENERO 2016)'!E43+'ENERO 2016)'!E45</f>
        <v>4959.5</v>
      </c>
      <c r="F63" t="s">
        <v>185</v>
      </c>
    </row>
    <row r="65" spans="5:5" x14ac:dyDescent="0.25">
      <c r="E65" s="2"/>
    </row>
    <row r="434" spans="6:6" x14ac:dyDescent="0.25">
      <c r="F434" t="s">
        <v>19</v>
      </c>
    </row>
  </sheetData>
  <mergeCells count="13">
    <mergeCell ref="A23:A26"/>
    <mergeCell ref="A19:G19"/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ageMargins left="0.70866141732283472" right="0.70866141732283472" top="0.74803149606299213" bottom="0.74803149606299213" header="0.31496062992125984" footer="0.31496062992125984"/>
  <pageSetup scale="35" orientation="portrait" r:id="rId1"/>
  <rowBreaks count="1" manualBreakCount="1">
    <brk id="172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35"/>
  <sheetViews>
    <sheetView showGridLines="0" topLeftCell="B7" zoomScaleNormal="100" workbookViewId="0">
      <selection activeCell="E43" sqref="E43"/>
    </sheetView>
  </sheetViews>
  <sheetFormatPr baseColWidth="10" defaultRowHeight="15" x14ac:dyDescent="0.25"/>
  <cols>
    <col min="1" max="1" width="10.7109375" bestFit="1" customWidth="1"/>
    <col min="2" max="2" width="14.7109375" customWidth="1"/>
    <col min="3" max="3" width="21.5703125" customWidth="1"/>
    <col min="4" max="4" width="61" customWidth="1"/>
    <col min="5" max="5" width="17.140625" customWidth="1"/>
    <col min="6" max="6" width="16.5703125" customWidth="1"/>
    <col min="7" max="7" width="22.7109375" customWidth="1"/>
    <col min="8" max="8" width="18.140625" customWidth="1"/>
  </cols>
  <sheetData>
    <row r="1" spans="1:10" s="1" customFormat="1" ht="15.7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s="1" customFormat="1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1" customFormat="1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s="1" customFormat="1" ht="15.7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s="1" customFormat="1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s="1" customFormat="1" ht="15.7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s="1" customFormat="1" ht="15.75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s="1" customFormat="1" ht="15.7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s="1" customFormat="1" ht="15.7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s="1" customFormat="1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s="1" customFormat="1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s="1" customFormat="1" ht="15.75" x14ac:dyDescent="0.25">
      <c r="A13" s="210" t="s">
        <v>0</v>
      </c>
      <c r="B13" s="210"/>
      <c r="C13" s="210"/>
      <c r="D13" s="210"/>
      <c r="E13" s="210"/>
      <c r="F13" s="210"/>
      <c r="G13" s="210"/>
      <c r="H13" s="10"/>
      <c r="I13" s="10"/>
      <c r="J13" s="10"/>
    </row>
    <row r="14" spans="1:10" s="1" customFormat="1" ht="15.75" x14ac:dyDescent="0.25">
      <c r="A14" s="210" t="s">
        <v>1</v>
      </c>
      <c r="B14" s="210"/>
      <c r="C14" s="210"/>
      <c r="D14" s="210"/>
      <c r="E14" s="210"/>
      <c r="F14" s="210"/>
      <c r="G14" s="210"/>
      <c r="H14" s="10"/>
      <c r="I14" s="10"/>
      <c r="J14" s="10"/>
    </row>
    <row r="15" spans="1:10" s="1" customFormat="1" ht="19.5" x14ac:dyDescent="0.4">
      <c r="A15" s="211" t="s">
        <v>2</v>
      </c>
      <c r="B15" s="211"/>
      <c r="C15" s="211"/>
      <c r="D15" s="211"/>
      <c r="E15" s="211"/>
      <c r="F15" s="211"/>
      <c r="G15" s="211"/>
      <c r="H15" s="10"/>
      <c r="I15" s="10"/>
      <c r="J15" s="10"/>
    </row>
    <row r="16" spans="1:10" s="1" customFormat="1" ht="15.75" x14ac:dyDescent="0.25">
      <c r="A16" s="212" t="s">
        <v>12</v>
      </c>
      <c r="B16" s="212"/>
      <c r="C16" s="212"/>
      <c r="D16" s="212"/>
      <c r="E16" s="212"/>
      <c r="F16" s="212"/>
      <c r="G16" s="212"/>
      <c r="H16" s="10"/>
      <c r="I16" s="10"/>
      <c r="J16" s="10"/>
    </row>
    <row r="17" spans="1:10" s="1" customFormat="1" ht="15.75" x14ac:dyDescent="0.25">
      <c r="A17" s="209" t="s">
        <v>13</v>
      </c>
      <c r="B17" s="209"/>
      <c r="C17" s="209"/>
      <c r="D17" s="209"/>
      <c r="E17" s="209"/>
      <c r="F17" s="209"/>
      <c r="G17" s="209"/>
      <c r="H17" s="10"/>
      <c r="I17" s="10"/>
      <c r="J17" s="10"/>
    </row>
    <row r="18" spans="1:10" s="1" customFormat="1" ht="15.75" x14ac:dyDescent="0.25">
      <c r="A18" s="209" t="s">
        <v>143</v>
      </c>
      <c r="B18" s="209"/>
      <c r="C18" s="209"/>
      <c r="D18" s="209"/>
      <c r="E18" s="209"/>
      <c r="F18" s="209"/>
      <c r="G18" s="209"/>
      <c r="H18" s="10"/>
      <c r="I18" s="10"/>
      <c r="J18" s="10"/>
    </row>
    <row r="19" spans="1:10" s="1" customFormat="1" ht="16.5" thickBot="1" x14ac:dyDescent="0.3">
      <c r="A19" s="210" t="s">
        <v>14</v>
      </c>
      <c r="B19" s="210"/>
      <c r="C19" s="210"/>
      <c r="D19" s="210"/>
      <c r="E19" s="210"/>
      <c r="F19" s="210"/>
      <c r="G19" s="210"/>
      <c r="H19" s="10"/>
      <c r="I19" s="10"/>
      <c r="J19" s="10"/>
    </row>
    <row r="20" spans="1:10" s="1" customFormat="1" ht="15.75" x14ac:dyDescent="0.25">
      <c r="A20" s="216"/>
      <c r="B20" s="213" t="s">
        <v>3</v>
      </c>
      <c r="C20" s="213"/>
      <c r="D20" s="213"/>
      <c r="E20" s="213" t="s">
        <v>11</v>
      </c>
      <c r="F20" s="213"/>
      <c r="G20" s="213"/>
      <c r="H20" s="10"/>
      <c r="I20" s="10"/>
      <c r="J20" s="10"/>
    </row>
    <row r="21" spans="1:10" s="1" customFormat="1" ht="15.75" x14ac:dyDescent="0.25">
      <c r="A21" s="217"/>
      <c r="B21" s="214"/>
      <c r="C21" s="214"/>
      <c r="D21" s="11"/>
      <c r="E21" s="214" t="s">
        <v>4</v>
      </c>
      <c r="F21" s="214"/>
      <c r="G21" s="12">
        <v>1348460.64</v>
      </c>
      <c r="H21" s="10"/>
      <c r="I21" s="13"/>
      <c r="J21" s="10"/>
    </row>
    <row r="22" spans="1:10" s="1" customFormat="1" ht="15.75" x14ac:dyDescent="0.25">
      <c r="A22" s="217"/>
      <c r="B22" s="14" t="s">
        <v>5</v>
      </c>
      <c r="C22" s="15" t="s">
        <v>6</v>
      </c>
      <c r="D22" s="16" t="s">
        <v>7</v>
      </c>
      <c r="E22" s="14" t="s">
        <v>8</v>
      </c>
      <c r="F22" s="15" t="s">
        <v>9</v>
      </c>
      <c r="G22" s="17" t="s">
        <v>10</v>
      </c>
      <c r="H22" s="10"/>
      <c r="I22" s="10"/>
      <c r="J22" s="10"/>
    </row>
    <row r="23" spans="1:10" s="1" customFormat="1" ht="15.75" x14ac:dyDescent="0.25">
      <c r="A23" s="218"/>
      <c r="B23" s="18">
        <v>42368</v>
      </c>
      <c r="C23" s="19"/>
      <c r="D23" s="20" t="s">
        <v>144</v>
      </c>
      <c r="E23" s="21"/>
      <c r="F23" s="22"/>
      <c r="G23" s="20">
        <v>1348460.64</v>
      </c>
      <c r="H23" s="10"/>
      <c r="I23" s="10"/>
      <c r="J23" s="10"/>
    </row>
    <row r="24" spans="1:10" s="1" customFormat="1" ht="15.75" x14ac:dyDescent="0.25">
      <c r="A24" s="219"/>
      <c r="B24" s="18">
        <v>42375</v>
      </c>
      <c r="C24" s="60">
        <v>144426123</v>
      </c>
      <c r="D24" s="20" t="s">
        <v>148</v>
      </c>
      <c r="E24" s="21">
        <v>12903.65</v>
      </c>
      <c r="F24" s="110"/>
      <c r="G24" s="20">
        <f>G23+E24</f>
        <v>1361364.2899999998</v>
      </c>
      <c r="H24" s="10" t="s">
        <v>152</v>
      </c>
      <c r="I24" s="10"/>
      <c r="J24" s="10"/>
    </row>
    <row r="25" spans="1:10" s="1" customFormat="1" ht="15.75" x14ac:dyDescent="0.25">
      <c r="A25" s="219"/>
      <c r="B25" s="18">
        <v>42381</v>
      </c>
      <c r="C25" s="60">
        <v>160813254</v>
      </c>
      <c r="D25" s="20" t="s">
        <v>147</v>
      </c>
      <c r="E25" s="21">
        <v>2320</v>
      </c>
      <c r="F25" s="110"/>
      <c r="G25" s="20">
        <f t="shared" ref="G25:G37" si="0">G24+E25</f>
        <v>1363684.2899999998</v>
      </c>
      <c r="H25" s="10" t="s">
        <v>154</v>
      </c>
      <c r="I25" s="10"/>
      <c r="J25" s="10"/>
    </row>
    <row r="26" spans="1:10" s="1" customFormat="1" ht="15.75" x14ac:dyDescent="0.25">
      <c r="A26" s="219"/>
      <c r="B26" s="18">
        <v>42388</v>
      </c>
      <c r="C26" s="60">
        <v>211047522</v>
      </c>
      <c r="D26" s="20" t="s">
        <v>145</v>
      </c>
      <c r="E26" s="21">
        <v>7000</v>
      </c>
      <c r="F26" s="110"/>
      <c r="G26" s="20">
        <f t="shared" si="0"/>
        <v>1370684.2899999998</v>
      </c>
      <c r="H26" s="10" t="s">
        <v>151</v>
      </c>
      <c r="I26" s="10"/>
      <c r="J26" s="10"/>
    </row>
    <row r="27" spans="1:10" ht="15.75" x14ac:dyDescent="0.25">
      <c r="A27" s="28"/>
      <c r="B27" s="18" t="s">
        <v>146</v>
      </c>
      <c r="C27" s="60">
        <v>209948048</v>
      </c>
      <c r="D27" s="20" t="s">
        <v>17</v>
      </c>
      <c r="E27" s="21">
        <v>1650</v>
      </c>
      <c r="F27" s="110"/>
      <c r="G27" s="20">
        <f t="shared" si="0"/>
        <v>1372334.2899999998</v>
      </c>
      <c r="H27" s="109"/>
      <c r="I27" s="10"/>
      <c r="J27" s="10"/>
    </row>
    <row r="28" spans="1:10" ht="15.75" x14ac:dyDescent="0.25">
      <c r="A28" s="10"/>
      <c r="B28" s="18">
        <v>42377</v>
      </c>
      <c r="C28" s="60">
        <v>209971797</v>
      </c>
      <c r="D28" s="20" t="s">
        <v>17</v>
      </c>
      <c r="E28" s="21">
        <v>1150</v>
      </c>
      <c r="F28" s="110"/>
      <c r="G28" s="20">
        <f t="shared" si="0"/>
        <v>1373484.2899999998</v>
      </c>
      <c r="H28" s="10"/>
      <c r="I28" s="10"/>
      <c r="J28" s="10"/>
    </row>
    <row r="29" spans="1:10" ht="15.75" x14ac:dyDescent="0.25">
      <c r="A29" s="10"/>
      <c r="B29" s="18">
        <v>42381</v>
      </c>
      <c r="C29" s="60">
        <v>209946481</v>
      </c>
      <c r="D29" s="20" t="s">
        <v>17</v>
      </c>
      <c r="E29" s="21">
        <v>1600</v>
      </c>
      <c r="F29" s="110"/>
      <c r="G29" s="20">
        <f t="shared" si="0"/>
        <v>1375084.2899999998</v>
      </c>
      <c r="H29" s="10"/>
      <c r="I29" s="10"/>
      <c r="J29" s="10"/>
    </row>
    <row r="30" spans="1:10" ht="15.75" x14ac:dyDescent="0.25">
      <c r="A30" s="10"/>
      <c r="B30" s="18">
        <v>42384</v>
      </c>
      <c r="C30" s="60">
        <v>209925558</v>
      </c>
      <c r="D30" s="20" t="s">
        <v>17</v>
      </c>
      <c r="E30" s="20">
        <v>950</v>
      </c>
      <c r="F30" s="110"/>
      <c r="G30" s="20">
        <f t="shared" si="0"/>
        <v>1376034.2899999998</v>
      </c>
      <c r="H30" s="35"/>
      <c r="I30" s="10"/>
      <c r="J30" s="10"/>
    </row>
    <row r="31" spans="1:10" ht="15.75" x14ac:dyDescent="0.25">
      <c r="A31" s="10"/>
      <c r="B31" s="18">
        <v>42387</v>
      </c>
      <c r="C31" s="60">
        <v>209876102</v>
      </c>
      <c r="D31" s="20" t="s">
        <v>17</v>
      </c>
      <c r="E31" s="20">
        <v>700</v>
      </c>
      <c r="F31" s="113"/>
      <c r="G31" s="20">
        <f t="shared" si="0"/>
        <v>1376734.2899999998</v>
      </c>
      <c r="H31" s="10"/>
      <c r="I31" s="10"/>
      <c r="J31" s="10"/>
    </row>
    <row r="32" spans="1:10" ht="15.75" x14ac:dyDescent="0.25">
      <c r="A32" s="10"/>
      <c r="B32" s="18">
        <v>42388</v>
      </c>
      <c r="C32" s="60">
        <v>209875310</v>
      </c>
      <c r="D32" s="20" t="s">
        <v>17</v>
      </c>
      <c r="E32" s="20">
        <v>500</v>
      </c>
      <c r="F32" s="113"/>
      <c r="G32" s="20">
        <f t="shared" si="0"/>
        <v>1377234.2899999998</v>
      </c>
      <c r="H32" s="10"/>
      <c r="I32" s="10"/>
      <c r="J32" s="10"/>
    </row>
    <row r="33" spans="1:12" ht="15.75" x14ac:dyDescent="0.25">
      <c r="A33" s="10"/>
      <c r="B33" s="18">
        <v>42389</v>
      </c>
      <c r="C33" s="60">
        <v>209874773</v>
      </c>
      <c r="D33" s="20" t="s">
        <v>17</v>
      </c>
      <c r="E33" s="20">
        <v>400</v>
      </c>
      <c r="F33" s="113"/>
      <c r="G33" s="20">
        <f t="shared" si="0"/>
        <v>1377634.2899999998</v>
      </c>
      <c r="H33" s="10"/>
      <c r="I33" s="10"/>
      <c r="J33" s="10"/>
    </row>
    <row r="34" spans="1:12" ht="15.75" x14ac:dyDescent="0.25">
      <c r="A34" s="10"/>
      <c r="B34" s="18">
        <v>42395</v>
      </c>
      <c r="C34" s="60">
        <v>185651013</v>
      </c>
      <c r="D34" s="20" t="s">
        <v>17</v>
      </c>
      <c r="E34" s="20">
        <v>400</v>
      </c>
      <c r="F34" s="107"/>
      <c r="G34" s="20">
        <f t="shared" si="0"/>
        <v>1378034.2899999998</v>
      </c>
      <c r="H34" s="10"/>
      <c r="I34" s="10"/>
      <c r="J34" s="10"/>
    </row>
    <row r="35" spans="1:12" ht="15.75" x14ac:dyDescent="0.25">
      <c r="A35" s="10"/>
      <c r="B35" s="18">
        <v>42398</v>
      </c>
      <c r="C35" s="60">
        <v>185650391</v>
      </c>
      <c r="D35" s="20" t="s">
        <v>17</v>
      </c>
      <c r="E35" s="20">
        <v>650</v>
      </c>
      <c r="F35" s="114"/>
      <c r="G35" s="20">
        <f t="shared" si="0"/>
        <v>1378684.2899999998</v>
      </c>
      <c r="H35" s="10"/>
      <c r="I35" s="10"/>
      <c r="J35" s="10"/>
    </row>
    <row r="36" spans="1:12" ht="15.75" x14ac:dyDescent="0.25">
      <c r="A36" s="10"/>
      <c r="B36" s="18">
        <v>42397</v>
      </c>
      <c r="C36" s="60">
        <v>185652020</v>
      </c>
      <c r="D36" s="20" t="s">
        <v>17</v>
      </c>
      <c r="E36" s="20">
        <v>500</v>
      </c>
      <c r="F36" s="46"/>
      <c r="G36" s="20">
        <f t="shared" si="0"/>
        <v>1379184.2899999998</v>
      </c>
      <c r="H36" s="10"/>
      <c r="I36" s="10"/>
      <c r="J36" s="10"/>
    </row>
    <row r="37" spans="1:12" ht="15.75" x14ac:dyDescent="0.25">
      <c r="A37" s="10"/>
      <c r="B37" s="18">
        <v>42398</v>
      </c>
      <c r="C37" s="60">
        <v>185651538</v>
      </c>
      <c r="D37" s="20" t="s">
        <v>17</v>
      </c>
      <c r="E37" s="20">
        <v>4100</v>
      </c>
      <c r="F37" s="32"/>
      <c r="G37" s="20">
        <f t="shared" si="0"/>
        <v>1383284.2899999998</v>
      </c>
      <c r="H37" s="10"/>
      <c r="I37" s="10"/>
      <c r="J37" s="10"/>
    </row>
    <row r="38" spans="1:12" ht="23.25" x14ac:dyDescent="0.35">
      <c r="A38" s="10"/>
      <c r="B38" s="18"/>
      <c r="C38" s="121">
        <v>144426123</v>
      </c>
      <c r="D38" s="122" t="s">
        <v>149</v>
      </c>
      <c r="E38" s="123"/>
      <c r="F38" s="124">
        <v>12903.65</v>
      </c>
      <c r="G38" s="20">
        <f>G37+E38-F38</f>
        <v>1370380.64</v>
      </c>
      <c r="H38" s="96" t="s">
        <v>150</v>
      </c>
      <c r="I38" s="10"/>
      <c r="J38" s="10"/>
      <c r="L38" s="132"/>
    </row>
    <row r="39" spans="1:12" ht="15.75" x14ac:dyDescent="0.25">
      <c r="A39" s="10"/>
      <c r="B39" s="18"/>
      <c r="C39" s="81">
        <v>10101230</v>
      </c>
      <c r="D39" s="20" t="s">
        <v>153</v>
      </c>
      <c r="E39" s="20">
        <v>5863.37</v>
      </c>
      <c r="F39" s="69"/>
      <c r="G39" s="20">
        <f>G38+E39-F39</f>
        <v>1376244.01</v>
      </c>
      <c r="H39" s="10"/>
      <c r="I39" s="10"/>
      <c r="J39" s="10"/>
    </row>
    <row r="40" spans="1:12" ht="15.75" x14ac:dyDescent="0.25">
      <c r="A40" s="10"/>
      <c r="B40" s="18"/>
      <c r="C40" s="60"/>
      <c r="D40" s="20" t="s">
        <v>155</v>
      </c>
      <c r="E40" s="20"/>
      <c r="F40" s="69">
        <v>175</v>
      </c>
      <c r="G40" s="20">
        <f>G39+E40-F40</f>
        <v>1376069.01</v>
      </c>
      <c r="H40" s="10"/>
      <c r="I40" s="10"/>
      <c r="J40" s="10"/>
    </row>
    <row r="41" spans="1:12" ht="15.75" x14ac:dyDescent="0.25">
      <c r="A41" s="10"/>
      <c r="B41" s="18">
        <v>42397</v>
      </c>
      <c r="C41" s="60">
        <v>18458436</v>
      </c>
      <c r="D41" s="122" t="s">
        <v>177</v>
      </c>
      <c r="E41" s="20">
        <v>2815</v>
      </c>
      <c r="F41" s="69"/>
      <c r="G41" s="20">
        <f>G40+E41</f>
        <v>1378884.01</v>
      </c>
      <c r="H41" s="10"/>
      <c r="I41" s="10"/>
      <c r="J41" s="10"/>
    </row>
    <row r="42" spans="1:12" ht="18.75" x14ac:dyDescent="0.3">
      <c r="A42" s="10"/>
      <c r="B42" s="125">
        <v>42387</v>
      </c>
      <c r="C42" s="126" t="s">
        <v>156</v>
      </c>
      <c r="D42" s="127" t="s">
        <v>157</v>
      </c>
      <c r="E42" s="128">
        <v>3540</v>
      </c>
      <c r="F42" s="136" t="s">
        <v>18</v>
      </c>
      <c r="G42" s="20">
        <f t="shared" ref="G42:G49" si="1">G41+E42</f>
        <v>1382424.01</v>
      </c>
      <c r="H42" s="10"/>
      <c r="I42" s="10"/>
      <c r="J42" s="10"/>
    </row>
    <row r="43" spans="1:12" ht="18.75" x14ac:dyDescent="0.3">
      <c r="A43" s="10"/>
      <c r="B43" s="125">
        <v>42387</v>
      </c>
      <c r="C43" s="126" t="s">
        <v>158</v>
      </c>
      <c r="D43" s="129" t="s">
        <v>159</v>
      </c>
      <c r="E43" s="130">
        <f>64.5+540</f>
        <v>604.5</v>
      </c>
      <c r="F43" s="136" t="s">
        <v>18</v>
      </c>
      <c r="G43" s="20">
        <f t="shared" si="1"/>
        <v>1383028.51</v>
      </c>
      <c r="H43" s="10"/>
      <c r="I43" s="10"/>
      <c r="J43" s="10"/>
    </row>
    <row r="44" spans="1:12" ht="18.75" x14ac:dyDescent="0.3">
      <c r="A44" s="10"/>
      <c r="B44" s="125">
        <v>42391</v>
      </c>
      <c r="C44" s="126"/>
      <c r="D44" s="127" t="s">
        <v>160</v>
      </c>
      <c r="E44" s="130">
        <v>1000</v>
      </c>
      <c r="F44" s="69" t="s">
        <v>18</v>
      </c>
      <c r="G44" s="20">
        <f t="shared" si="1"/>
        <v>1384028.51</v>
      </c>
      <c r="H44" s="10" t="s">
        <v>18</v>
      </c>
      <c r="I44" s="10"/>
      <c r="J44" s="10"/>
    </row>
    <row r="45" spans="1:12" ht="18.75" x14ac:dyDescent="0.3">
      <c r="A45" s="10"/>
      <c r="B45" s="125">
        <v>42391</v>
      </c>
      <c r="C45" s="126"/>
      <c r="D45" s="127" t="s">
        <v>161</v>
      </c>
      <c r="E45" s="130">
        <v>815</v>
      </c>
      <c r="F45" s="137" t="s">
        <v>16</v>
      </c>
      <c r="G45" s="20">
        <f t="shared" si="1"/>
        <v>1384843.51</v>
      </c>
      <c r="H45" s="10"/>
      <c r="I45" s="10"/>
      <c r="J45" s="10"/>
    </row>
    <row r="46" spans="1:12" ht="18.75" x14ac:dyDescent="0.3">
      <c r="A46" s="10"/>
      <c r="B46" s="125">
        <v>42392</v>
      </c>
      <c r="C46" s="126">
        <v>236</v>
      </c>
      <c r="D46" s="127" t="s">
        <v>82</v>
      </c>
      <c r="E46" s="130">
        <v>5185</v>
      </c>
      <c r="F46" s="131" t="s">
        <v>104</v>
      </c>
      <c r="G46" s="20">
        <f t="shared" si="1"/>
        <v>1390028.51</v>
      </c>
      <c r="H46" s="10" t="s">
        <v>18</v>
      </c>
      <c r="I46" s="10"/>
      <c r="J46" s="10"/>
    </row>
    <row r="47" spans="1:12" ht="18.75" x14ac:dyDescent="0.3">
      <c r="A47" s="10"/>
      <c r="B47" s="125">
        <v>42397</v>
      </c>
      <c r="C47" s="126">
        <v>237</v>
      </c>
      <c r="D47" s="127" t="s">
        <v>23</v>
      </c>
      <c r="E47" s="130">
        <v>1900</v>
      </c>
      <c r="F47" s="105" t="s">
        <v>18</v>
      </c>
      <c r="G47" s="20">
        <f t="shared" si="1"/>
        <v>1391928.51</v>
      </c>
      <c r="H47" s="10" t="s">
        <v>18</v>
      </c>
      <c r="I47" s="10"/>
      <c r="J47" s="10"/>
    </row>
    <row r="48" spans="1:12" ht="18.75" x14ac:dyDescent="0.3">
      <c r="A48" s="10"/>
      <c r="B48" s="125">
        <v>42399</v>
      </c>
      <c r="C48" s="126">
        <v>241</v>
      </c>
      <c r="D48" s="127" t="s">
        <v>82</v>
      </c>
      <c r="E48" s="130">
        <v>3250</v>
      </c>
      <c r="F48" s="106" t="s">
        <v>18</v>
      </c>
      <c r="G48" s="20">
        <f t="shared" si="1"/>
        <v>1395178.51</v>
      </c>
      <c r="H48" s="10" t="s">
        <v>18</v>
      </c>
      <c r="I48" s="10"/>
      <c r="J48" s="10"/>
    </row>
    <row r="49" spans="1:10" ht="18.75" x14ac:dyDescent="0.3">
      <c r="A49" s="10"/>
      <c r="B49" s="125">
        <v>42399</v>
      </c>
      <c r="C49" s="126">
        <v>282</v>
      </c>
      <c r="D49" s="127" t="s">
        <v>162</v>
      </c>
      <c r="E49" s="130">
        <v>450</v>
      </c>
      <c r="F49" s="105" t="s">
        <v>18</v>
      </c>
      <c r="G49" s="20">
        <f t="shared" si="1"/>
        <v>1395628.51</v>
      </c>
      <c r="H49" s="10" t="s">
        <v>18</v>
      </c>
      <c r="I49" s="10"/>
      <c r="J49" s="10"/>
    </row>
    <row r="50" spans="1:10" ht="15.75" x14ac:dyDescent="0.25">
      <c r="A50" s="10"/>
      <c r="B50" s="18"/>
      <c r="C50" s="81"/>
      <c r="D50" s="20"/>
      <c r="E50" s="26"/>
      <c r="F50" s="105"/>
      <c r="G50" s="20"/>
      <c r="H50" s="120"/>
      <c r="I50" s="10"/>
      <c r="J50" s="10"/>
    </row>
    <row r="51" spans="1:10" ht="15.75" x14ac:dyDescent="0.25">
      <c r="A51" s="10"/>
      <c r="B51" s="18"/>
      <c r="C51" s="81"/>
      <c r="D51" s="20"/>
      <c r="E51" s="24"/>
      <c r="F51" s="105"/>
      <c r="G51" s="20"/>
      <c r="H51" s="10"/>
      <c r="I51" s="10"/>
      <c r="J51" s="10"/>
    </row>
    <row r="52" spans="1:10" ht="15.75" x14ac:dyDescent="0.25">
      <c r="A52" s="10"/>
      <c r="B52" s="18"/>
      <c r="C52" s="81"/>
      <c r="D52" s="20"/>
      <c r="E52" s="39"/>
      <c r="F52" s="32"/>
      <c r="G52" s="20"/>
      <c r="H52" s="10"/>
      <c r="I52" s="10"/>
      <c r="J52" s="10"/>
    </row>
    <row r="53" spans="1:10" ht="15.75" x14ac:dyDescent="0.25">
      <c r="A53" s="10"/>
      <c r="B53" s="18"/>
      <c r="C53" s="60"/>
      <c r="D53" s="20"/>
      <c r="E53" s="21"/>
      <c r="F53" s="32"/>
      <c r="G53" s="20"/>
      <c r="H53" s="10"/>
      <c r="I53" s="10"/>
      <c r="J53" s="10"/>
    </row>
    <row r="54" spans="1:10" ht="15.75" x14ac:dyDescent="0.25">
      <c r="A54" s="10"/>
      <c r="B54" s="18"/>
      <c r="C54" s="81"/>
      <c r="D54" s="20"/>
      <c r="E54" s="66"/>
      <c r="F54" s="112"/>
      <c r="G54" s="20"/>
      <c r="H54" s="10"/>
      <c r="I54" s="10"/>
      <c r="J54" s="10"/>
    </row>
    <row r="55" spans="1:10" ht="15.75" x14ac:dyDescent="0.25">
      <c r="A55" s="10"/>
      <c r="B55" s="18"/>
      <c r="C55" s="81"/>
      <c r="D55" s="20"/>
      <c r="E55" s="66"/>
      <c r="F55" s="79"/>
      <c r="G55" s="20"/>
      <c r="H55" s="10"/>
      <c r="I55" s="10"/>
      <c r="J55" s="10"/>
    </row>
    <row r="56" spans="1:10" ht="15.75" x14ac:dyDescent="0.25">
      <c r="A56" s="10"/>
      <c r="B56" s="18"/>
      <c r="C56" s="81"/>
      <c r="D56" s="3"/>
      <c r="E56" s="64"/>
      <c r="F56" s="79"/>
      <c r="G56" s="20"/>
      <c r="H56" s="10"/>
      <c r="I56" s="10"/>
      <c r="J56" s="10"/>
    </row>
    <row r="57" spans="1:10" x14ac:dyDescent="0.25">
      <c r="E57" s="7"/>
    </row>
    <row r="58" spans="1:10" ht="18.75" x14ac:dyDescent="0.3">
      <c r="E58" s="8"/>
    </row>
    <row r="59" spans="1:10" x14ac:dyDescent="0.25">
      <c r="E59" s="2"/>
    </row>
    <row r="66" spans="5:5" x14ac:dyDescent="0.25">
      <c r="E66" s="2">
        <f>SUM(E24:E65)</f>
        <v>60246.520000000004</v>
      </c>
    </row>
    <row r="435" spans="6:6" x14ac:dyDescent="0.25">
      <c r="F435" t="s">
        <v>19</v>
      </c>
    </row>
  </sheetData>
  <mergeCells count="13">
    <mergeCell ref="A18:G18"/>
    <mergeCell ref="A13:G13"/>
    <mergeCell ref="A14:G14"/>
    <mergeCell ref="A15:G15"/>
    <mergeCell ref="A16:G16"/>
    <mergeCell ref="A17:G17"/>
    <mergeCell ref="A23:A26"/>
    <mergeCell ref="A19:G19"/>
    <mergeCell ref="A20:A22"/>
    <mergeCell ref="B20:D20"/>
    <mergeCell ref="E20:G20"/>
    <mergeCell ref="B21:C21"/>
    <mergeCell ref="E21:F21"/>
  </mergeCells>
  <pageMargins left="0.70866141732283472" right="0.70866141732283472" top="0.74803149606299213" bottom="0.74803149606299213" header="0.31496062992125984" footer="0.31496062992125984"/>
  <pageSetup scale="45" orientation="portrait" r:id="rId1"/>
  <rowBreaks count="1" manualBreakCount="1">
    <brk id="56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43"/>
  <sheetViews>
    <sheetView showGridLines="0" view="pageBreakPreview" topLeftCell="A7" zoomScale="60" zoomScaleNormal="100" workbookViewId="0">
      <selection activeCell="H64" sqref="H64"/>
    </sheetView>
  </sheetViews>
  <sheetFormatPr baseColWidth="10" defaultRowHeight="15" x14ac:dyDescent="0.25"/>
  <cols>
    <col min="1" max="1" width="10.7109375" bestFit="1" customWidth="1"/>
    <col min="2" max="2" width="14.7109375" customWidth="1"/>
    <col min="3" max="3" width="21.5703125" customWidth="1"/>
    <col min="4" max="4" width="61" customWidth="1"/>
    <col min="5" max="5" width="17.140625" customWidth="1"/>
    <col min="6" max="6" width="16.5703125" customWidth="1"/>
    <col min="7" max="7" width="22.7109375" customWidth="1"/>
    <col min="8" max="8" width="18.140625" customWidth="1"/>
  </cols>
  <sheetData>
    <row r="1" spans="1:10" s="1" customFormat="1" ht="15.7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s="1" customFormat="1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1" customFormat="1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s="1" customFormat="1" ht="15.75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s="1" customFormat="1" ht="15.75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0" s="1" customFormat="1" ht="15.7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0" s="1" customFormat="1" ht="15.75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s="1" customFormat="1" ht="15.7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pans="1:10" s="1" customFormat="1" ht="15.7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0" s="1" customFormat="1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pans="1:10" s="1" customFormat="1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s="1" customFormat="1" ht="15.75" x14ac:dyDescent="0.25">
      <c r="A13" s="210" t="s">
        <v>0</v>
      </c>
      <c r="B13" s="210"/>
      <c r="C13" s="210"/>
      <c r="D13" s="210"/>
      <c r="E13" s="210"/>
      <c r="F13" s="210"/>
      <c r="G13" s="210"/>
      <c r="H13" s="10"/>
      <c r="I13" s="10"/>
      <c r="J13" s="10"/>
    </row>
    <row r="14" spans="1:10" s="1" customFormat="1" ht="15.75" x14ac:dyDescent="0.25">
      <c r="A14" s="210" t="s">
        <v>1</v>
      </c>
      <c r="B14" s="210"/>
      <c r="C14" s="210"/>
      <c r="D14" s="210"/>
      <c r="E14" s="210"/>
      <c r="F14" s="210"/>
      <c r="G14" s="210"/>
      <c r="H14" s="10"/>
      <c r="I14" s="10"/>
      <c r="J14" s="10"/>
    </row>
    <row r="15" spans="1:10" s="1" customFormat="1" ht="19.5" x14ac:dyDescent="0.4">
      <c r="A15" s="211" t="s">
        <v>2</v>
      </c>
      <c r="B15" s="211"/>
      <c r="C15" s="211"/>
      <c r="D15" s="211"/>
      <c r="E15" s="211"/>
      <c r="F15" s="211"/>
      <c r="G15" s="211"/>
      <c r="H15" s="10"/>
      <c r="I15" s="10"/>
      <c r="J15" s="10"/>
    </row>
    <row r="16" spans="1:10" s="1" customFormat="1" ht="15.75" x14ac:dyDescent="0.25">
      <c r="A16" s="212" t="s">
        <v>12</v>
      </c>
      <c r="B16" s="212"/>
      <c r="C16" s="212"/>
      <c r="D16" s="212"/>
      <c r="E16" s="212"/>
      <c r="F16" s="212"/>
      <c r="G16" s="212"/>
      <c r="H16" s="10"/>
      <c r="I16" s="10"/>
      <c r="J16" s="10"/>
    </row>
    <row r="17" spans="1:10" s="1" customFormat="1" ht="15.75" x14ac:dyDescent="0.25">
      <c r="A17" s="209" t="s">
        <v>13</v>
      </c>
      <c r="B17" s="209"/>
      <c r="C17" s="209"/>
      <c r="D17" s="209"/>
      <c r="E17" s="209"/>
      <c r="F17" s="209"/>
      <c r="G17" s="209"/>
      <c r="H17" s="10"/>
      <c r="I17" s="10"/>
      <c r="J17" s="10"/>
    </row>
    <row r="18" spans="1:10" s="1" customFormat="1" ht="15.75" x14ac:dyDescent="0.25">
      <c r="A18" s="209" t="s">
        <v>114</v>
      </c>
      <c r="B18" s="209"/>
      <c r="C18" s="209"/>
      <c r="D18" s="209"/>
      <c r="E18" s="209"/>
      <c r="F18" s="209"/>
      <c r="G18" s="209"/>
      <c r="H18" s="10"/>
      <c r="I18" s="10"/>
      <c r="J18" s="10"/>
    </row>
    <row r="19" spans="1:10" s="1" customFormat="1" ht="16.5" thickBot="1" x14ac:dyDescent="0.3">
      <c r="A19" s="210" t="s">
        <v>14</v>
      </c>
      <c r="B19" s="210"/>
      <c r="C19" s="210"/>
      <c r="D19" s="210"/>
      <c r="E19" s="210"/>
      <c r="F19" s="210"/>
      <c r="G19" s="210"/>
      <c r="H19" s="10"/>
      <c r="I19" s="10"/>
      <c r="J19" s="10"/>
    </row>
    <row r="20" spans="1:10" s="1" customFormat="1" ht="15.75" x14ac:dyDescent="0.25">
      <c r="A20" s="216"/>
      <c r="B20" s="213" t="s">
        <v>3</v>
      </c>
      <c r="C20" s="213"/>
      <c r="D20" s="213"/>
      <c r="E20" s="213" t="s">
        <v>11</v>
      </c>
      <c r="F20" s="213"/>
      <c r="G20" s="213"/>
      <c r="H20" s="10"/>
      <c r="I20" s="10"/>
      <c r="J20" s="10"/>
    </row>
    <row r="21" spans="1:10" s="1" customFormat="1" ht="15.75" x14ac:dyDescent="0.25">
      <c r="A21" s="217"/>
      <c r="B21" s="214"/>
      <c r="C21" s="214"/>
      <c r="D21" s="11"/>
      <c r="E21" s="214" t="s">
        <v>4</v>
      </c>
      <c r="F21" s="214"/>
      <c r="G21" s="12">
        <v>1227975.6599999999</v>
      </c>
      <c r="H21" s="10"/>
      <c r="I21" s="13"/>
      <c r="J21" s="10"/>
    </row>
    <row r="22" spans="1:10" s="1" customFormat="1" ht="15.75" x14ac:dyDescent="0.25">
      <c r="A22" s="217"/>
      <c r="B22" s="14" t="s">
        <v>5</v>
      </c>
      <c r="C22" s="15" t="s">
        <v>6</v>
      </c>
      <c r="D22" s="16" t="s">
        <v>7</v>
      </c>
      <c r="E22" s="14" t="s">
        <v>8</v>
      </c>
      <c r="F22" s="15" t="s">
        <v>9</v>
      </c>
      <c r="G22" s="17" t="s">
        <v>10</v>
      </c>
      <c r="H22" s="10"/>
      <c r="I22" s="10"/>
      <c r="J22" s="10"/>
    </row>
    <row r="23" spans="1:10" s="1" customFormat="1" ht="15.75" x14ac:dyDescent="0.25">
      <c r="A23" s="218"/>
      <c r="B23" s="18">
        <v>42338</v>
      </c>
      <c r="C23" s="19"/>
      <c r="D23" s="20" t="s">
        <v>115</v>
      </c>
      <c r="E23" s="21"/>
      <c r="F23" s="22"/>
      <c r="G23" s="20">
        <v>1227975.6599999999</v>
      </c>
      <c r="H23" s="10"/>
      <c r="I23" s="10"/>
      <c r="J23" s="10"/>
    </row>
    <row r="24" spans="1:10" s="1" customFormat="1" ht="15.75" x14ac:dyDescent="0.25">
      <c r="A24" s="219"/>
      <c r="B24" s="18">
        <v>42345</v>
      </c>
      <c r="C24" s="60" t="s">
        <v>116</v>
      </c>
      <c r="D24" s="20" t="s">
        <v>117</v>
      </c>
      <c r="E24" s="21">
        <v>3675</v>
      </c>
      <c r="F24" s="110">
        <v>1</v>
      </c>
      <c r="G24" s="20">
        <f>G23+E24</f>
        <v>1231650.6599999999</v>
      </c>
      <c r="H24" s="10"/>
      <c r="I24" s="10"/>
      <c r="J24" s="10"/>
    </row>
    <row r="25" spans="1:10" s="1" customFormat="1" ht="15.75" x14ac:dyDescent="0.25">
      <c r="A25" s="219"/>
      <c r="B25" s="18">
        <v>42345</v>
      </c>
      <c r="C25" s="60" t="s">
        <v>118</v>
      </c>
      <c r="D25" s="20" t="s">
        <v>117</v>
      </c>
      <c r="E25" s="21">
        <v>7850</v>
      </c>
      <c r="F25" s="110">
        <v>1</v>
      </c>
      <c r="G25" s="20">
        <f t="shared" ref="G25:G53" si="0">G24+E25</f>
        <v>1239500.6599999999</v>
      </c>
      <c r="H25" s="10"/>
      <c r="I25" s="10"/>
      <c r="J25" s="10"/>
    </row>
    <row r="26" spans="1:10" ht="15.75" x14ac:dyDescent="0.25">
      <c r="A26" s="28"/>
      <c r="B26" s="18">
        <v>42345</v>
      </c>
      <c r="C26" s="60" t="s">
        <v>119</v>
      </c>
      <c r="D26" s="20" t="s">
        <v>122</v>
      </c>
      <c r="E26" s="21">
        <f>21922.4-16047.4</f>
        <v>5875.0000000000018</v>
      </c>
      <c r="F26" s="110">
        <v>2</v>
      </c>
      <c r="G26" s="20">
        <f t="shared" si="0"/>
        <v>1245375.6599999999</v>
      </c>
      <c r="H26" s="109" t="s">
        <v>142</v>
      </c>
      <c r="I26" s="10"/>
      <c r="J26" s="10"/>
    </row>
    <row r="27" spans="1:10" ht="15.75" x14ac:dyDescent="0.25">
      <c r="A27" s="10"/>
      <c r="B27" s="18">
        <v>42356</v>
      </c>
      <c r="C27" s="60" t="s">
        <v>120</v>
      </c>
      <c r="D27" s="20" t="s">
        <v>117</v>
      </c>
      <c r="E27" s="21">
        <v>18005</v>
      </c>
      <c r="F27" s="110">
        <v>3</v>
      </c>
      <c r="G27" s="20">
        <f t="shared" si="0"/>
        <v>1263380.6599999999</v>
      </c>
      <c r="H27" s="10"/>
      <c r="I27" s="10"/>
      <c r="J27" s="10"/>
    </row>
    <row r="28" spans="1:10" ht="15.75" x14ac:dyDescent="0.25">
      <c r="A28" s="10"/>
      <c r="B28" s="18">
        <v>42356</v>
      </c>
      <c r="C28" s="60" t="s">
        <v>121</v>
      </c>
      <c r="D28" s="20" t="s">
        <v>123</v>
      </c>
      <c r="E28" s="21">
        <v>9250</v>
      </c>
      <c r="F28" s="110">
        <v>4</v>
      </c>
      <c r="G28" s="20">
        <f t="shared" si="0"/>
        <v>1272630.6599999999</v>
      </c>
      <c r="H28" s="10"/>
      <c r="I28" s="10"/>
      <c r="J28" s="10"/>
    </row>
    <row r="29" spans="1:10" ht="15.75" x14ac:dyDescent="0.25">
      <c r="A29" s="10"/>
      <c r="B29" s="18">
        <v>42366</v>
      </c>
      <c r="C29" s="60" t="s">
        <v>124</v>
      </c>
      <c r="D29" s="20" t="s">
        <v>117</v>
      </c>
      <c r="E29" s="20">
        <v>23260</v>
      </c>
      <c r="F29" s="110">
        <v>5</v>
      </c>
      <c r="G29" s="20">
        <f t="shared" si="0"/>
        <v>1295890.6599999999</v>
      </c>
      <c r="H29" s="35"/>
      <c r="I29" s="10"/>
      <c r="J29" s="10"/>
    </row>
    <row r="30" spans="1:10" ht="15.75" x14ac:dyDescent="0.25">
      <c r="A30" s="10"/>
      <c r="B30" s="18">
        <v>42339</v>
      </c>
      <c r="C30" s="60"/>
      <c r="D30" s="20" t="s">
        <v>20</v>
      </c>
      <c r="E30" s="20">
        <v>1900</v>
      </c>
      <c r="F30" s="113" t="s">
        <v>18</v>
      </c>
      <c r="G30" s="20">
        <f t="shared" si="0"/>
        <v>1297790.6599999999</v>
      </c>
      <c r="H30" s="10"/>
      <c r="I30" s="10"/>
      <c r="J30" s="10"/>
    </row>
    <row r="31" spans="1:10" ht="15.75" x14ac:dyDescent="0.25">
      <c r="A31" s="10"/>
      <c r="B31" s="18">
        <v>42339</v>
      </c>
      <c r="C31" s="60"/>
      <c r="D31" s="20" t="s">
        <v>20</v>
      </c>
      <c r="E31" s="20">
        <v>650</v>
      </c>
      <c r="F31" s="113" t="s">
        <v>18</v>
      </c>
      <c r="G31" s="20">
        <f t="shared" si="0"/>
        <v>1298440.6599999999</v>
      </c>
      <c r="H31" s="10"/>
      <c r="I31" s="10"/>
      <c r="J31" s="10"/>
    </row>
    <row r="32" spans="1:10" ht="15.75" x14ac:dyDescent="0.25">
      <c r="A32" s="10"/>
      <c r="B32" s="18">
        <v>42343</v>
      </c>
      <c r="C32" s="60"/>
      <c r="D32" s="20" t="s">
        <v>20</v>
      </c>
      <c r="E32" s="20">
        <v>125</v>
      </c>
      <c r="F32" s="113" t="s">
        <v>18</v>
      </c>
      <c r="G32" s="20">
        <f t="shared" si="0"/>
        <v>1298565.6599999999</v>
      </c>
      <c r="H32" s="10"/>
      <c r="I32" s="10"/>
      <c r="J32" s="10"/>
    </row>
    <row r="33" spans="1:10" ht="15.75" x14ac:dyDescent="0.25">
      <c r="A33" s="10"/>
      <c r="B33" s="18">
        <v>42345</v>
      </c>
      <c r="C33" s="60"/>
      <c r="D33" s="20" t="s">
        <v>20</v>
      </c>
      <c r="E33" s="20">
        <v>900</v>
      </c>
      <c r="F33" s="113" t="s">
        <v>18</v>
      </c>
      <c r="G33" s="20">
        <f t="shared" si="0"/>
        <v>1299465.6599999999</v>
      </c>
      <c r="H33" s="10"/>
      <c r="I33" s="10"/>
      <c r="J33" s="10"/>
    </row>
    <row r="34" spans="1:10" ht="15.75" x14ac:dyDescent="0.25">
      <c r="A34" s="10"/>
      <c r="B34" s="18">
        <v>42346</v>
      </c>
      <c r="C34" s="60"/>
      <c r="D34" s="20" t="s">
        <v>20</v>
      </c>
      <c r="E34" s="20">
        <v>100</v>
      </c>
      <c r="F34" s="107" t="s">
        <v>18</v>
      </c>
      <c r="G34" s="20">
        <f t="shared" si="0"/>
        <v>1299565.6599999999</v>
      </c>
      <c r="H34" s="10"/>
      <c r="I34" s="10"/>
      <c r="J34" s="10"/>
    </row>
    <row r="35" spans="1:10" ht="15.75" x14ac:dyDescent="0.25">
      <c r="A35" s="10"/>
      <c r="B35" s="18">
        <v>42347</v>
      </c>
      <c r="C35" s="60"/>
      <c r="D35" s="20" t="s">
        <v>20</v>
      </c>
      <c r="E35" s="20">
        <v>600</v>
      </c>
      <c r="F35" s="114" t="s">
        <v>18</v>
      </c>
      <c r="G35" s="20">
        <f t="shared" si="0"/>
        <v>1300165.6599999999</v>
      </c>
      <c r="H35" s="10"/>
      <c r="I35" s="10"/>
      <c r="J35" s="10"/>
    </row>
    <row r="36" spans="1:10" ht="15.75" x14ac:dyDescent="0.25">
      <c r="A36" s="10"/>
      <c r="B36" s="18">
        <v>42349</v>
      </c>
      <c r="C36" s="60"/>
      <c r="D36" s="20" t="s">
        <v>20</v>
      </c>
      <c r="E36" s="20">
        <v>50</v>
      </c>
      <c r="F36" s="46" t="s">
        <v>18</v>
      </c>
      <c r="G36" s="20">
        <f t="shared" si="0"/>
        <v>1300215.6599999999</v>
      </c>
      <c r="H36" s="10"/>
      <c r="I36" s="10"/>
      <c r="J36" s="10"/>
    </row>
    <row r="37" spans="1:10" ht="15.75" x14ac:dyDescent="0.25">
      <c r="A37" s="10"/>
      <c r="B37" s="18">
        <v>42351</v>
      </c>
      <c r="C37" s="60"/>
      <c r="D37" s="20" t="s">
        <v>20</v>
      </c>
      <c r="E37" s="20">
        <v>300</v>
      </c>
      <c r="F37" s="32" t="s">
        <v>18</v>
      </c>
      <c r="G37" s="20">
        <f t="shared" si="0"/>
        <v>1300515.6599999999</v>
      </c>
      <c r="H37" s="10"/>
      <c r="I37" s="10"/>
      <c r="J37" s="10"/>
    </row>
    <row r="38" spans="1:10" ht="15.75" x14ac:dyDescent="0.25">
      <c r="A38" s="10"/>
      <c r="B38" s="18">
        <v>42352</v>
      </c>
      <c r="C38" s="60"/>
      <c r="D38" s="20" t="s">
        <v>20</v>
      </c>
      <c r="E38" s="20">
        <v>750</v>
      </c>
      <c r="F38" s="32" t="s">
        <v>18</v>
      </c>
      <c r="G38" s="20">
        <f t="shared" si="0"/>
        <v>1301265.6599999999</v>
      </c>
      <c r="H38" s="10"/>
      <c r="I38" s="10"/>
      <c r="J38" s="10"/>
    </row>
    <row r="39" spans="1:10" ht="15.75" x14ac:dyDescent="0.25">
      <c r="A39" s="10"/>
      <c r="B39" s="18">
        <v>42353</v>
      </c>
      <c r="C39" s="81"/>
      <c r="D39" s="20" t="s">
        <v>20</v>
      </c>
      <c r="E39" s="20">
        <v>200</v>
      </c>
      <c r="F39" s="69" t="s">
        <v>18</v>
      </c>
      <c r="G39" s="20">
        <f t="shared" si="0"/>
        <v>1301465.6599999999</v>
      </c>
      <c r="H39" s="10"/>
      <c r="I39" s="10"/>
      <c r="J39" s="10"/>
    </row>
    <row r="40" spans="1:10" ht="15.75" x14ac:dyDescent="0.25">
      <c r="A40" s="10"/>
      <c r="B40" s="18">
        <v>42355</v>
      </c>
      <c r="C40" s="60"/>
      <c r="D40" s="20" t="s">
        <v>20</v>
      </c>
      <c r="E40" s="20">
        <v>1450</v>
      </c>
      <c r="F40" s="69" t="s">
        <v>18</v>
      </c>
      <c r="G40" s="20">
        <f t="shared" si="0"/>
        <v>1302915.6599999999</v>
      </c>
      <c r="H40" s="10"/>
      <c r="I40" s="10"/>
      <c r="J40" s="10"/>
    </row>
    <row r="41" spans="1:10" ht="15.75" x14ac:dyDescent="0.25">
      <c r="A41" s="10"/>
      <c r="B41" s="18">
        <v>42357</v>
      </c>
      <c r="C41" s="60"/>
      <c r="D41" s="20" t="s">
        <v>20</v>
      </c>
      <c r="E41" s="20">
        <v>200</v>
      </c>
      <c r="F41" s="69" t="s">
        <v>18</v>
      </c>
      <c r="G41" s="20">
        <f t="shared" si="0"/>
        <v>1303115.6599999999</v>
      </c>
      <c r="H41" s="10"/>
      <c r="I41" s="10"/>
      <c r="J41" s="10"/>
    </row>
    <row r="42" spans="1:10" ht="15.75" x14ac:dyDescent="0.25">
      <c r="A42" s="10"/>
      <c r="B42" s="18">
        <v>42359</v>
      </c>
      <c r="C42" s="60"/>
      <c r="D42" s="20" t="s">
        <v>20</v>
      </c>
      <c r="E42" s="20">
        <v>450</v>
      </c>
      <c r="F42" s="69" t="s">
        <v>18</v>
      </c>
      <c r="G42" s="20">
        <f t="shared" si="0"/>
        <v>1303565.6599999999</v>
      </c>
      <c r="H42" s="10"/>
      <c r="I42" s="10"/>
      <c r="J42" s="10"/>
    </row>
    <row r="43" spans="1:10" ht="15.75" x14ac:dyDescent="0.25">
      <c r="A43" s="10"/>
      <c r="B43" s="18">
        <v>42359</v>
      </c>
      <c r="C43" s="60"/>
      <c r="D43" s="20" t="s">
        <v>20</v>
      </c>
      <c r="E43" s="20">
        <v>950</v>
      </c>
      <c r="F43" s="69" t="s">
        <v>18</v>
      </c>
      <c r="G43" s="20">
        <f t="shared" si="0"/>
        <v>1304515.6599999999</v>
      </c>
      <c r="H43" s="10"/>
      <c r="I43" s="10"/>
      <c r="J43" s="10"/>
    </row>
    <row r="44" spans="1:10" ht="15.75" x14ac:dyDescent="0.25">
      <c r="A44" s="10"/>
      <c r="B44" s="18">
        <v>42360</v>
      </c>
      <c r="C44" s="60"/>
      <c r="D44" s="20" t="s">
        <v>20</v>
      </c>
      <c r="E44" s="20">
        <v>900</v>
      </c>
      <c r="F44" s="69" t="s">
        <v>18</v>
      </c>
      <c r="G44" s="20">
        <f t="shared" si="0"/>
        <v>1305415.6599999999</v>
      </c>
      <c r="H44" s="10"/>
      <c r="I44" s="10"/>
      <c r="J44" s="10"/>
    </row>
    <row r="45" spans="1:10" ht="15.75" x14ac:dyDescent="0.25">
      <c r="A45" s="10"/>
      <c r="B45" s="18">
        <v>42365</v>
      </c>
      <c r="C45" s="60"/>
      <c r="D45" s="20" t="s">
        <v>20</v>
      </c>
      <c r="E45" s="20">
        <v>100</v>
      </c>
      <c r="F45" s="32" t="s">
        <v>18</v>
      </c>
      <c r="G45" s="20">
        <f t="shared" si="0"/>
        <v>1305515.6599999999</v>
      </c>
      <c r="H45" s="10"/>
      <c r="I45" s="10"/>
      <c r="J45" s="10"/>
    </row>
    <row r="46" spans="1:10" ht="15.75" x14ac:dyDescent="0.25">
      <c r="A46" s="10"/>
      <c r="B46" s="18">
        <v>42366</v>
      </c>
      <c r="C46" s="60"/>
      <c r="D46" s="20" t="s">
        <v>20</v>
      </c>
      <c r="E46" s="20">
        <f>300-30</f>
        <v>270</v>
      </c>
      <c r="F46" s="32" t="s">
        <v>18</v>
      </c>
      <c r="G46" s="20">
        <f t="shared" si="0"/>
        <v>1305785.6599999999</v>
      </c>
      <c r="H46" s="10"/>
      <c r="I46" s="10"/>
      <c r="J46" s="10"/>
    </row>
    <row r="47" spans="1:10" ht="15.75" x14ac:dyDescent="0.25">
      <c r="A47" s="10"/>
      <c r="B47" s="18">
        <v>42352</v>
      </c>
      <c r="C47" s="81"/>
      <c r="D47" s="20" t="s">
        <v>125</v>
      </c>
      <c r="E47" s="111">
        <v>750</v>
      </c>
      <c r="F47" s="105">
        <v>750</v>
      </c>
      <c r="G47" s="20">
        <f>G46+E47-F47</f>
        <v>1305785.6599999999</v>
      </c>
      <c r="H47" s="10" t="s">
        <v>126</v>
      </c>
      <c r="I47" s="10"/>
      <c r="J47" s="10"/>
    </row>
    <row r="48" spans="1:10" ht="15.75" x14ac:dyDescent="0.25">
      <c r="A48" s="10"/>
      <c r="B48" s="18">
        <v>42361</v>
      </c>
      <c r="C48" s="81"/>
      <c r="D48" s="20" t="s">
        <v>125</v>
      </c>
      <c r="E48" s="111">
        <v>350</v>
      </c>
      <c r="F48" s="106">
        <v>350</v>
      </c>
      <c r="G48" s="20">
        <f>G47+E48-F48</f>
        <v>1305785.6599999999</v>
      </c>
      <c r="H48" s="10"/>
      <c r="I48" s="10"/>
      <c r="J48" s="10"/>
    </row>
    <row r="49" spans="1:10" ht="15.75" x14ac:dyDescent="0.25">
      <c r="A49" s="10"/>
      <c r="B49" s="18">
        <v>42366</v>
      </c>
      <c r="C49" s="81"/>
      <c r="D49" s="20" t="s">
        <v>125</v>
      </c>
      <c r="E49" s="111">
        <v>550</v>
      </c>
      <c r="F49" s="105">
        <v>550</v>
      </c>
      <c r="G49" s="20">
        <f>G48+E49-F49</f>
        <v>1305785.6599999999</v>
      </c>
      <c r="H49" s="10"/>
      <c r="I49" s="10"/>
      <c r="J49" s="10"/>
    </row>
    <row r="50" spans="1:10" ht="15.75" x14ac:dyDescent="0.25">
      <c r="A50" s="10"/>
      <c r="B50" s="18">
        <v>42366</v>
      </c>
      <c r="C50" s="81"/>
      <c r="D50" s="20" t="s">
        <v>125</v>
      </c>
      <c r="E50" s="111">
        <v>300</v>
      </c>
      <c r="F50" s="105">
        <v>300</v>
      </c>
      <c r="G50" s="20">
        <f>G49+E50-F50</f>
        <v>1305785.6599999999</v>
      </c>
      <c r="H50" s="115" t="s">
        <v>137</v>
      </c>
      <c r="I50" s="10"/>
      <c r="J50" s="10"/>
    </row>
    <row r="51" spans="1:10" ht="15.75" x14ac:dyDescent="0.25">
      <c r="A51" s="10"/>
      <c r="B51" s="18">
        <v>42367</v>
      </c>
      <c r="C51" s="81"/>
      <c r="D51" s="20" t="s">
        <v>127</v>
      </c>
      <c r="E51" s="24">
        <v>12903.65</v>
      </c>
      <c r="F51" s="105"/>
      <c r="G51" s="20">
        <f t="shared" si="0"/>
        <v>1318689.3099999998</v>
      </c>
      <c r="H51" s="10"/>
      <c r="I51" s="10"/>
      <c r="J51" s="10"/>
    </row>
    <row r="52" spans="1:10" ht="15.75" x14ac:dyDescent="0.25">
      <c r="A52" s="10"/>
      <c r="B52" s="18">
        <v>42348</v>
      </c>
      <c r="C52" s="81">
        <v>453</v>
      </c>
      <c r="D52" s="20" t="s">
        <v>128</v>
      </c>
      <c r="E52" s="39">
        <v>1600</v>
      </c>
      <c r="F52" s="32"/>
      <c r="G52" s="20">
        <f t="shared" si="0"/>
        <v>1320289.3099999998</v>
      </c>
      <c r="H52" s="10"/>
      <c r="I52" s="10"/>
      <c r="J52" s="10"/>
    </row>
    <row r="53" spans="1:10" ht="15.75" x14ac:dyDescent="0.25">
      <c r="A53" s="10"/>
      <c r="B53" s="18">
        <v>42346</v>
      </c>
      <c r="C53" s="60" t="s">
        <v>129</v>
      </c>
      <c r="D53" s="20" t="s">
        <v>130</v>
      </c>
      <c r="E53" s="21">
        <v>26055</v>
      </c>
      <c r="F53" s="32" t="s">
        <v>16</v>
      </c>
      <c r="G53" s="20">
        <f t="shared" si="0"/>
        <v>1346344.3099999998</v>
      </c>
      <c r="H53" s="10" t="s">
        <v>131</v>
      </c>
      <c r="I53" s="10"/>
      <c r="J53" s="10"/>
    </row>
    <row r="54" spans="1:10" ht="15.75" x14ac:dyDescent="0.25">
      <c r="A54" s="10"/>
      <c r="B54" s="18"/>
      <c r="C54" s="81"/>
      <c r="D54" s="20" t="s">
        <v>132</v>
      </c>
      <c r="E54" s="66"/>
      <c r="F54" s="112">
        <v>175</v>
      </c>
      <c r="G54" s="20">
        <f>G53+E54-F54</f>
        <v>1346169.3099999998</v>
      </c>
      <c r="H54" s="10"/>
      <c r="I54" s="10"/>
      <c r="J54" s="10"/>
    </row>
    <row r="55" spans="1:10" ht="15.75" x14ac:dyDescent="0.25">
      <c r="A55" s="10"/>
      <c r="B55" s="18"/>
      <c r="C55" s="81"/>
      <c r="D55" s="20" t="s">
        <v>133</v>
      </c>
      <c r="E55" s="66"/>
      <c r="F55" s="79">
        <v>0.5</v>
      </c>
      <c r="G55" s="20">
        <f>G54+E55-F55</f>
        <v>1346168.8099999998</v>
      </c>
      <c r="H55" s="10" t="s">
        <v>139</v>
      </c>
      <c r="I55" s="10"/>
      <c r="J55" s="10"/>
    </row>
    <row r="56" spans="1:10" ht="15.75" x14ac:dyDescent="0.25">
      <c r="A56" s="10"/>
      <c r="B56" s="18"/>
      <c r="C56" s="81"/>
      <c r="D56" s="3" t="s">
        <v>134</v>
      </c>
      <c r="E56" s="66"/>
      <c r="F56" s="79"/>
      <c r="G56" s="20">
        <f t="shared" ref="G56" si="1">G55+E56-F56</f>
        <v>1346168.8099999998</v>
      </c>
      <c r="H56" s="10"/>
      <c r="I56" s="10"/>
      <c r="J56" s="10"/>
    </row>
    <row r="57" spans="1:10" ht="15.75" x14ac:dyDescent="0.25">
      <c r="A57" s="10"/>
      <c r="B57" s="18"/>
      <c r="C57" s="81"/>
      <c r="D57" s="20" t="s">
        <v>135</v>
      </c>
      <c r="E57" s="66">
        <v>4381.93</v>
      </c>
      <c r="F57" s="75" t="s">
        <v>18</v>
      </c>
      <c r="G57" s="20">
        <f>G56+E57</f>
        <v>1350550.7399999998</v>
      </c>
      <c r="H57" s="10"/>
      <c r="I57" s="10"/>
      <c r="J57" s="10"/>
    </row>
    <row r="58" spans="1:10" ht="17.25" customHeight="1" x14ac:dyDescent="0.25">
      <c r="A58" s="10"/>
      <c r="B58" s="18"/>
      <c r="C58" s="81"/>
      <c r="D58" s="20" t="s">
        <v>128</v>
      </c>
      <c r="E58" s="66">
        <v>462.5</v>
      </c>
      <c r="F58" s="79" t="s">
        <v>18</v>
      </c>
      <c r="G58" s="20">
        <f t="shared" ref="G58:G60" si="2">G57+E58</f>
        <v>1351013.2399999998</v>
      </c>
      <c r="H58" s="116" t="s">
        <v>140</v>
      </c>
      <c r="I58" s="10"/>
      <c r="J58" s="10"/>
    </row>
    <row r="59" spans="1:10" ht="17.25" customHeight="1" x14ac:dyDescent="0.25">
      <c r="A59" s="10"/>
      <c r="B59" s="18"/>
      <c r="C59" s="81"/>
      <c r="D59" s="20" t="s">
        <v>128</v>
      </c>
      <c r="E59" s="66">
        <v>500</v>
      </c>
      <c r="F59" s="40" t="s">
        <v>18</v>
      </c>
      <c r="G59" s="20">
        <f t="shared" si="2"/>
        <v>1351513.2399999998</v>
      </c>
      <c r="H59" s="10"/>
      <c r="I59" s="10"/>
      <c r="J59" s="10"/>
    </row>
    <row r="60" spans="1:10" ht="18" customHeight="1" x14ac:dyDescent="0.25">
      <c r="A60" s="10"/>
      <c r="B60" s="18"/>
      <c r="C60" s="81"/>
      <c r="D60" s="20" t="s">
        <v>136</v>
      </c>
      <c r="E60" s="66">
        <v>900</v>
      </c>
      <c r="F60" s="40" t="s">
        <v>18</v>
      </c>
      <c r="G60" s="20">
        <f t="shared" si="2"/>
        <v>1352413.2399999998</v>
      </c>
      <c r="H60" s="10"/>
      <c r="I60" s="10"/>
      <c r="J60" s="10"/>
    </row>
    <row r="61" spans="1:10" ht="15.75" x14ac:dyDescent="0.25">
      <c r="A61" s="10"/>
      <c r="B61" s="18"/>
      <c r="C61" s="81"/>
      <c r="D61" s="117" t="s">
        <v>141</v>
      </c>
      <c r="E61" s="118"/>
      <c r="F61" s="119">
        <v>3952.6</v>
      </c>
      <c r="G61" s="20">
        <f>G60+E61-F61</f>
        <v>1348460.6399999997</v>
      </c>
      <c r="H61" s="10"/>
      <c r="I61" s="10"/>
      <c r="J61" s="10"/>
    </row>
    <row r="62" spans="1:10" ht="15.75" x14ac:dyDescent="0.25">
      <c r="A62" s="10"/>
      <c r="B62" s="18"/>
      <c r="C62" s="81"/>
      <c r="D62" s="20"/>
      <c r="E62" s="66"/>
      <c r="F62" s="77"/>
      <c r="G62" s="20"/>
      <c r="H62" s="10"/>
      <c r="I62" s="10"/>
      <c r="J62" s="10"/>
    </row>
    <row r="63" spans="1:10" ht="15.75" x14ac:dyDescent="0.25">
      <c r="A63" s="10"/>
      <c r="B63" s="18"/>
      <c r="C63" s="60"/>
      <c r="D63" s="20"/>
      <c r="E63" s="67"/>
      <c r="F63" s="37"/>
      <c r="G63" s="20"/>
      <c r="H63" s="10"/>
      <c r="I63" s="10"/>
      <c r="J63" s="10"/>
    </row>
    <row r="64" spans="1:10" ht="15.75" x14ac:dyDescent="0.25">
      <c r="A64" s="10"/>
      <c r="B64" s="41"/>
      <c r="C64" s="60"/>
      <c r="D64" s="26"/>
      <c r="E64" s="64">
        <f>SUM(E24:E63)</f>
        <v>126563.07999999999</v>
      </c>
      <c r="F64" s="40">
        <f>SUM(F47:F63)</f>
        <v>6078.1</v>
      </c>
      <c r="G64" s="20"/>
      <c r="H64" s="10"/>
      <c r="I64" s="10"/>
      <c r="J64" s="10"/>
    </row>
    <row r="65" spans="4:5" x14ac:dyDescent="0.25">
      <c r="D65" t="s">
        <v>138</v>
      </c>
      <c r="E65" s="7">
        <v>-1950</v>
      </c>
    </row>
    <row r="66" spans="4:5" ht="18.75" x14ac:dyDescent="0.3">
      <c r="E66" s="8">
        <f>E64-F47-F48-F49-F50</f>
        <v>124613.07999999999</v>
      </c>
    </row>
    <row r="67" spans="4:5" x14ac:dyDescent="0.25">
      <c r="E67" s="2"/>
    </row>
    <row r="443" spans="6:6" x14ac:dyDescent="0.25">
      <c r="F443" t="s">
        <v>19</v>
      </c>
    </row>
  </sheetData>
  <mergeCells count="13">
    <mergeCell ref="A23:A25"/>
    <mergeCell ref="A19:G19"/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ageMargins left="0.70866141732283472" right="0.70866141732283472" top="0.74803149606299213" bottom="0.74803149606299213" header="0.31496062992125984" footer="0.31496062992125984"/>
  <pageSetup scale="43" orientation="portrait" r:id="rId1"/>
  <rowBreaks count="1" manualBreakCount="1"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JULIO2016</vt:lpstr>
      <vt:lpstr>JUNIO (2)</vt:lpstr>
      <vt:lpstr>MAYO2016</vt:lpstr>
      <vt:lpstr>ABRIL.2016</vt:lpstr>
      <vt:lpstr>MARZO2016 (3)</vt:lpstr>
      <vt:lpstr>MARZO2016 (2)</vt:lpstr>
      <vt:lpstr>FEBRERO2016</vt:lpstr>
      <vt:lpstr>ENERO 2016)</vt:lpstr>
      <vt:lpstr>DICIEMBRE 15</vt:lpstr>
      <vt:lpstr>NOVIEMBRE.15)</vt:lpstr>
      <vt:lpstr>OCT.15 (2)</vt:lpstr>
      <vt:lpstr>ABRIL.2016!Área_de_impresión</vt:lpstr>
      <vt:lpstr>'ENERO 2016)'!Área_de_impresión</vt:lpstr>
      <vt:lpstr>FEBRERO2016!Área_de_impresión</vt:lpstr>
      <vt:lpstr>JULIO2016!Área_de_impresión</vt:lpstr>
      <vt:lpstr>'JUNIO (2)'!Área_de_impresión</vt:lpstr>
      <vt:lpstr>'MARZO2016 (2)'!Área_de_impresión</vt:lpstr>
      <vt:lpstr>'MARZO2016 (3)'!Área_de_impresión</vt:lpstr>
      <vt:lpstr>MAYO2016!Área_de_impresión</vt:lpstr>
    </vt:vector>
  </TitlesOfParts>
  <Company>soldaridad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m.nuñez</dc:creator>
  <cp:lastModifiedBy>Alvaro Leandro Segura Sierra</cp:lastModifiedBy>
  <cp:lastPrinted>2016-08-09T15:54:53Z</cp:lastPrinted>
  <dcterms:created xsi:type="dcterms:W3CDTF">2013-04-24T14:41:36Z</dcterms:created>
  <dcterms:modified xsi:type="dcterms:W3CDTF">2019-04-03T19:58:57Z</dcterms:modified>
</cp:coreProperties>
</file>