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760" activeTab="1"/>
  </bookViews>
  <sheets>
    <sheet name="EJECUCION" sheetId="1" r:id="rId1"/>
    <sheet name="LIBR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7" i="1" l="1"/>
  <c r="F216" i="1" s="1"/>
  <c r="F211" i="1"/>
  <c r="F207" i="1"/>
  <c r="F199" i="1"/>
  <c r="F195" i="1"/>
  <c r="F190" i="1"/>
  <c r="F181" i="1"/>
  <c r="F180" i="1"/>
  <c r="F177" i="1"/>
  <c r="F173" i="1"/>
  <c r="F172" i="1" s="1"/>
  <c r="F162" i="1"/>
  <c r="F155" i="1"/>
  <c r="F153" i="1"/>
  <c r="F138" i="1"/>
  <c r="F131" i="1"/>
  <c r="F128" i="1"/>
  <c r="F121" i="1"/>
  <c r="F116" i="1"/>
  <c r="F110" i="1"/>
  <c r="F109" i="1" s="1"/>
  <c r="F103" i="1"/>
  <c r="F87" i="1"/>
  <c r="F75" i="1"/>
  <c r="F70" i="1"/>
  <c r="F63" i="1"/>
  <c r="F61" i="1"/>
  <c r="F59" i="1"/>
  <c r="F58" i="1" s="1"/>
  <c r="F55" i="1"/>
  <c r="F54" i="1" s="1"/>
  <c r="F50" i="1"/>
  <c r="F41" i="1" s="1"/>
  <c r="F42" i="1"/>
  <c r="F36" i="1"/>
  <c r="F33" i="1"/>
  <c r="F26" i="1"/>
  <c r="F22" i="1"/>
  <c r="F19" i="1"/>
  <c r="F14" i="1"/>
  <c r="F9" i="1" s="1"/>
  <c r="F10" i="1"/>
  <c r="F220" i="1" l="1"/>
  <c r="G14" i="2" l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E61" i="1"/>
  <c r="E59" i="1"/>
  <c r="E55" i="1"/>
  <c r="E155" i="1" l="1"/>
  <c r="E217" i="1" l="1"/>
  <c r="E216" i="1" s="1"/>
  <c r="E211" i="1"/>
  <c r="E207" i="1"/>
  <c r="E199" i="1"/>
  <c r="E195" i="1"/>
  <c r="E190" i="1"/>
  <c r="E181" i="1"/>
  <c r="E177" i="1"/>
  <c r="E173" i="1"/>
  <c r="E162" i="1"/>
  <c r="E153" i="1"/>
  <c r="E138" i="1"/>
  <c r="E131" i="1"/>
  <c r="E128" i="1"/>
  <c r="E121" i="1"/>
  <c r="E116" i="1"/>
  <c r="E110" i="1"/>
  <c r="E103" i="1"/>
  <c r="E87" i="1"/>
  <c r="E75" i="1"/>
  <c r="E70" i="1"/>
  <c r="E63" i="1"/>
  <c r="E58" i="1"/>
  <c r="E54" i="1"/>
  <c r="E50" i="1"/>
  <c r="E42" i="1"/>
  <c r="E36" i="1"/>
  <c r="E33" i="1"/>
  <c r="E26" i="1"/>
  <c r="E22" i="1"/>
  <c r="E19" i="1"/>
  <c r="E14" i="1"/>
  <c r="E10" i="1"/>
  <c r="E180" i="1" l="1"/>
  <c r="E172" i="1"/>
  <c r="E109" i="1"/>
  <c r="E41" i="1"/>
  <c r="E9" i="1"/>
  <c r="E220" i="1" l="1"/>
</calcChain>
</file>

<file path=xl/sharedStrings.xml><?xml version="1.0" encoding="utf-8"?>
<sst xmlns="http://schemas.openxmlformats.org/spreadsheetml/2006/main" count="850" uniqueCount="657">
  <si>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</si>
  <si>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</si>
  <si>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</si>
  <si>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</si>
  <si>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</si>
  <si>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</si>
  <si>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</si>
  <si>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</si>
  <si>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</si>
  <si>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</si>
  <si>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</si>
  <si>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</si>
  <si>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</si>
  <si>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</si>
  <si>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</si>
  <si>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</si>
  <si>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</si>
  <si>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</si>
  <si>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</si>
  <si>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</si>
  <si>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</si>
  <si>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</si>
  <si>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</si>
  <si>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</si>
  <si>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</si>
  <si>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</si>
  <si>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</si>
  <si>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</si>
  <si>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</si>
  <si>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</si>
  <si>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</si>
  <si>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</si>
  <si>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</si>
  <si>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</si>
  <si>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</si>
  <si>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</si>
  <si>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</si>
  <si>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</si>
  <si>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</si>
  <si>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</si>
  <si>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</si>
  <si>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</si>
  <si>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</si>
  <si>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</si>
  <si>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</si>
  <si>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</si>
  <si>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</si>
  <si>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</si>
  <si>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</si>
  <si>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</si>
  <si>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</si>
  <si>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</si>
  <si>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</si>
  <si>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</si>
  <si>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</si>
  <si>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</si>
  <si>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</si>
  <si>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</si>
  <si>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2.2.1.6.01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</si>
  <si>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</si>
  <si>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</si>
  <si>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</si>
  <si>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</si>
  <si>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</si>
  <si>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</si>
  <si>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</si>
  <si>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</si>
  <si>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</si>
  <si>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</si>
  <si>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</si>
  <si>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</si>
  <si>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</si>
  <si>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</si>
  <si>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</si>
  <si>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</si>
  <si>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</si>
  <si>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</si>
  <si>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</si>
  <si>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</si>
  <si>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</si>
  <si>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</si>
  <si>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</si>
  <si>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</si>
  <si>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</si>
  <si>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</si>
  <si>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</si>
  <si>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</si>
  <si>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</si>
  <si>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</si>
  <si>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</si>
  <si>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</si>
  <si>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</si>
  <si>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</si>
  <si>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</si>
  <si>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</si>
  <si>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</si>
  <si>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</si>
  <si>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</si>
  <si>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</si>
  <si>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</si>
  <si>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</si>
  <si>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</si>
  <si>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</si>
  <si>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</si>
  <si>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</si>
  <si>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</si>
  <si>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</si>
  <si>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</si>
  <si>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</si>
  <si>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</si>
  <si>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</si>
  <si>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</si>
  <si>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</si>
  <si>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</si>
  <si>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</si>
  <si>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</si>
  <si>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2.2.7.2.1</t>
  </si>
  <si>
    <t>Mantenimiento Equipo de oficina</t>
  </si>
  <si>
    <t>2.2.7.2.4</t>
  </si>
  <si>
    <t xml:space="preserve">Reparaciones de Maquinarias y Equipos </t>
  </si>
  <si>
    <t>2.2.7.2.6</t>
  </si>
  <si>
    <t>Mantenimiento y reparacion  de Equipos de Transporte</t>
  </si>
  <si>
    <t>2.2.7.2.8</t>
  </si>
  <si>
    <t>Servicios  de Mantenimiento, Reparacion e Instalaciones</t>
  </si>
  <si>
    <t>2.2.7.3</t>
  </si>
  <si>
    <t xml:space="preserve">Instaciones Temporales </t>
  </si>
  <si>
    <t>2.2.8</t>
  </si>
  <si>
    <t>Otros Servicios no Personales</t>
  </si>
  <si>
    <t>2.2.8.1</t>
  </si>
  <si>
    <t xml:space="preserve">Gastos Judiciales </t>
  </si>
  <si>
    <t>2,2,8,2,01</t>
  </si>
  <si>
    <t>Comisiones y gastos bancarios</t>
  </si>
  <si>
    <t>2.2.8.3.1</t>
  </si>
  <si>
    <t xml:space="preserve">Servicios Medicos sanitarios 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</si>
  <si>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</si>
  <si>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</si>
  <si>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</si>
  <si>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</si>
  <si>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</si>
  <si>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</si>
  <si>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</si>
  <si>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</si>
  <si>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2.2.8.6.2</t>
  </si>
  <si>
    <t xml:space="preserve">Festividades </t>
  </si>
  <si>
    <t>2.2.8.7,01</t>
  </si>
  <si>
    <t>Servicios Estudios, Investigaciones y Analisis de Factibilidad</t>
  </si>
  <si>
    <t>2.2.8.7.2</t>
  </si>
  <si>
    <t>Servicios Técnicos Juridicos</t>
  </si>
  <si>
    <t>2.2.8.7.3</t>
  </si>
  <si>
    <t>Servicio de Contabilidad y Auditoria</t>
  </si>
  <si>
    <t>2.2.8.7.5</t>
  </si>
  <si>
    <t>Servicios DE informatica y Sistema Comptarizados</t>
  </si>
  <si>
    <t>2.2.8.7.6</t>
  </si>
  <si>
    <t>Otros Servicios Técnicos y Profesionales</t>
  </si>
  <si>
    <t>2.2.8.7.04</t>
  </si>
  <si>
    <t>Servicios de Capacitación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</si>
  <si>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</si>
  <si>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</si>
  <si>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</si>
  <si>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</si>
  <si>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</si>
  <si>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</si>
  <si>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</si>
  <si>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</si>
  <si>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</si>
  <si>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Comiison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</si>
  <si>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</si>
  <si>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</si>
  <si>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</si>
  <si>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</si>
  <si>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</si>
  <si>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</si>
  <si>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</si>
  <si>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</si>
  <si>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</si>
  <si>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</si>
  <si>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</si>
  <si>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</si>
  <si>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</si>
  <si>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</si>
  <si>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</si>
  <si>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</si>
  <si>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</si>
  <si>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</si>
  <si>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</si>
  <si>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</si>
  <si>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</si>
  <si>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</si>
  <si>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</si>
  <si>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</si>
  <si>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</si>
  <si>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</si>
  <si>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</si>
  <si>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</si>
  <si>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</si>
  <si>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</si>
  <si>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</si>
  <si>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</si>
  <si>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</si>
  <si>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</si>
  <si>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</si>
  <si>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</si>
  <si>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</si>
  <si>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</si>
  <si>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</si>
  <si>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</si>
  <si>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</si>
  <si>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</si>
  <si>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</si>
  <si>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</si>
  <si>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</si>
  <si>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</si>
  <si>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</si>
  <si>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</si>
  <si>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</si>
  <si>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</si>
  <si>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</si>
  <si>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</si>
  <si>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</si>
  <si>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</si>
  <si>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</si>
  <si>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</si>
  <si>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</si>
  <si>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</si>
  <si>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</si>
  <si>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</si>
  <si>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</si>
  <si>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</si>
  <si>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</si>
  <si>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</si>
  <si>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</si>
  <si>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</si>
  <si>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</si>
  <si>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</si>
  <si>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</si>
  <si>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</si>
  <si>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</si>
  <si>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</si>
  <si>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</si>
  <si>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</si>
  <si>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</si>
  <si>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</si>
  <si>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</si>
  <si>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</si>
  <si>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</si>
  <si>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</si>
  <si>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</si>
  <si>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</si>
  <si>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Gas-GLP</t>
  </si>
  <si>
    <t>2.3.7.1.05</t>
  </si>
  <si>
    <t xml:space="preserve">Aceites y Grasas </t>
  </si>
  <si>
    <t>2.3.7.1.06</t>
  </si>
  <si>
    <t xml:space="preserve">Lubricantes </t>
  </si>
  <si>
    <t>2.3.7.2.02</t>
  </si>
  <si>
    <t>Productos Fotoquímicos</t>
  </si>
  <si>
    <t>2.3.7.2.05</t>
  </si>
  <si>
    <t>Insecticida, Fumigantes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</si>
  <si>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</si>
  <si>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</si>
  <si>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</si>
  <si>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</si>
  <si>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</si>
  <si>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</si>
  <si>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</si>
  <si>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</si>
  <si>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</si>
  <si>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</si>
  <si>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</si>
  <si>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</si>
  <si>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</si>
  <si>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</si>
  <si>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</si>
  <si>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</si>
  <si>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</si>
  <si>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Proudustos y Utiles variso  N. I . P.</t>
  </si>
  <si>
    <t>Transferencias Corrientes</t>
  </si>
  <si>
    <t>2.4.1</t>
  </si>
  <si>
    <t xml:space="preserve">Transferencias Corrientes al Sector Privado </t>
  </si>
  <si>
    <t>2.4.1.2</t>
  </si>
  <si>
    <t xml:space="preserve">Ayuda  y donaciones  a personas </t>
  </si>
  <si>
    <t>2.4.1.3</t>
  </si>
  <si>
    <t xml:space="preserve">Premios literarios, deportivos y artisticos 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</si>
  <si>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</si>
  <si>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</si>
  <si>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</si>
  <si>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</si>
  <si>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</si>
  <si>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</si>
  <si>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</si>
  <si>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</si>
  <si>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</si>
  <si>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</si>
  <si>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</si>
  <si>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</si>
  <si>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</si>
  <si>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</si>
  <si>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Electrodomestico</t>
  </si>
  <si>
    <t>2.6.1.5</t>
  </si>
  <si>
    <t xml:space="preserve">Equipos y Aparatos Audiovisuales </t>
  </si>
  <si>
    <t>2.6.1.9</t>
  </si>
  <si>
    <t>Otros Mobiliarios y Equipos No Identificados Precedentemente</t>
  </si>
  <si>
    <t>2.6.1.3.3</t>
  </si>
  <si>
    <t>Otros Equipos de Valor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</si>
  <si>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</si>
  <si>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</si>
  <si>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</si>
  <si>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</si>
  <si>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</si>
  <si>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Video </t>
  </si>
  <si>
    <t>2.6.2.4</t>
  </si>
  <si>
    <t xml:space="preserve">Equipos Recreativos 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</si>
  <si>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</si>
  <si>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</si>
  <si>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</si>
  <si>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</si>
  <si>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</si>
  <si>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</si>
  <si>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</si>
  <si>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</si>
  <si>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</si>
  <si>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</si>
  <si>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</si>
  <si>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Sistema de aire acondicionado y calefacion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</si>
  <si>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</si>
  <si>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</si>
  <si>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</si>
  <si>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</si>
  <si>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</si>
  <si>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</si>
  <si>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</si>
  <si>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</si>
  <si>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</si>
  <si>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</si>
  <si>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</si>
  <si>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</si>
  <si>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</si>
  <si>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</si>
  <si>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</si>
  <si>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</si>
  <si>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</si>
  <si>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</si>
  <si>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</si>
  <si>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</si>
  <si>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Obras </t>
  </si>
  <si>
    <t>2.7.1</t>
  </si>
  <si>
    <t>2.7.1.2</t>
  </si>
  <si>
    <t xml:space="preserve">Obras para Edificios  no residenciales </t>
  </si>
  <si>
    <t xml:space="preserve">Total General </t>
  </si>
  <si>
    <t>VICE-PRESIDENCIA DE LA REPUBLICA DOMINICANA</t>
  </si>
  <si>
    <t>Gabinete de Coodinacion de Politicas Sociales</t>
  </si>
  <si>
    <t>Programa Progresando Con Solidaridad</t>
  </si>
  <si>
    <t>"Año de la Atencion Integral a la Primera Infancia"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</si>
  <si>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</si>
  <si>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</si>
  <si>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</si>
  <si>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</si>
  <si>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</si>
  <si>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Fecha</t>
  </si>
  <si>
    <t>No. Ck/Transf.</t>
  </si>
  <si>
    <t>Descripcion</t>
  </si>
  <si>
    <t>Ref.</t>
  </si>
  <si>
    <t>Debito</t>
  </si>
  <si>
    <t>Credito</t>
  </si>
  <si>
    <t>Balance</t>
  </si>
  <si>
    <t>Del  01 al 31 de Julio del 2017</t>
  </si>
  <si>
    <t>03/07/2017</t>
  </si>
  <si>
    <t>05/07/2017</t>
  </si>
  <si>
    <t>06/07/2017</t>
  </si>
  <si>
    <t>07/07/2017</t>
  </si>
  <si>
    <t>11/07/2017</t>
  </si>
  <si>
    <t>12/07/2017</t>
  </si>
  <si>
    <t>13/07/2017</t>
  </si>
  <si>
    <t>14/07/2017</t>
  </si>
  <si>
    <t>17/07/2017</t>
  </si>
  <si>
    <t>18/07/2017</t>
  </si>
  <si>
    <t>19/07/2017</t>
  </si>
  <si>
    <t>20/07/2017</t>
  </si>
  <si>
    <t>24/07/2017</t>
  </si>
  <si>
    <t>25/07/2017</t>
  </si>
  <si>
    <t>26/07/2017</t>
  </si>
  <si>
    <t>27/07/2017</t>
  </si>
  <si>
    <t>24826 / 004371</t>
  </si>
  <si>
    <t>24827 / 004372</t>
  </si>
  <si>
    <t>24828 / 004373</t>
  </si>
  <si>
    <t>24829 / 004374</t>
  </si>
  <si>
    <t>24830 / 004375</t>
  </si>
  <si>
    <t>24831 / 004376</t>
  </si>
  <si>
    <t>24832 / 004377</t>
  </si>
  <si>
    <t>24833 / 004378</t>
  </si>
  <si>
    <t>24834 / 004379</t>
  </si>
  <si>
    <t>24835 / 004380</t>
  </si>
  <si>
    <t>24836 / 004381</t>
  </si>
  <si>
    <t>24837 / 004382</t>
  </si>
  <si>
    <t>24838 / 004383</t>
  </si>
  <si>
    <t>24839 / 004384</t>
  </si>
  <si>
    <t>24840 / 004385</t>
  </si>
  <si>
    <t>24841 / 004386</t>
  </si>
  <si>
    <t>24842 / 004387</t>
  </si>
  <si>
    <t>24843 / 004388</t>
  </si>
  <si>
    <t>24844 / 004389</t>
  </si>
  <si>
    <t>24845 / 004390</t>
  </si>
  <si>
    <t>24846 / 004391</t>
  </si>
  <si>
    <t>24847 / 004392</t>
  </si>
  <si>
    <t>24848 / 004393</t>
  </si>
  <si>
    <t>24849 / 004394</t>
  </si>
  <si>
    <t>24850 / 004395</t>
  </si>
  <si>
    <t>24851 / 004396</t>
  </si>
  <si>
    <t>24852 / 004397</t>
  </si>
  <si>
    <t>24853 / 004398</t>
  </si>
  <si>
    <t>24854 / 004399</t>
  </si>
  <si>
    <t>24855 / 004400</t>
  </si>
  <si>
    <t>24856 / 004401</t>
  </si>
  <si>
    <t>24857 / 004402</t>
  </si>
  <si>
    <t>24858 / 004403</t>
  </si>
  <si>
    <t>24859 / 004404</t>
  </si>
  <si>
    <t>24860 / 004405</t>
  </si>
  <si>
    <t>24861 / 004406</t>
  </si>
  <si>
    <t>24862 / 004407</t>
  </si>
  <si>
    <t>24863 / 004408</t>
  </si>
  <si>
    <t>24864 / 004409</t>
  </si>
  <si>
    <t>24865 / 004410</t>
  </si>
  <si>
    <t>24866 / 004411</t>
  </si>
  <si>
    <t>24867 / 004412</t>
  </si>
  <si>
    <t>24868 / 004413</t>
  </si>
  <si>
    <t>24869 / 004414</t>
  </si>
  <si>
    <t>24870 / 004415</t>
  </si>
  <si>
    <t>24871 / 004416</t>
  </si>
  <si>
    <t>24872 / 004417</t>
  </si>
  <si>
    <t>24873 / 004418</t>
  </si>
  <si>
    <t>24874 / 004419</t>
  </si>
  <si>
    <t>24875 / 004420</t>
  </si>
  <si>
    <t>24876 / 004421</t>
  </si>
  <si>
    <t>24877 / 004422</t>
  </si>
  <si>
    <t>24878 / 004423</t>
  </si>
  <si>
    <t>24879 / 004424</t>
  </si>
  <si>
    <t>24880 / 004425</t>
  </si>
  <si>
    <t>24881 / 004426</t>
  </si>
  <si>
    <t>24882 / 004427</t>
  </si>
  <si>
    <t>24883 / 004428</t>
  </si>
  <si>
    <t>24884 / 004429</t>
  </si>
  <si>
    <t>24885 / 004430</t>
  </si>
  <si>
    <t>24886 / 004431</t>
  </si>
  <si>
    <t>24887 / 004432</t>
  </si>
  <si>
    <t>24888 / 004433</t>
  </si>
  <si>
    <t>24889 / 004434</t>
  </si>
  <si>
    <t>24890 / 004435</t>
  </si>
  <si>
    <t>24893 / 004436</t>
  </si>
  <si>
    <t>24894 / 004437</t>
  </si>
  <si>
    <t>24895 / 004438</t>
  </si>
  <si>
    <t>24896 / 004439</t>
  </si>
  <si>
    <t>24899 / 004440</t>
  </si>
  <si>
    <t>24900 / 004441</t>
  </si>
  <si>
    <t>24901 / 004442</t>
  </si>
  <si>
    <t>24902 / 004443</t>
  </si>
  <si>
    <t>24903 / 004444</t>
  </si>
  <si>
    <t>24904 / 004445</t>
  </si>
  <si>
    <t>24905 / 004446</t>
  </si>
  <si>
    <t>24906 / 004447</t>
  </si>
  <si>
    <t>24907 / 004448</t>
  </si>
  <si>
    <t>24908 / 004449</t>
  </si>
  <si>
    <t>24909 / 004450</t>
  </si>
  <si>
    <t>24910 / 004451</t>
  </si>
  <si>
    <t>24911 / 004452</t>
  </si>
  <si>
    <t>24912 / 004453</t>
  </si>
  <si>
    <t>24913 / 004454</t>
  </si>
  <si>
    <t>24914 / 004455</t>
  </si>
  <si>
    <t>24915 / 004456</t>
  </si>
  <si>
    <t>24916 / 004457</t>
  </si>
  <si>
    <t>24917 / 004458</t>
  </si>
  <si>
    <t>24918 / 004459</t>
  </si>
  <si>
    <t>24919 / 004460</t>
  </si>
  <si>
    <t>24920 / 004461</t>
  </si>
  <si>
    <t>24921 / 004462</t>
  </si>
  <si>
    <t>24922 / 004463</t>
  </si>
  <si>
    <t>24923 / 004464</t>
  </si>
  <si>
    <t>24924 / 004465</t>
  </si>
  <si>
    <t>24925 / 004466</t>
  </si>
  <si>
    <t>24926 / 004467</t>
  </si>
  <si>
    <t>24927 / 004468</t>
  </si>
  <si>
    <t>24928 / 004469</t>
  </si>
  <si>
    <t>24929 / 004470</t>
  </si>
  <si>
    <t>24930 / 004471</t>
  </si>
  <si>
    <t>24931 / 004472</t>
  </si>
  <si>
    <t>24932 / 004473</t>
  </si>
  <si>
    <t>24933 / 004474</t>
  </si>
  <si>
    <t>24934 / 004475</t>
  </si>
  <si>
    <t>24935 / 004476</t>
  </si>
  <si>
    <t>24936 / 004477</t>
  </si>
  <si>
    <t>24937 / 004478</t>
  </si>
  <si>
    <t>24938 / 004479</t>
  </si>
  <si>
    <t>24939 / 004480</t>
  </si>
  <si>
    <t>24940 / 004481</t>
  </si>
  <si>
    <t>24941 / 004482</t>
  </si>
  <si>
    <t>24942 / 004483</t>
  </si>
  <si>
    <t>24943 / 004484</t>
  </si>
  <si>
    <t>24944 / 004485</t>
  </si>
  <si>
    <t>24945 / 004486</t>
  </si>
  <si>
    <t>24946 / 004487</t>
  </si>
  <si>
    <t>24947 / 004488</t>
  </si>
  <si>
    <t>24948 / 004489</t>
  </si>
  <si>
    <t>24949 / 004490</t>
  </si>
  <si>
    <t>24950 / 004491</t>
  </si>
  <si>
    <t>24951 / 004492</t>
  </si>
  <si>
    <t>24952 / 004493</t>
  </si>
  <si>
    <t>24953 / 004494</t>
  </si>
  <si>
    <t>24954 / 004495</t>
  </si>
  <si>
    <t>24955 / 004496</t>
  </si>
  <si>
    <t>24956 / 004497</t>
  </si>
  <si>
    <t>24957 / 004498</t>
  </si>
  <si>
    <t>24958 / 004499</t>
  </si>
  <si>
    <t>24959 / 004500</t>
  </si>
  <si>
    <t>24960 / 004501</t>
  </si>
  <si>
    <t>24961 / 004502</t>
  </si>
  <si>
    <t>24962 / 004503</t>
  </si>
  <si>
    <t>24963 / 004504</t>
  </si>
  <si>
    <t>24964 / 004505</t>
  </si>
  <si>
    <t>24965 / 004506</t>
  </si>
  <si>
    <t>24966 / 004507</t>
  </si>
  <si>
    <t>24967 / 004508</t>
  </si>
  <si>
    <t>24968 / 004509</t>
  </si>
  <si>
    <t>24969 / 004510</t>
  </si>
  <si>
    <t>24970 / 004511</t>
  </si>
  <si>
    <t>24971 / 004512</t>
  </si>
  <si>
    <t>24972 / 004513</t>
  </si>
  <si>
    <t>24973 / 004514</t>
  </si>
  <si>
    <t>24974 / 004515</t>
  </si>
  <si>
    <t>24975 / 004516</t>
  </si>
  <si>
    <t>EVELYN ALEXANDER BELL</t>
  </si>
  <si>
    <t>ROSALIA LUNA RODRIGUEZ</t>
  </si>
  <si>
    <t>EDDY ANTONIO SOSA PERALTA</t>
  </si>
  <si>
    <t>OSVALDO DAMIAN SERRANT HERNANDEZ</t>
  </si>
  <si>
    <t>GRUPO MARTE ROMAN, SRL</t>
  </si>
  <si>
    <t>SUPRESA INVERSIONES, SRL</t>
  </si>
  <si>
    <t>ANABEL GUILLEN DE SANCHEZ</t>
  </si>
  <si>
    <t>ANDRY GALLARDO MARTE</t>
  </si>
  <si>
    <t>GERHARD EDUARDO DULUC LOPEZ</t>
  </si>
  <si>
    <t>Importadora Elionor, SRL</t>
  </si>
  <si>
    <t>LESDIA FERNEDALISA RODRIGUEZ LARA DE ZAPATA</t>
  </si>
  <si>
    <t>EFRIN SALVADOR GONZALEZ VALENTIN</t>
  </si>
  <si>
    <t>DISTRIBUIDORA ESCOLAR, SA</t>
  </si>
  <si>
    <t>TECNOREDES, SRL</t>
  </si>
  <si>
    <t>RAFELINA INFANTE NUÑEZ</t>
  </si>
  <si>
    <t>LEASING DE LA HISPANIOLA, SRL</t>
  </si>
  <si>
    <t>MIGUEL ROA FLORENTINO</t>
  </si>
  <si>
    <t>MEGA INMOBILIARIA &amp; CONSTRUCTORA RD CAROOSE, SRL</t>
  </si>
  <si>
    <t>CLARY HAYDEE DIAZ MINAYA</t>
  </si>
  <si>
    <t>LEASING AUTOMOTRIZ DEL SUR, SRL</t>
  </si>
  <si>
    <t>CUCINA DI YARI, SRL</t>
  </si>
  <si>
    <t>JESUS ROLANDO DE LOS SANTOS ENCARNACION</t>
  </si>
  <si>
    <t>FRANKLIN FRIAS UPIA.</t>
  </si>
  <si>
    <t>PEDRO ALBERTO OZUNA</t>
  </si>
  <si>
    <t>MARCOS NIVAR JAVIER</t>
  </si>
  <si>
    <t>EDUARDO RAMON SANCHEZ</t>
  </si>
  <si>
    <t>BRYAN ANTONIO BREA LOPEZ</t>
  </si>
  <si>
    <t>ENERLIM, SRL</t>
  </si>
  <si>
    <t>SUPPORT SOLUTIONS NUGUER, SRL</t>
  </si>
  <si>
    <t>JUAN DOMINGO RINCON DECENA</t>
  </si>
  <si>
    <t>HOSTAL LUIS V, SRL</t>
  </si>
  <si>
    <t>TATIANA ALTAGRACIA DE LA CRUZ MARTINEZ</t>
  </si>
  <si>
    <t>DANNY OMAR OGANDO FLORES</t>
  </si>
  <si>
    <t>JOSE ALEJANDRO VELAZQUEZ JIMENEZ</t>
  </si>
  <si>
    <t>LUISA MERCEDES JORGE GRULLON</t>
  </si>
  <si>
    <t>LUIS ALBERTO FRANCO REYES</t>
  </si>
  <si>
    <t>RAFAEL GENEROSO CABRAL ROSARIO</t>
  </si>
  <si>
    <t>FELIPINA DE LA PAZ</t>
  </si>
  <si>
    <t>CARLOS EDUARDO PEÑA LOPEZ</t>
  </si>
  <si>
    <t>ITCORP GONGLOSS, SRL</t>
  </si>
  <si>
    <t>TALLERES ORTIZ CARELA DIESEL, SRL</t>
  </si>
  <si>
    <t>Suplidora Rosalian, SRL</t>
  </si>
  <si>
    <t>SARAH DE JESUS R PRODUCCION AUDIOVISUAL, SRL</t>
  </si>
  <si>
    <t>YARCELA SUPLIDORA, SRL</t>
  </si>
  <si>
    <t>QUIMIPEST DOMINICANA, SRL</t>
  </si>
  <si>
    <t>LOGOMARCA, SA</t>
  </si>
  <si>
    <t>LUIS EDUARDO DE LEON MENDEZ</t>
  </si>
  <si>
    <t>MOFIBEL, SRL</t>
  </si>
  <si>
    <t>ISIS NINOSKA RODRIGUEZ BAUTISTA</t>
  </si>
  <si>
    <t>LUIS ALFREDO BELEN DOMINGUEZ</t>
  </si>
  <si>
    <t>JUNIOR RAFAEL HIRALDO FRANCISCO</t>
  </si>
  <si>
    <t>DORIS LEONOR ESPINAL MARTINEZ</t>
  </si>
  <si>
    <t>GREGORY ROMILIO DE LEON PAULINO</t>
  </si>
  <si>
    <t>EDESTE</t>
  </si>
  <si>
    <t>JULIANI AMPARO SOTO DISLA</t>
  </si>
  <si>
    <t>JOSE VALENTIN PEÑA QUEZADA</t>
  </si>
  <si>
    <t>ADOLFO REYES REYNOSO</t>
  </si>
  <si>
    <t>VICTOR MANUEL ROSARIO BRITO</t>
  </si>
  <si>
    <t>FRANKLIN FRIAS UPIA</t>
  </si>
  <si>
    <t>EMILIO PORFIRIO DOÑE PIÑA</t>
  </si>
  <si>
    <t>GLENYS VICTORIA LINARES BATISTA</t>
  </si>
  <si>
    <t>CORPORACION DEL ACUEDUCTO Y ALCANTARILLADO DE SANTO DOMINGO</t>
  </si>
  <si>
    <t>NAP DEL CARIBE, INC</t>
  </si>
  <si>
    <t>SILKGLOBAL DOMINICANA, CXA</t>
  </si>
  <si>
    <t>COLUMBUS NETWORKS DOMINICANA, SA</t>
  </si>
  <si>
    <t>EDENORTE</t>
  </si>
  <si>
    <t>ISOMERCA COMERCIAL, SRL</t>
  </si>
  <si>
    <t>DAF TRADING, SRL</t>
  </si>
  <si>
    <t>YANIRIS ESTELA PEREZ TAVERAS / EVENTS PLANNER</t>
  </si>
  <si>
    <t>CAROLINA GORDILLO BLANCO</t>
  </si>
  <si>
    <t>GZ SERVIGLOBAL, SRL</t>
  </si>
  <si>
    <t>EDESUR</t>
  </si>
  <si>
    <t>LUIS RICARDO VALERA TINEO</t>
  </si>
  <si>
    <t>IVAN VLADIMIR DE PAULA DE LA CRUZ</t>
  </si>
  <si>
    <t>JOHNSON, SAS</t>
  </si>
  <si>
    <t>VICTOR OSIRIS POCHET FIGUEROA</t>
  </si>
  <si>
    <t>VISUAL SIGN GRAFICH BW, SRL</t>
  </si>
  <si>
    <t>ALONZO JUNIOR ROSARIO CHALAS</t>
  </si>
  <si>
    <t>SAES, SRL</t>
  </si>
  <si>
    <t>CARIBBEAN XAM, SRL</t>
  </si>
  <si>
    <t>ISRAEL MACDONNA NUÑEZ</t>
  </si>
  <si>
    <t>LESDIA FERNEDALISA RODRIGUEZ LARA</t>
  </si>
  <si>
    <t>MANUEL EMILIO ENCARNACION</t>
  </si>
  <si>
    <t>ALTICE HISPANIOLA, SA</t>
  </si>
  <si>
    <t>ALTICE HISPANIOLA, SA.</t>
  </si>
  <si>
    <t>CESARIO LUCIANO LUCIANO</t>
  </si>
  <si>
    <t>KELVYN ORIOLIS ALCANTARA DIAZ</t>
  </si>
  <si>
    <t>RAFAEL ELIAS GONZALEZ PERALTA</t>
  </si>
  <si>
    <t>ELVIN JOSE GARCIA SANCHEZ</t>
  </si>
  <si>
    <t>PEDRO ANTONIO TEJADA DE LOS SANTOS</t>
  </si>
  <si>
    <t>BIL ANTONIO INOA ALCANTARA</t>
  </si>
  <si>
    <t>BRENDA ELIANA NUÑEZ BAUTISTA</t>
  </si>
  <si>
    <t>NOEMI ESPINAL NUÑEZ</t>
  </si>
  <si>
    <t>ANTONIO GARIBALDY PEREZ URBAEZ</t>
  </si>
  <si>
    <t>FABIANNY CRUZ TEJEDA</t>
  </si>
  <si>
    <t>NULO</t>
  </si>
  <si>
    <t>PAGO NOMINA - IB</t>
  </si>
  <si>
    <t>TRANSF TERCEROS IB (COOPERATIVA)</t>
  </si>
  <si>
    <t>PAGO NOMINA - IB (NOMINA PERSONAL FIJO/CONTRATADO)</t>
  </si>
  <si>
    <t>PAGO NOMINA - IB (VOLUNTARIOS CTCs)</t>
  </si>
  <si>
    <t xml:space="preserve">PAGO NOMINA - IB </t>
  </si>
  <si>
    <t>PAGO NOMINA - IB (DIA FAMILIAR EPES)</t>
  </si>
  <si>
    <t>PAGO NOMINA - IB (MATERIAL LIMPIEZA CTCs)</t>
  </si>
  <si>
    <t>TRANSFERENCIA DE FONDOS - IB (PAGO DE IMPUESTOS)</t>
  </si>
  <si>
    <t>DEPOSITO EFECTIVO</t>
  </si>
  <si>
    <t>DEVOLUCION SOBRANTE CK.4288</t>
  </si>
  <si>
    <t>DEVOLUCION SOBRANTE CK.4262</t>
  </si>
  <si>
    <t>DEVOLUCION SOBRANTE CK.4297</t>
  </si>
  <si>
    <t>DEVOLUCION SOBRANTE CK.4342</t>
  </si>
  <si>
    <t>DEVOLUCION SOBRANTE CK.4414</t>
  </si>
  <si>
    <t>DEVOLUCION SOBRANTE CK.4370</t>
  </si>
  <si>
    <t>DEVOLUCION SOBRANTE CK.4409</t>
  </si>
  <si>
    <t>DEVOLUCION SOBRANTE</t>
  </si>
  <si>
    <t>DEVOLUCON SOBRANTE CK.4355</t>
  </si>
  <si>
    <t>DEVOLUCION SOBRANTE CK.4395</t>
  </si>
  <si>
    <t>CARGOS BANCARIOS</t>
  </si>
  <si>
    <t>REINTEGRO CK.4367</t>
  </si>
  <si>
    <t xml:space="preserve">VICEPRESIDENCIA DE LA REPUBLICA DOMINICANA </t>
  </si>
  <si>
    <t xml:space="preserve">GABINETE DE COORDINACION DE LA POLITICA SOCIAL </t>
  </si>
  <si>
    <t>(valores en RD$)</t>
  </si>
  <si>
    <t>MES DE JULIO-2017</t>
  </si>
  <si>
    <t>EJECUCION PRESUPUESTARIA DEL PROGRAMA  PROSOLI- CTC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</si>
  <si>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</si>
  <si>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</si>
  <si>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</si>
  <si>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</si>
  <si>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</si>
  <si>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</si>
  <si>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 </t>
  </si>
  <si>
    <t>REINTEGRO CK.4299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</si>
</sst>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63"/>
      <name val="Arial"/>
      <family val="2"/>
    </font>
    <font>
      <b/>
      <sz val="16"/>
      <color theme="1"/>
      <name val="Arial Narrow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3" fillId="4" borderId="3" xfId="0" applyFont="1" applyFill="1" applyBorder="1"/>
    <xf numFmtId="0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3" fillId="0" borderId="4" xfId="0" applyFont="1" applyBorder="1"/>
    <xf numFmtId="0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0" fontId="3" fillId="0" borderId="6" xfId="0" applyFont="1" applyBorder="1"/>
    <xf numFmtId="49" fontId="3" fillId="0" borderId="5" xfId="0" applyNumberFormat="1" applyFont="1" applyBorder="1" applyAlignment="1">
      <alignment horizontal="center"/>
    </xf>
    <xf numFmtId="164" fontId="2" fillId="3" borderId="3" xfId="1" applyFont="1" applyFill="1" applyBorder="1"/>
    <xf numFmtId="164" fontId="2" fillId="3" borderId="2" xfId="1" applyFont="1" applyFill="1" applyBorder="1"/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/>
    <xf numFmtId="49" fontId="3" fillId="0" borderId="6" xfId="0" applyNumberFormat="1" applyFont="1" applyBorder="1" applyAlignment="1">
      <alignment horizontal="center"/>
    </xf>
    <xf numFmtId="164" fontId="2" fillId="3" borderId="6" xfId="1" applyFont="1" applyFill="1" applyBorder="1"/>
    <xf numFmtId="0" fontId="2" fillId="3" borderId="7" xfId="0" applyNumberFormat="1" applyFont="1" applyFill="1" applyBorder="1" applyAlignment="1">
      <alignment horizontal="center"/>
    </xf>
    <xf numFmtId="0" fontId="2" fillId="3" borderId="7" xfId="0" applyFont="1" applyFill="1" applyBorder="1"/>
    <xf numFmtId="164" fontId="0" fillId="0" borderId="0" xfId="1" applyFont="1"/>
    <xf numFmtId="164" fontId="2" fillId="2" borderId="1" xfId="1" applyFont="1" applyFill="1" applyBorder="1"/>
    <xf numFmtId="164" fontId="3" fillId="0" borderId="3" xfId="1" applyFont="1" applyBorder="1"/>
    <xf numFmtId="164" fontId="3" fillId="4" borderId="3" xfId="1" applyFont="1" applyFill="1" applyBorder="1"/>
    <xf numFmtId="164" fontId="3" fillId="0" borderId="5" xfId="1" applyFont="1" applyBorder="1"/>
    <xf numFmtId="164" fontId="3" fillId="0" borderId="6" xfId="1" applyFont="1" applyBorder="1"/>
    <xf numFmtId="164" fontId="2" fillId="3" borderId="7" xfId="1" applyFont="1" applyFill="1" applyBorder="1" applyAlignment="1">
      <alignment horizontal="right"/>
    </xf>
    <xf numFmtId="164" fontId="3" fillId="0" borderId="3" xfId="1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9" fillId="6" borderId="0" xfId="0" applyFont="1" applyFill="1" applyAlignment="1">
      <alignment horizontal="center" vertical="center"/>
    </xf>
    <xf numFmtId="4" fontId="9" fillId="6" borderId="0" xfId="0" applyNumberFormat="1" applyFont="1" applyFill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4" fontId="9" fillId="7" borderId="0" xfId="0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4" fontId="9" fillId="5" borderId="14" xfId="0" applyNumberFormat="1" applyFont="1" applyFill="1" applyBorder="1" applyAlignment="1">
      <alignment horizontal="right" vertical="center"/>
    </xf>
    <xf numFmtId="4" fontId="10" fillId="5" borderId="15" xfId="0" applyNumberFormat="1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4" fontId="9" fillId="5" borderId="18" xfId="0" applyNumberFormat="1" applyFont="1" applyFill="1" applyBorder="1" applyAlignment="1">
      <alignment horizontal="center" vertical="center" wrapText="1"/>
    </xf>
    <xf numFmtId="4" fontId="9" fillId="5" borderId="1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horizontal="center"/>
    </xf>
    <xf numFmtId="4" fontId="0" fillId="0" borderId="0" xfId="0" applyNumberFormat="1"/>
    <xf numFmtId="4" fontId="5" fillId="0" borderId="0" xfId="1" applyNumberFormat="1" applyFont="1" applyAlignment="1"/>
    <xf numFmtId="4" fontId="9" fillId="6" borderId="0" xfId="1" applyNumberFormat="1" applyFont="1" applyFill="1" applyAlignment="1">
      <alignment horizontal="center" vertical="center"/>
    </xf>
    <xf numFmtId="4" fontId="9" fillId="7" borderId="0" xfId="1" applyNumberFormat="1" applyFont="1" applyFill="1" applyBorder="1" applyAlignment="1">
      <alignment horizontal="center" vertical="center"/>
    </xf>
    <xf numFmtId="4" fontId="10" fillId="5" borderId="15" xfId="1" applyNumberFormat="1" applyFont="1" applyFill="1" applyBorder="1" applyAlignment="1">
      <alignment horizontal="center"/>
    </xf>
    <xf numFmtId="4" fontId="9" fillId="5" borderId="19" xfId="1" applyNumberFormat="1" applyFont="1" applyFill="1" applyBorder="1" applyAlignment="1">
      <alignment horizontal="center" vertical="center"/>
    </xf>
    <xf numFmtId="4" fontId="7" fillId="0" borderId="0" xfId="1" applyNumberFormat="1" applyFont="1" applyAlignment="1">
      <alignment vertical="top" wrapText="1"/>
    </xf>
    <xf numFmtId="4" fontId="0" fillId="0" borderId="0" xfId="1" applyNumberFormat="1" applyFont="1"/>
    <xf numFmtId="0" fontId="7" fillId="0" borderId="0" xfId="0" applyFont="1" applyAlignment="1">
      <alignment horizontal="center" vertical="top" wrapText="1"/>
    </xf>
    <xf numFmtId="0" fontId="7" fillId="0" borderId="20" xfId="0" applyFont="1" applyBorder="1" applyAlignment="1">
      <alignment vertical="top" wrapText="1"/>
    </xf>
    <xf numFmtId="0" fontId="7" fillId="0" borderId="20" xfId="0" applyFont="1" applyBorder="1" applyAlignment="1">
      <alignment horizontal="center" vertical="top" wrapText="1"/>
    </xf>
    <xf numFmtId="0" fontId="5" fillId="0" borderId="20" xfId="0" applyFont="1" applyBorder="1"/>
    <xf numFmtId="4" fontId="5" fillId="0" borderId="20" xfId="0" applyNumberFormat="1" applyFont="1" applyBorder="1"/>
    <xf numFmtId="4" fontId="7" fillId="0" borderId="20" xfId="1" applyNumberFormat="1" applyFont="1" applyBorder="1" applyAlignment="1">
      <alignment vertical="top" wrapText="1"/>
    </xf>
    <xf numFmtId="0" fontId="11" fillId="0" borderId="20" xfId="0" applyFont="1" applyFill="1" applyBorder="1" applyAlignment="1">
      <alignment horizontal="left"/>
    </xf>
    <xf numFmtId="0" fontId="11" fillId="0" borderId="20" xfId="0" applyNumberFormat="1" applyFont="1" applyFill="1" applyBorder="1" applyAlignment="1">
      <alignment horizontal="left"/>
    </xf>
    <xf numFmtId="0" fontId="11" fillId="0" borderId="20" xfId="0" applyFont="1" applyFill="1" applyBorder="1" applyAlignment="1">
      <alignment horizontal="center"/>
    </xf>
    <xf numFmtId="4" fontId="5" fillId="0" borderId="20" xfId="1" applyNumberFormat="1" applyFont="1" applyBorder="1"/>
    <xf numFmtId="0" fontId="11" fillId="0" borderId="20" xfId="0" applyNumberFormat="1" applyFont="1" applyFill="1" applyBorder="1" applyAlignment="1">
      <alignment horizontal="center"/>
    </xf>
    <xf numFmtId="0" fontId="7" fillId="0" borderId="20" xfId="0" applyFont="1" applyBorder="1" applyAlignment="1">
      <alignment vertical="top" wrapText="1" readingOrder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0" fontId="5" fillId="0" borderId="22" xfId="0" applyFont="1" applyBorder="1"/>
    <xf numFmtId="4" fontId="5" fillId="0" borderId="22" xfId="0" applyNumberFormat="1" applyFont="1" applyBorder="1"/>
    <xf numFmtId="4" fontId="7" fillId="0" borderId="22" xfId="1" applyNumberFormat="1" applyFont="1" applyBorder="1" applyAlignment="1">
      <alignment vertical="top" wrapText="1"/>
    </xf>
    <xf numFmtId="4" fontId="5" fillId="0" borderId="23" xfId="0" applyNumberFormat="1" applyFont="1" applyBorder="1"/>
    <xf numFmtId="0" fontId="7" fillId="0" borderId="24" xfId="0" applyFont="1" applyBorder="1" applyAlignment="1">
      <alignment vertical="top" wrapText="1"/>
    </xf>
    <xf numFmtId="4" fontId="5" fillId="0" borderId="25" xfId="0" applyNumberFormat="1" applyFont="1" applyBorder="1"/>
    <xf numFmtId="165" fontId="11" fillId="0" borderId="24" xfId="0" applyNumberFormat="1" applyFont="1" applyFill="1" applyBorder="1" applyAlignment="1">
      <alignment horizontal="left"/>
    </xf>
    <xf numFmtId="4" fontId="10" fillId="0" borderId="27" xfId="0" applyNumberFormat="1" applyFont="1" applyBorder="1"/>
    <xf numFmtId="0" fontId="2" fillId="3" borderId="6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6" fillId="0" borderId="26" xfId="0" applyFont="1" applyBorder="1" applyAlignment="1">
      <alignment horizontal="center" vertical="top" wrapText="1"/>
    </xf>
    <xf numFmtId="0" fontId="6" fillId="0" borderId="26" xfId="0" applyFont="1" applyBorder="1" applyAlignment="1">
      <alignment vertical="top" wrapText="1"/>
    </xf>
    <xf numFmtId="0" fontId="10" fillId="0" borderId="26" xfId="0" applyFont="1" applyBorder="1"/>
    <xf numFmtId="4" fontId="10" fillId="0" borderId="26" xfId="0" applyNumberFormat="1" applyFont="1" applyBorder="1"/>
    <xf numFmtId="4" fontId="6" fillId="0" borderId="26" xfId="1" applyNumberFormat="1" applyFont="1" applyBorder="1" applyAlignment="1">
      <alignment vertical="top" wrapText="1"/>
    </xf>
    <xf numFmtId="0" fontId="16" fillId="0" borderId="0" xfId="0" applyFont="1"/>
    <xf numFmtId="4" fontId="7" fillId="0" borderId="20" xfId="1" applyNumberFormat="1" applyFont="1" applyBorder="1" applyAlignment="1">
      <alignment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3" fillId="0" borderId="28" xfId="0" applyFont="1" applyBorder="1"/>
    <xf numFmtId="0" fontId="3" fillId="0" borderId="32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14" fillId="0" borderId="29" xfId="0" applyFont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3" fillId="0" borderId="32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33" xfId="0" applyFont="1" applyBorder="1" applyAlignment="1" applyProtection="1">
      <alignment horizontal="center"/>
      <protection locked="0"/>
    </xf>
    <xf numFmtId="0" fontId="9" fillId="6" borderId="0" xfId="0" applyFont="1" applyFill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6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opLeftCell="A203" workbookViewId="0">
      <selection activeCell="F220" sqref="F220"/>
    </sheetView>
  </sheetViews>
  <sheetFormatPr baseColWidth="10" defaultRowHeight="15" x14ac:dyDescent="0.25"/>
  <cols>
    <col min="2" max="2" width="73.42578125" bestFit="1" customWidth="1"/>
    <col min="3" max="3" width="17.42578125" bestFit="1" customWidth="1"/>
    <col min="4" max="4" width="13" bestFit="1" customWidth="1"/>
    <col min="5" max="5" width="13.42578125" style="25" bestFit="1" customWidth="1"/>
    <col min="6" max="6" width="14.28515625" bestFit="1" customWidth="1"/>
  </cols>
  <sheetData>
    <row r="1" spans="1:9" ht="17.45" x14ac:dyDescent="0.3">
      <c r="A1" s="105" t="s">
        <v>644</v>
      </c>
      <c r="B1" s="106"/>
      <c r="C1" s="106"/>
      <c r="D1" s="106"/>
      <c r="E1" s="106"/>
      <c r="F1" s="107"/>
    </row>
    <row r="2" spans="1:9" ht="15.6" x14ac:dyDescent="0.3">
      <c r="A2" s="108" t="s">
        <v>645</v>
      </c>
      <c r="B2" s="109"/>
      <c r="C2" s="109"/>
      <c r="D2" s="109"/>
      <c r="E2" s="109"/>
      <c r="F2" s="110"/>
    </row>
    <row r="3" spans="1:9" ht="15.6" x14ac:dyDescent="0.3">
      <c r="A3" s="108" t="s">
        <v>648</v>
      </c>
      <c r="B3" s="109"/>
      <c r="C3" s="109"/>
      <c r="D3" s="109"/>
      <c r="E3" s="109"/>
      <c r="F3" s="110"/>
    </row>
    <row r="4" spans="1:9" ht="15.6" x14ac:dyDescent="0.3">
      <c r="A4" s="108" t="s">
        <v>647</v>
      </c>
      <c r="B4" s="109"/>
      <c r="C4" s="109"/>
      <c r="D4" s="109"/>
      <c r="E4" s="109"/>
      <c r="F4" s="110"/>
    </row>
    <row r="5" spans="1:9" ht="15.6" x14ac:dyDescent="0.3">
      <c r="A5" s="108" t="s">
        <v>646</v>
      </c>
      <c r="B5" s="109"/>
      <c r="C5" s="109"/>
      <c r="D5" s="109"/>
      <c r="E5" s="109"/>
      <c r="F5" s="110"/>
    </row>
    <row r="6" spans="1:9" thickBot="1" x14ac:dyDescent="0.35">
      <c r="A6" s="102"/>
      <c r="B6" s="103"/>
      <c r="C6" s="103"/>
      <c r="D6" s="103"/>
      <c r="E6" s="103"/>
      <c r="F6" s="104"/>
    </row>
    <row r="7" spans="1:9" ht="16.5" thickTop="1" thickBot="1" x14ac:dyDescent="0.3">
      <c r="A7" s="98" t="s">
        <v>649</v>
      </c>
      <c r="B7" s="100" t="s">
        <v>650</v>
      </c>
      <c r="C7" s="88" t="s">
        <v>649</v>
      </c>
      <c r="D7" s="89"/>
      <c r="E7" s="89"/>
      <c r="F7" s="90"/>
    </row>
    <row r="8" spans="1:9" ht="26.25" thickBot="1" x14ac:dyDescent="0.3">
      <c r="A8" s="99"/>
      <c r="B8" s="101"/>
      <c r="C8" s="87" t="s">
        <v>651</v>
      </c>
      <c r="D8" s="87" t="s">
        <v>652</v>
      </c>
      <c r="E8" s="87" t="s">
        <v>653</v>
      </c>
      <c r="F8" s="87" t="s">
        <v>654</v>
      </c>
    </row>
    <row r="9" spans="1:9" thickBot="1" x14ac:dyDescent="0.35">
      <c r="A9" s="1">
        <v>21</v>
      </c>
      <c r="B9" s="2" t="s">
        <v>0</v>
      </c>
      <c r="C9" s="2"/>
      <c r="D9" s="2"/>
      <c r="E9" s="26">
        <f>+E10+E14+E19+E22+E26++E33+E36</f>
        <v>6764375.0499999989</v>
      </c>
      <c r="F9" s="26">
        <f>+F10+F14+F19+F22+F26++F33+F36</f>
        <v>6764375.0499999989</v>
      </c>
    </row>
    <row r="10" spans="1:9" ht="14.45" x14ac:dyDescent="0.3">
      <c r="A10" s="3" t="s">
        <v>1</v>
      </c>
      <c r="B10" s="4" t="s">
        <v>2</v>
      </c>
      <c r="C10" s="4"/>
      <c r="D10" s="4"/>
      <c r="E10" s="18">
        <f>E11+E12</f>
        <v>3527167.5</v>
      </c>
      <c r="F10" s="18">
        <f>F11+F12</f>
        <v>3527167.5</v>
      </c>
    </row>
    <row r="11" spans="1:9" ht="14.45" x14ac:dyDescent="0.3">
      <c r="A11" s="5" t="s">
        <v>3</v>
      </c>
      <c r="B11" s="6" t="s">
        <v>4</v>
      </c>
      <c r="C11" s="6"/>
      <c r="D11" s="6"/>
      <c r="E11" s="27">
        <v>3527167.5</v>
      </c>
      <c r="F11" s="27">
        <v>3527167.5</v>
      </c>
    </row>
    <row r="12" spans="1:9" ht="14.45" x14ac:dyDescent="0.3">
      <c r="A12" s="5" t="s">
        <v>5</v>
      </c>
      <c r="B12" s="7" t="s">
        <v>6</v>
      </c>
      <c r="C12" s="7"/>
      <c r="D12" s="7"/>
      <c r="E12" s="28"/>
      <c r="F12" s="28"/>
    </row>
    <row r="13" spans="1:9" ht="14.45" x14ac:dyDescent="0.3">
      <c r="A13" s="5"/>
      <c r="B13" s="7"/>
      <c r="C13" s="7"/>
      <c r="D13" s="7"/>
      <c r="E13" s="28"/>
      <c r="F13" s="28"/>
    </row>
    <row r="14" spans="1:9" ht="14.45" x14ac:dyDescent="0.3">
      <c r="A14" s="8" t="s">
        <v>7</v>
      </c>
      <c r="B14" s="9" t="s">
        <v>8</v>
      </c>
      <c r="C14" s="9"/>
      <c r="D14" s="9"/>
      <c r="E14" s="17">
        <f>SUM(E15:E17)</f>
        <v>2360666.69</v>
      </c>
      <c r="F14" s="17">
        <f>SUM(F15:F17)</f>
        <v>2360666.69</v>
      </c>
    </row>
    <row r="15" spans="1:9" ht="14.45" x14ac:dyDescent="0.3">
      <c r="A15" s="5" t="s">
        <v>9</v>
      </c>
      <c r="B15" s="6" t="s">
        <v>10</v>
      </c>
      <c r="C15" s="6"/>
      <c r="D15" s="6"/>
      <c r="E15" s="27">
        <v>2360666.69</v>
      </c>
      <c r="F15" s="27">
        <v>2360666.69</v>
      </c>
      <c r="I15" t="s">
        <v>655</v>
      </c>
    </row>
    <row r="16" spans="1:9" ht="14.45" x14ac:dyDescent="0.3">
      <c r="A16" s="5" t="s">
        <v>11</v>
      </c>
      <c r="B16" s="6" t="s">
        <v>12</v>
      </c>
      <c r="C16" s="6"/>
      <c r="D16" s="6"/>
      <c r="E16" s="27"/>
      <c r="F16" s="27"/>
    </row>
    <row r="17" spans="1:6" ht="14.45" x14ac:dyDescent="0.3">
      <c r="A17" s="5" t="s">
        <v>13</v>
      </c>
      <c r="B17" s="6" t="s">
        <v>14</v>
      </c>
      <c r="C17" s="6"/>
      <c r="D17" s="6"/>
      <c r="E17" s="27"/>
      <c r="F17" s="27"/>
    </row>
    <row r="18" spans="1:6" ht="14.45" x14ac:dyDescent="0.3">
      <c r="A18" s="5"/>
      <c r="B18" s="6"/>
      <c r="C18" s="6"/>
      <c r="D18" s="6"/>
      <c r="E18" s="27"/>
      <c r="F18" s="27"/>
    </row>
    <row r="19" spans="1:6" x14ac:dyDescent="0.25">
      <c r="A19" s="8" t="s">
        <v>15</v>
      </c>
      <c r="B19" s="9" t="s">
        <v>16</v>
      </c>
      <c r="C19" s="9"/>
      <c r="D19" s="9"/>
      <c r="E19" s="17">
        <f>SUM(E20:E21)</f>
        <v>0</v>
      </c>
      <c r="F19" s="17">
        <f>SUM(F20:F21)</f>
        <v>0</v>
      </c>
    </row>
    <row r="20" spans="1:6" x14ac:dyDescent="0.25">
      <c r="A20" s="5" t="s">
        <v>17</v>
      </c>
      <c r="B20" s="6" t="s">
        <v>18</v>
      </c>
      <c r="C20" s="6"/>
      <c r="D20" s="6"/>
      <c r="E20" s="27">
        <v>0</v>
      </c>
      <c r="F20" s="27">
        <v>0</v>
      </c>
    </row>
    <row r="21" spans="1:6" ht="14.45" x14ac:dyDescent="0.3">
      <c r="A21" s="5"/>
      <c r="B21" s="6"/>
      <c r="C21" s="6"/>
      <c r="D21" s="6"/>
      <c r="E21" s="27"/>
      <c r="F21" s="27"/>
    </row>
    <row r="22" spans="1:6" ht="14.45" x14ac:dyDescent="0.3">
      <c r="A22" s="8" t="s">
        <v>19</v>
      </c>
      <c r="B22" s="9" t="s">
        <v>20</v>
      </c>
      <c r="C22" s="9"/>
      <c r="D22" s="9"/>
      <c r="E22" s="17">
        <f>SUM(E23:E24)</f>
        <v>0</v>
      </c>
      <c r="F22" s="17">
        <f>SUM(F23:F24)</f>
        <v>0</v>
      </c>
    </row>
    <row r="23" spans="1:6" x14ac:dyDescent="0.25">
      <c r="A23" s="5" t="s">
        <v>21</v>
      </c>
      <c r="B23" s="6" t="s">
        <v>22</v>
      </c>
      <c r="C23" s="6"/>
      <c r="D23" s="6"/>
      <c r="E23" s="27"/>
      <c r="F23" s="27"/>
    </row>
    <row r="24" spans="1:6" x14ac:dyDescent="0.25">
      <c r="A24" s="5" t="s">
        <v>23</v>
      </c>
      <c r="B24" s="6" t="s">
        <v>24</v>
      </c>
      <c r="C24" s="6"/>
      <c r="D24" s="6"/>
      <c r="E24" s="27">
        <v>0</v>
      </c>
      <c r="F24" s="27">
        <v>0</v>
      </c>
    </row>
    <row r="25" spans="1:6" ht="14.45" x14ac:dyDescent="0.3">
      <c r="A25" s="5"/>
      <c r="B25" s="6"/>
      <c r="C25" s="6"/>
      <c r="D25" s="6"/>
      <c r="E25" s="27"/>
      <c r="F25" s="27"/>
    </row>
    <row r="26" spans="1:6" x14ac:dyDescent="0.25">
      <c r="A26" s="8" t="s">
        <v>25</v>
      </c>
      <c r="B26" s="9" t="s">
        <v>26</v>
      </c>
      <c r="C26" s="9"/>
      <c r="D26" s="9"/>
      <c r="E26" s="17">
        <f>SUM(E27:E31)</f>
        <v>0</v>
      </c>
      <c r="F26" s="17">
        <f>SUM(F27:F31)</f>
        <v>0</v>
      </c>
    </row>
    <row r="27" spans="1:6" x14ac:dyDescent="0.25">
      <c r="A27" s="5" t="s">
        <v>27</v>
      </c>
      <c r="B27" s="6" t="s">
        <v>28</v>
      </c>
      <c r="C27" s="6"/>
      <c r="D27" s="6"/>
      <c r="E27" s="27">
        <v>0</v>
      </c>
      <c r="F27" s="27">
        <v>0</v>
      </c>
    </row>
    <row r="28" spans="1:6" x14ac:dyDescent="0.25">
      <c r="A28" s="5" t="s">
        <v>29</v>
      </c>
      <c r="B28" s="6" t="s">
        <v>30</v>
      </c>
      <c r="C28" s="6"/>
      <c r="D28" s="6"/>
      <c r="E28" s="27">
        <v>0</v>
      </c>
      <c r="F28" s="27">
        <v>0</v>
      </c>
    </row>
    <row r="29" spans="1:6" x14ac:dyDescent="0.25">
      <c r="A29" s="5" t="s">
        <v>31</v>
      </c>
      <c r="B29" s="6" t="s">
        <v>32</v>
      </c>
      <c r="C29" s="6"/>
      <c r="D29" s="6"/>
      <c r="E29" s="27"/>
      <c r="F29" s="27"/>
    </row>
    <row r="30" spans="1:6" x14ac:dyDescent="0.25">
      <c r="A30" s="5" t="s">
        <v>33</v>
      </c>
      <c r="B30" s="6" t="s">
        <v>34</v>
      </c>
      <c r="C30" s="6"/>
      <c r="D30" s="6"/>
      <c r="E30" s="27">
        <v>0</v>
      </c>
      <c r="F30" s="27">
        <v>0</v>
      </c>
    </row>
    <row r="31" spans="1:6" x14ac:dyDescent="0.25">
      <c r="A31" s="5" t="s">
        <v>35</v>
      </c>
      <c r="B31" s="6" t="s">
        <v>36</v>
      </c>
      <c r="C31" s="6"/>
      <c r="D31" s="6"/>
      <c r="E31" s="27"/>
      <c r="F31" s="27"/>
    </row>
    <row r="32" spans="1:6" ht="14.45" x14ac:dyDescent="0.3">
      <c r="A32" s="5"/>
      <c r="B32" s="6"/>
      <c r="C32" s="6"/>
      <c r="D32" s="6"/>
      <c r="E32" s="27"/>
      <c r="F32" s="27"/>
    </row>
    <row r="33" spans="1:6" x14ac:dyDescent="0.25">
      <c r="A33" s="8" t="s">
        <v>37</v>
      </c>
      <c r="B33" s="9" t="s">
        <v>38</v>
      </c>
      <c r="C33" s="9"/>
      <c r="D33" s="9"/>
      <c r="E33" s="17">
        <f>SUM(E34:E34)</f>
        <v>0</v>
      </c>
      <c r="F33" s="17">
        <f>SUM(F34:F34)</f>
        <v>0</v>
      </c>
    </row>
    <row r="34" spans="1:6" ht="14.45" x14ac:dyDescent="0.3">
      <c r="A34" s="5" t="s">
        <v>39</v>
      </c>
      <c r="B34" s="6" t="s">
        <v>40</v>
      </c>
      <c r="C34" s="6"/>
      <c r="D34" s="6"/>
      <c r="E34" s="27">
        <v>0</v>
      </c>
      <c r="F34" s="27">
        <v>0</v>
      </c>
    </row>
    <row r="35" spans="1:6" ht="14.45" x14ac:dyDescent="0.3">
      <c r="A35" s="5"/>
      <c r="B35" s="6"/>
      <c r="C35" s="6"/>
      <c r="D35" s="6"/>
      <c r="E35" s="27"/>
      <c r="F35" s="27"/>
    </row>
    <row r="36" spans="1:6" ht="14.45" x14ac:dyDescent="0.3">
      <c r="A36" s="8" t="s">
        <v>41</v>
      </c>
      <c r="B36" s="9" t="s">
        <v>42</v>
      </c>
      <c r="C36" s="9"/>
      <c r="D36" s="9"/>
      <c r="E36" s="17">
        <f>SUM(E37:E39)</f>
        <v>876540.85999999987</v>
      </c>
      <c r="F36" s="17">
        <f>SUM(F37:F39)</f>
        <v>876540.85999999987</v>
      </c>
    </row>
    <row r="37" spans="1:6" ht="14.45" x14ac:dyDescent="0.3">
      <c r="A37" s="5" t="s">
        <v>43</v>
      </c>
      <c r="B37" s="6" t="s">
        <v>44</v>
      </c>
      <c r="C37" s="6"/>
      <c r="D37" s="6"/>
      <c r="E37" s="27">
        <v>408939.45</v>
      </c>
      <c r="F37" s="27">
        <v>408939.45</v>
      </c>
    </row>
    <row r="38" spans="1:6" ht="14.45" x14ac:dyDescent="0.3">
      <c r="A38" s="5" t="s">
        <v>45</v>
      </c>
      <c r="B38" s="10" t="s">
        <v>46</v>
      </c>
      <c r="C38" s="10"/>
      <c r="D38" s="10"/>
      <c r="E38" s="27">
        <v>409516.22</v>
      </c>
      <c r="F38" s="27">
        <v>409516.22</v>
      </c>
    </row>
    <row r="39" spans="1:6" ht="14.45" x14ac:dyDescent="0.3">
      <c r="A39" s="5" t="s">
        <v>47</v>
      </c>
      <c r="B39" s="10" t="s">
        <v>48</v>
      </c>
      <c r="C39" s="10"/>
      <c r="D39" s="10"/>
      <c r="E39" s="27">
        <v>58085.19</v>
      </c>
      <c r="F39" s="27">
        <v>58085.19</v>
      </c>
    </row>
    <row r="40" spans="1:6" thickBot="1" x14ac:dyDescent="0.35">
      <c r="A40" s="11"/>
      <c r="B40" s="12"/>
      <c r="C40" s="12"/>
      <c r="D40" s="12"/>
      <c r="E40" s="29"/>
      <c r="F40" s="29"/>
    </row>
    <row r="41" spans="1:6" thickBot="1" x14ac:dyDescent="0.35">
      <c r="A41" s="1">
        <v>2.2000000000000002</v>
      </c>
      <c r="B41" s="2" t="s">
        <v>49</v>
      </c>
      <c r="C41" s="2"/>
      <c r="D41" s="2"/>
      <c r="E41" s="26">
        <f>+E42+E50+E54+E58+E63+E70+E75+E87+E103</f>
        <v>5873245.3800000008</v>
      </c>
      <c r="F41" s="26">
        <f>+F42+F50+F54+F58+F63+F70+F75+F87+F103</f>
        <v>5873245.3800000008</v>
      </c>
    </row>
    <row r="42" spans="1:6" x14ac:dyDescent="0.25">
      <c r="A42" s="3" t="s">
        <v>50</v>
      </c>
      <c r="B42" s="4" t="s">
        <v>51</v>
      </c>
      <c r="C42" s="4"/>
      <c r="D42" s="4"/>
      <c r="E42" s="18">
        <f>SUM(E43:E48)</f>
        <v>1418802.69</v>
      </c>
      <c r="F42" s="18">
        <f>SUM(F43:F48)</f>
        <v>1418802.69</v>
      </c>
    </row>
    <row r="43" spans="1:6" ht="14.45" x14ac:dyDescent="0.3">
      <c r="A43" s="5" t="s">
        <v>52</v>
      </c>
      <c r="B43" s="6" t="s">
        <v>53</v>
      </c>
      <c r="C43" s="6"/>
      <c r="D43" s="6"/>
      <c r="E43" s="27">
        <v>0</v>
      </c>
      <c r="F43" s="27">
        <v>0</v>
      </c>
    </row>
    <row r="44" spans="1:6" ht="14.45" x14ac:dyDescent="0.3">
      <c r="A44" s="5" t="s">
        <v>54</v>
      </c>
      <c r="B44" s="6" t="s">
        <v>55</v>
      </c>
      <c r="C44" s="6"/>
      <c r="D44" s="6"/>
      <c r="E44" s="27">
        <v>0</v>
      </c>
      <c r="F44" s="27">
        <v>0</v>
      </c>
    </row>
    <row r="45" spans="1:6" ht="14.45" x14ac:dyDescent="0.3">
      <c r="A45" s="5" t="s">
        <v>56</v>
      </c>
      <c r="B45" s="6" t="s">
        <v>57</v>
      </c>
      <c r="C45" s="6"/>
      <c r="D45" s="6"/>
      <c r="E45" s="27">
        <v>546720.4</v>
      </c>
      <c r="F45" s="27">
        <v>546720.4</v>
      </c>
    </row>
    <row r="46" spans="1:6" ht="14.45" x14ac:dyDescent="0.3">
      <c r="A46" s="5" t="s">
        <v>58</v>
      </c>
      <c r="B46" s="6" t="s">
        <v>59</v>
      </c>
      <c r="C46" s="6"/>
      <c r="D46" s="6"/>
      <c r="E46" s="27">
        <v>871444.29</v>
      </c>
      <c r="F46" s="27">
        <v>871444.29</v>
      </c>
    </row>
    <row r="47" spans="1:6" ht="14.45" x14ac:dyDescent="0.3">
      <c r="A47" s="5" t="s">
        <v>60</v>
      </c>
      <c r="B47" s="6" t="s">
        <v>61</v>
      </c>
      <c r="C47" s="6"/>
      <c r="D47" s="6"/>
      <c r="E47" s="27">
        <v>638</v>
      </c>
      <c r="F47" s="27">
        <v>638</v>
      </c>
    </row>
    <row r="48" spans="1:6" ht="14.45" x14ac:dyDescent="0.3">
      <c r="A48" s="5" t="s">
        <v>62</v>
      </c>
      <c r="B48" s="6" t="s">
        <v>63</v>
      </c>
      <c r="C48" s="6"/>
      <c r="D48" s="6"/>
      <c r="E48" s="27">
        <v>0</v>
      </c>
      <c r="F48" s="27">
        <v>0</v>
      </c>
    </row>
    <row r="49" spans="1:6" ht="14.45" x14ac:dyDescent="0.3">
      <c r="A49" s="5"/>
      <c r="B49" s="6"/>
      <c r="C49" s="6"/>
      <c r="D49" s="6"/>
      <c r="E49" s="27"/>
      <c r="F49" s="27"/>
    </row>
    <row r="50" spans="1:6" x14ac:dyDescent="0.25">
      <c r="A50" s="8" t="s">
        <v>64</v>
      </c>
      <c r="B50" s="9" t="s">
        <v>65</v>
      </c>
      <c r="C50" s="9"/>
      <c r="D50" s="9"/>
      <c r="E50" s="17">
        <f>SUM(E51:E52)</f>
        <v>30537.34</v>
      </c>
      <c r="F50" s="17">
        <f>SUM(F51:F52)</f>
        <v>30537.34</v>
      </c>
    </row>
    <row r="51" spans="1:6" ht="14.45" x14ac:dyDescent="0.3">
      <c r="A51" s="13" t="s">
        <v>66</v>
      </c>
      <c r="B51" s="6" t="s">
        <v>67</v>
      </c>
      <c r="C51" s="6"/>
      <c r="D51" s="6"/>
      <c r="E51" s="27">
        <v>0</v>
      </c>
      <c r="F51" s="27">
        <v>0</v>
      </c>
    </row>
    <row r="52" spans="1:6" x14ac:dyDescent="0.25">
      <c r="A52" s="13" t="s">
        <v>68</v>
      </c>
      <c r="B52" s="6" t="s">
        <v>69</v>
      </c>
      <c r="C52" s="6"/>
      <c r="D52" s="6"/>
      <c r="E52" s="27">
        <v>30537.34</v>
      </c>
      <c r="F52" s="27">
        <v>30537.34</v>
      </c>
    </row>
    <row r="53" spans="1:6" ht="14.45" x14ac:dyDescent="0.3">
      <c r="A53" s="5"/>
      <c r="B53" s="6"/>
      <c r="C53" s="6"/>
      <c r="D53" s="6"/>
      <c r="E53" s="27"/>
      <c r="F53" s="27"/>
    </row>
    <row r="54" spans="1:6" ht="14.45" x14ac:dyDescent="0.3">
      <c r="A54" s="8" t="s">
        <v>70</v>
      </c>
      <c r="B54" s="9" t="s">
        <v>71</v>
      </c>
      <c r="C54" s="9"/>
      <c r="D54" s="9"/>
      <c r="E54" s="17">
        <f>SUM(E55:E56)</f>
        <v>550000</v>
      </c>
      <c r="F54" s="17">
        <f>SUM(F55:F56)</f>
        <v>550000</v>
      </c>
    </row>
    <row r="55" spans="1:6" ht="14.45" x14ac:dyDescent="0.3">
      <c r="A55" s="5" t="s">
        <v>72</v>
      </c>
      <c r="B55" s="6" t="s">
        <v>73</v>
      </c>
      <c r="C55" s="6"/>
      <c r="D55" s="6"/>
      <c r="E55" s="27">
        <f>554300-4300</f>
        <v>550000</v>
      </c>
      <c r="F55" s="27">
        <f>554300-4300</f>
        <v>550000</v>
      </c>
    </row>
    <row r="56" spans="1:6" ht="14.45" x14ac:dyDescent="0.3">
      <c r="A56" s="5" t="s">
        <v>74</v>
      </c>
      <c r="B56" s="6" t="s">
        <v>75</v>
      </c>
      <c r="C56" s="6"/>
      <c r="D56" s="6"/>
      <c r="E56" s="27">
        <v>0</v>
      </c>
      <c r="F56" s="27">
        <v>0</v>
      </c>
    </row>
    <row r="57" spans="1:6" ht="14.45" x14ac:dyDescent="0.3">
      <c r="A57" s="5"/>
      <c r="B57" s="6"/>
      <c r="C57" s="6"/>
      <c r="D57" s="6"/>
      <c r="E57" s="27"/>
      <c r="F57" s="27"/>
    </row>
    <row r="58" spans="1:6" ht="14.45" x14ac:dyDescent="0.3">
      <c r="A58" s="8" t="s">
        <v>76</v>
      </c>
      <c r="B58" s="9" t="s">
        <v>77</v>
      </c>
      <c r="C58" s="9"/>
      <c r="D58" s="9"/>
      <c r="E58" s="17">
        <f>SUM(E59:E61)</f>
        <v>540196.96</v>
      </c>
      <c r="F58" s="17">
        <f>SUM(F59:F61)</f>
        <v>540196.96</v>
      </c>
    </row>
    <row r="59" spans="1:6" ht="14.45" x14ac:dyDescent="0.3">
      <c r="A59" s="13" t="s">
        <v>78</v>
      </c>
      <c r="B59" s="6" t="s">
        <v>79</v>
      </c>
      <c r="C59" s="6"/>
      <c r="D59" s="6"/>
      <c r="E59" s="27">
        <f>371690.06+7210.8+13219.8+9814.7+41261.8+16324.45+13920.85+25237.8+3705.55+15122.65+11016.5-500</f>
        <v>528024.96</v>
      </c>
      <c r="F59" s="27">
        <f>371690.06+7210.8+13219.8+9814.7+41261.8+16324.45+13920.85+25237.8+3705.55+15122.65+11016.5-500</f>
        <v>528024.96</v>
      </c>
    </row>
    <row r="60" spans="1:6" ht="14.45" x14ac:dyDescent="0.3">
      <c r="A60" s="13" t="s">
        <v>80</v>
      </c>
      <c r="B60" s="6" t="s">
        <v>81</v>
      </c>
      <c r="C60" s="6"/>
      <c r="D60" s="6"/>
      <c r="E60" s="27">
        <v>0</v>
      </c>
      <c r="F60" s="27">
        <v>0</v>
      </c>
    </row>
    <row r="61" spans="1:6" ht="14.45" x14ac:dyDescent="0.3">
      <c r="A61" s="13" t="s">
        <v>82</v>
      </c>
      <c r="B61" s="6" t="s">
        <v>83</v>
      </c>
      <c r="C61" s="6"/>
      <c r="D61" s="6"/>
      <c r="E61" s="27">
        <f>12232-60</f>
        <v>12172</v>
      </c>
      <c r="F61" s="27">
        <f>12232-60</f>
        <v>12172</v>
      </c>
    </row>
    <row r="62" spans="1:6" ht="14.45" x14ac:dyDescent="0.3">
      <c r="A62" s="5"/>
      <c r="B62" s="6"/>
      <c r="C62" s="6"/>
      <c r="D62" s="6"/>
      <c r="E62" s="27"/>
      <c r="F62" s="27"/>
    </row>
    <row r="63" spans="1:6" ht="14.45" x14ac:dyDescent="0.3">
      <c r="A63" s="8" t="s">
        <v>84</v>
      </c>
      <c r="B63" s="9" t="s">
        <v>85</v>
      </c>
      <c r="C63" s="9"/>
      <c r="D63" s="9"/>
      <c r="E63" s="17">
        <f>SUM(E64:E68)</f>
        <v>307994.08</v>
      </c>
      <c r="F63" s="17">
        <f>SUM(F64:F68)</f>
        <v>307994.08</v>
      </c>
    </row>
    <row r="64" spans="1:6" ht="14.45" x14ac:dyDescent="0.3">
      <c r="A64" s="13" t="s">
        <v>86</v>
      </c>
      <c r="B64" s="6" t="s">
        <v>87</v>
      </c>
      <c r="C64" s="6"/>
      <c r="D64" s="6"/>
      <c r="E64" s="27">
        <v>0</v>
      </c>
      <c r="F64" s="27">
        <v>0</v>
      </c>
    </row>
    <row r="65" spans="1:6" ht="14.45" x14ac:dyDescent="0.3">
      <c r="A65" s="13" t="s">
        <v>88</v>
      </c>
      <c r="B65" s="6" t="s">
        <v>89</v>
      </c>
      <c r="C65" s="6"/>
      <c r="D65" s="6"/>
      <c r="E65" s="27">
        <v>0</v>
      </c>
      <c r="F65" s="27">
        <v>0</v>
      </c>
    </row>
    <row r="66" spans="1:6" ht="14.45" x14ac:dyDescent="0.3">
      <c r="A66" s="13" t="s">
        <v>90</v>
      </c>
      <c r="B66" s="6" t="s">
        <v>91</v>
      </c>
      <c r="C66" s="6"/>
      <c r="D66" s="6"/>
      <c r="E66" s="27">
        <v>0</v>
      </c>
      <c r="F66" s="27">
        <v>0</v>
      </c>
    </row>
    <row r="67" spans="1:6" x14ac:dyDescent="0.25">
      <c r="A67" s="13" t="s">
        <v>92</v>
      </c>
      <c r="B67" s="6" t="s">
        <v>93</v>
      </c>
      <c r="C67" s="6"/>
      <c r="D67" s="6"/>
      <c r="E67" s="27">
        <v>193811.91</v>
      </c>
      <c r="F67" s="27">
        <v>193811.91</v>
      </c>
    </row>
    <row r="68" spans="1:6" ht="14.45" x14ac:dyDescent="0.3">
      <c r="A68" s="13" t="s">
        <v>94</v>
      </c>
      <c r="B68" s="6" t="s">
        <v>95</v>
      </c>
      <c r="C68" s="6"/>
      <c r="D68" s="6"/>
      <c r="E68" s="27">
        <v>114182.17</v>
      </c>
      <c r="F68" s="27">
        <v>114182.17</v>
      </c>
    </row>
    <row r="69" spans="1:6" ht="14.45" x14ac:dyDescent="0.3">
      <c r="A69" s="5"/>
      <c r="B69" s="6"/>
      <c r="C69" s="6"/>
      <c r="D69" s="6"/>
      <c r="E69" s="27"/>
      <c r="F69" s="27"/>
    </row>
    <row r="70" spans="1:6" ht="14.45" x14ac:dyDescent="0.3">
      <c r="A70" s="8" t="s">
        <v>96</v>
      </c>
      <c r="B70" s="9" t="s">
        <v>97</v>
      </c>
      <c r="C70" s="9"/>
      <c r="D70" s="9"/>
      <c r="E70" s="17">
        <f>SUM(E71:E73)</f>
        <v>0</v>
      </c>
      <c r="F70" s="17">
        <f>SUM(F71:F73)</f>
        <v>0</v>
      </c>
    </row>
    <row r="71" spans="1:6" ht="14.45" x14ac:dyDescent="0.3">
      <c r="A71" s="13" t="s">
        <v>98</v>
      </c>
      <c r="B71" s="6" t="s">
        <v>99</v>
      </c>
      <c r="C71" s="6"/>
      <c r="D71" s="6"/>
      <c r="E71" s="27"/>
      <c r="F71" s="27"/>
    </row>
    <row r="72" spans="1:6" ht="14.45" x14ac:dyDescent="0.3">
      <c r="A72" s="13" t="s">
        <v>100</v>
      </c>
      <c r="B72" s="6" t="s">
        <v>101</v>
      </c>
      <c r="C72" s="6"/>
      <c r="D72" s="6"/>
      <c r="E72" s="27">
        <v>0</v>
      </c>
      <c r="F72" s="27">
        <v>0</v>
      </c>
    </row>
    <row r="73" spans="1:6" ht="14.45" x14ac:dyDescent="0.3">
      <c r="A73" s="13" t="s">
        <v>102</v>
      </c>
      <c r="B73" s="6" t="s">
        <v>103</v>
      </c>
      <c r="C73" s="6"/>
      <c r="D73" s="6"/>
      <c r="E73" s="27">
        <v>0</v>
      </c>
      <c r="F73" s="27">
        <v>0</v>
      </c>
    </row>
    <row r="74" spans="1:6" ht="14.45" x14ac:dyDescent="0.3">
      <c r="A74" s="5"/>
      <c r="B74" s="6"/>
      <c r="C74" s="6"/>
      <c r="D74" s="6"/>
      <c r="E74" s="27"/>
      <c r="F74" s="27"/>
    </row>
    <row r="75" spans="1:6" x14ac:dyDescent="0.25">
      <c r="A75" s="8" t="s">
        <v>104</v>
      </c>
      <c r="B75" s="9" t="s">
        <v>105</v>
      </c>
      <c r="C75" s="9"/>
      <c r="D75" s="9"/>
      <c r="E75" s="17">
        <f>SUM(E76:E85)</f>
        <v>2137111.7000000002</v>
      </c>
      <c r="F75" s="17">
        <f>SUM(F76:F85)</f>
        <v>2137111.7000000002</v>
      </c>
    </row>
    <row r="76" spans="1:6" ht="14.45" x14ac:dyDescent="0.3">
      <c r="A76" s="13" t="s">
        <v>106</v>
      </c>
      <c r="B76" s="6" t="s">
        <v>107</v>
      </c>
      <c r="C76" s="6"/>
      <c r="D76" s="6"/>
      <c r="E76" s="27">
        <v>1180859.04</v>
      </c>
      <c r="F76" s="27">
        <v>1180859.04</v>
      </c>
    </row>
    <row r="77" spans="1:6" ht="14.45" x14ac:dyDescent="0.3">
      <c r="A77" s="13" t="s">
        <v>108</v>
      </c>
      <c r="B77" s="6" t="s">
        <v>109</v>
      </c>
      <c r="C77" s="6"/>
      <c r="D77" s="6"/>
      <c r="E77" s="27">
        <v>456667.07</v>
      </c>
      <c r="F77" s="27">
        <v>456667.07</v>
      </c>
    </row>
    <row r="78" spans="1:6" ht="14.45" x14ac:dyDescent="0.3">
      <c r="A78" s="13" t="s">
        <v>110</v>
      </c>
      <c r="B78" s="6" t="s">
        <v>111</v>
      </c>
      <c r="C78" s="6"/>
      <c r="D78" s="6"/>
      <c r="E78" s="27">
        <v>0</v>
      </c>
      <c r="F78" s="27">
        <v>0</v>
      </c>
    </row>
    <row r="79" spans="1:6" ht="14.45" x14ac:dyDescent="0.3">
      <c r="A79" s="13" t="s">
        <v>112</v>
      </c>
      <c r="B79" s="6" t="s">
        <v>113</v>
      </c>
      <c r="C79" s="6"/>
      <c r="D79" s="6"/>
      <c r="E79" s="27"/>
      <c r="F79" s="27"/>
    </row>
    <row r="80" spans="1:6" ht="14.45" x14ac:dyDescent="0.3">
      <c r="A80" s="13" t="s">
        <v>114</v>
      </c>
      <c r="B80" s="6" t="s">
        <v>115</v>
      </c>
      <c r="C80" s="6"/>
      <c r="D80" s="6"/>
      <c r="E80" s="27">
        <v>0</v>
      </c>
      <c r="F80" s="27">
        <v>0</v>
      </c>
    </row>
    <row r="81" spans="1:6" ht="14.45" x14ac:dyDescent="0.3">
      <c r="A81" s="13" t="s">
        <v>116</v>
      </c>
      <c r="B81" s="6" t="s">
        <v>117</v>
      </c>
      <c r="C81" s="6"/>
      <c r="D81" s="6"/>
      <c r="E81" s="27">
        <v>0</v>
      </c>
      <c r="F81" s="27">
        <v>0</v>
      </c>
    </row>
    <row r="82" spans="1:6" ht="14.45" x14ac:dyDescent="0.3">
      <c r="A82" s="13" t="s">
        <v>118</v>
      </c>
      <c r="B82" s="6" t="s">
        <v>119</v>
      </c>
      <c r="C82" s="6"/>
      <c r="D82" s="6"/>
      <c r="E82" s="27">
        <v>0</v>
      </c>
      <c r="F82" s="27">
        <v>0</v>
      </c>
    </row>
    <row r="83" spans="1:6" ht="14.45" x14ac:dyDescent="0.3">
      <c r="A83" s="13" t="s">
        <v>120</v>
      </c>
      <c r="B83" s="6" t="s">
        <v>121</v>
      </c>
      <c r="C83" s="6"/>
      <c r="D83" s="6"/>
      <c r="E83" s="27">
        <v>274707.09000000003</v>
      </c>
      <c r="F83" s="27">
        <v>274707.09000000003</v>
      </c>
    </row>
    <row r="84" spans="1:6" ht="14.45" x14ac:dyDescent="0.3">
      <c r="A84" s="13" t="s">
        <v>122</v>
      </c>
      <c r="B84" s="6" t="s">
        <v>123</v>
      </c>
      <c r="C84" s="6"/>
      <c r="D84" s="6"/>
      <c r="E84" s="27">
        <v>224878.5</v>
      </c>
      <c r="F84" s="27">
        <v>224878.5</v>
      </c>
    </row>
    <row r="85" spans="1:6" ht="14.45" x14ac:dyDescent="0.3">
      <c r="A85" s="13" t="s">
        <v>124</v>
      </c>
      <c r="B85" s="6" t="s">
        <v>125</v>
      </c>
      <c r="C85" s="6"/>
      <c r="D85" s="6"/>
      <c r="E85" s="27"/>
      <c r="F85" s="27"/>
    </row>
    <row r="86" spans="1:6" ht="14.45" x14ac:dyDescent="0.3">
      <c r="A86" s="13"/>
      <c r="B86" s="6"/>
      <c r="C86" s="6"/>
      <c r="D86" s="6"/>
      <c r="E86" s="27"/>
      <c r="F86" s="27"/>
    </row>
    <row r="87" spans="1:6" ht="14.45" x14ac:dyDescent="0.3">
      <c r="A87" s="8" t="s">
        <v>126</v>
      </c>
      <c r="B87" s="9" t="s">
        <v>127</v>
      </c>
      <c r="C87" s="9"/>
      <c r="D87" s="9"/>
      <c r="E87" s="17">
        <f>SUM(E88:E101)</f>
        <v>857852.5</v>
      </c>
      <c r="F87" s="17">
        <f>SUM(F88:F101)</f>
        <v>857852.5</v>
      </c>
    </row>
    <row r="88" spans="1:6" ht="14.45" x14ac:dyDescent="0.3">
      <c r="A88" s="13" t="s">
        <v>128</v>
      </c>
      <c r="B88" s="6" t="s">
        <v>129</v>
      </c>
      <c r="C88" s="6"/>
      <c r="D88" s="6"/>
      <c r="E88" s="27">
        <v>0</v>
      </c>
      <c r="F88" s="27">
        <v>0</v>
      </c>
    </row>
    <row r="89" spans="1:6" ht="14.45" x14ac:dyDescent="0.3">
      <c r="A89" s="13" t="s">
        <v>130</v>
      </c>
      <c r="B89" s="6" t="s">
        <v>131</v>
      </c>
      <c r="C89" s="6"/>
      <c r="D89" s="6"/>
      <c r="E89" s="27">
        <v>0</v>
      </c>
      <c r="F89" s="27">
        <v>0</v>
      </c>
    </row>
    <row r="90" spans="1:6" ht="14.45" x14ac:dyDescent="0.3">
      <c r="A90" s="13" t="s">
        <v>132</v>
      </c>
      <c r="B90" s="6" t="s">
        <v>133</v>
      </c>
      <c r="C90" s="6"/>
      <c r="D90" s="6"/>
      <c r="E90" s="27"/>
      <c r="F90" s="27"/>
    </row>
    <row r="91" spans="1:6" ht="14.45" x14ac:dyDescent="0.3">
      <c r="A91" s="13" t="s">
        <v>134</v>
      </c>
      <c r="B91" s="6" t="s">
        <v>135</v>
      </c>
      <c r="C91" s="6"/>
      <c r="D91" s="6"/>
      <c r="E91" s="27">
        <v>18880</v>
      </c>
      <c r="F91" s="27">
        <v>18880</v>
      </c>
    </row>
    <row r="92" spans="1:6" ht="14.45" x14ac:dyDescent="0.3">
      <c r="A92" s="13" t="s">
        <v>136</v>
      </c>
      <c r="B92" s="6" t="s">
        <v>137</v>
      </c>
      <c r="C92" s="6"/>
      <c r="D92" s="6"/>
      <c r="E92" s="27">
        <v>3982.5</v>
      </c>
      <c r="F92" s="27">
        <v>3982.5</v>
      </c>
    </row>
    <row r="93" spans="1:6" ht="14.45" x14ac:dyDescent="0.3">
      <c r="A93" s="13" t="s">
        <v>138</v>
      </c>
      <c r="B93" s="6" t="s">
        <v>139</v>
      </c>
      <c r="C93" s="6"/>
      <c r="D93" s="6"/>
      <c r="E93" s="27">
        <v>7670</v>
      </c>
      <c r="F93" s="27">
        <v>7670</v>
      </c>
    </row>
    <row r="94" spans="1:6" ht="14.45" x14ac:dyDescent="0.3">
      <c r="A94" s="13" t="s">
        <v>140</v>
      </c>
      <c r="B94" s="6" t="s">
        <v>141</v>
      </c>
      <c r="C94" s="6"/>
      <c r="D94" s="6"/>
      <c r="E94" s="32">
        <v>799000</v>
      </c>
      <c r="F94" s="32">
        <v>799000</v>
      </c>
    </row>
    <row r="95" spans="1:6" ht="14.45" x14ac:dyDescent="0.3">
      <c r="A95" s="13" t="s">
        <v>142</v>
      </c>
      <c r="B95" s="6" t="s">
        <v>143</v>
      </c>
      <c r="C95" s="6"/>
      <c r="D95" s="6"/>
      <c r="E95" s="27">
        <v>0</v>
      </c>
      <c r="F95" s="27">
        <v>0</v>
      </c>
    </row>
    <row r="96" spans="1:6" ht="14.45" x14ac:dyDescent="0.3">
      <c r="A96" s="13" t="s">
        <v>144</v>
      </c>
      <c r="B96" s="6" t="s">
        <v>145</v>
      </c>
      <c r="C96" s="6"/>
      <c r="D96" s="6"/>
      <c r="E96" s="27">
        <v>0</v>
      </c>
      <c r="F96" s="27">
        <v>0</v>
      </c>
    </row>
    <row r="97" spans="1:6" x14ac:dyDescent="0.25">
      <c r="A97" s="13" t="s">
        <v>146</v>
      </c>
      <c r="B97" s="6" t="s">
        <v>147</v>
      </c>
      <c r="C97" s="6"/>
      <c r="D97" s="6"/>
      <c r="E97" s="27">
        <v>0</v>
      </c>
      <c r="F97" s="27">
        <v>0</v>
      </c>
    </row>
    <row r="98" spans="1:6" ht="14.45" x14ac:dyDescent="0.3">
      <c r="A98" s="13" t="s">
        <v>148</v>
      </c>
      <c r="B98" s="6" t="s">
        <v>149</v>
      </c>
      <c r="C98" s="6"/>
      <c r="D98" s="6"/>
      <c r="E98" s="27">
        <v>0</v>
      </c>
      <c r="F98" s="27">
        <v>0</v>
      </c>
    </row>
    <row r="99" spans="1:6" ht="14.45" x14ac:dyDescent="0.3">
      <c r="A99" s="13" t="s">
        <v>150</v>
      </c>
      <c r="B99" s="6" t="s">
        <v>151</v>
      </c>
      <c r="C99" s="6"/>
      <c r="D99" s="6"/>
      <c r="E99" s="27">
        <v>0</v>
      </c>
      <c r="F99" s="27">
        <v>0</v>
      </c>
    </row>
    <row r="100" spans="1:6" x14ac:dyDescent="0.25">
      <c r="A100" s="13" t="s">
        <v>152</v>
      </c>
      <c r="B100" s="6" t="s">
        <v>153</v>
      </c>
      <c r="C100" s="6"/>
      <c r="D100" s="6"/>
      <c r="E100" s="27">
        <v>28320</v>
      </c>
      <c r="F100" s="27">
        <v>28320</v>
      </c>
    </row>
    <row r="101" spans="1:6" x14ac:dyDescent="0.25">
      <c r="A101" s="13" t="s">
        <v>154</v>
      </c>
      <c r="B101" s="6" t="s">
        <v>155</v>
      </c>
      <c r="C101" s="6"/>
      <c r="D101" s="6"/>
      <c r="E101" s="27">
        <v>0</v>
      </c>
      <c r="F101" s="27">
        <v>0</v>
      </c>
    </row>
    <row r="102" spans="1:6" ht="14.45" x14ac:dyDescent="0.3">
      <c r="A102" s="13"/>
      <c r="B102" s="6"/>
      <c r="C102" s="6"/>
      <c r="D102" s="6"/>
      <c r="E102" s="27"/>
      <c r="F102" s="27"/>
    </row>
    <row r="103" spans="1:6" ht="14.45" x14ac:dyDescent="0.3">
      <c r="A103" s="8" t="s">
        <v>156</v>
      </c>
      <c r="B103" s="9" t="s">
        <v>157</v>
      </c>
      <c r="C103" s="9"/>
      <c r="D103" s="9"/>
      <c r="E103" s="17">
        <f>SUM(E104:E107)</f>
        <v>30750.11</v>
      </c>
      <c r="F103" s="17">
        <f>SUM(F104:F107)</f>
        <v>30750.11</v>
      </c>
    </row>
    <row r="104" spans="1:6" ht="14.45" x14ac:dyDescent="0.3">
      <c r="A104" s="13" t="s">
        <v>158</v>
      </c>
      <c r="B104" s="6" t="s">
        <v>159</v>
      </c>
      <c r="C104" s="6"/>
      <c r="D104" s="6"/>
      <c r="E104" s="27">
        <v>0</v>
      </c>
      <c r="F104" s="27">
        <v>0</v>
      </c>
    </row>
    <row r="105" spans="1:6" ht="14.45" x14ac:dyDescent="0.3">
      <c r="A105" s="13" t="s">
        <v>160</v>
      </c>
      <c r="B105" s="6" t="s">
        <v>161</v>
      </c>
      <c r="C105" s="6"/>
      <c r="D105" s="6"/>
      <c r="E105" s="27">
        <v>0</v>
      </c>
      <c r="F105" s="27">
        <v>0</v>
      </c>
    </row>
    <row r="106" spans="1:6" ht="14.45" x14ac:dyDescent="0.3">
      <c r="A106" s="13" t="s">
        <v>162</v>
      </c>
      <c r="B106" s="6" t="s">
        <v>163</v>
      </c>
      <c r="C106" s="6"/>
      <c r="D106" s="6"/>
      <c r="E106" s="27">
        <v>0</v>
      </c>
      <c r="F106" s="27">
        <v>0</v>
      </c>
    </row>
    <row r="107" spans="1:6" ht="14.45" x14ac:dyDescent="0.3">
      <c r="A107" s="14" t="s">
        <v>164</v>
      </c>
      <c r="B107" s="15" t="s">
        <v>165</v>
      </c>
      <c r="C107" s="15"/>
      <c r="D107" s="15"/>
      <c r="E107" s="30">
        <v>30750.11</v>
      </c>
      <c r="F107" s="30">
        <v>30750.11</v>
      </c>
    </row>
    <row r="108" spans="1:6" thickBot="1" x14ac:dyDescent="0.35">
      <c r="A108" s="16"/>
      <c r="B108" s="12"/>
      <c r="C108" s="12"/>
      <c r="D108" s="12"/>
      <c r="E108" s="29"/>
      <c r="F108" s="29"/>
    </row>
    <row r="109" spans="1:6" thickBot="1" x14ac:dyDescent="0.35">
      <c r="A109" s="1">
        <v>2.2999999999999998</v>
      </c>
      <c r="B109" s="2" t="s">
        <v>166</v>
      </c>
      <c r="C109" s="2"/>
      <c r="D109" s="2"/>
      <c r="E109" s="26">
        <f>+E110+E116+E121+E128+E131+E138+E153+E162</f>
        <v>3379438.09</v>
      </c>
      <c r="F109" s="26">
        <f>+F110+F116+F121+F128+F131+F138+F153+F162</f>
        <v>3379438.09</v>
      </c>
    </row>
    <row r="110" spans="1:6" ht="14.45" x14ac:dyDescent="0.3">
      <c r="A110" s="8" t="s">
        <v>167</v>
      </c>
      <c r="B110" s="9" t="s">
        <v>168</v>
      </c>
      <c r="C110" s="9"/>
      <c r="D110" s="9"/>
      <c r="E110" s="17">
        <f>SUM(E111:E114)</f>
        <v>241181.42</v>
      </c>
      <c r="F110" s="17">
        <f>SUM(F111:F114)</f>
        <v>241181.42</v>
      </c>
    </row>
    <row r="111" spans="1:6" ht="14.45" x14ac:dyDescent="0.3">
      <c r="A111" s="13" t="s">
        <v>169</v>
      </c>
      <c r="B111" s="6" t="s">
        <v>170</v>
      </c>
      <c r="C111" s="6"/>
      <c r="D111" s="6"/>
      <c r="E111" s="27">
        <v>241181.42</v>
      </c>
      <c r="F111" s="27">
        <v>241181.42</v>
      </c>
    </row>
    <row r="112" spans="1:6" ht="14.45" x14ac:dyDescent="0.3">
      <c r="A112" s="13" t="s">
        <v>171</v>
      </c>
      <c r="B112" s="6" t="s">
        <v>172</v>
      </c>
      <c r="C112" s="6"/>
      <c r="D112" s="6"/>
      <c r="E112" s="27">
        <v>0</v>
      </c>
      <c r="F112" s="27">
        <v>0</v>
      </c>
    </row>
    <row r="113" spans="1:6" ht="14.45" x14ac:dyDescent="0.3">
      <c r="A113" s="13" t="s">
        <v>173</v>
      </c>
      <c r="B113" s="6" t="s">
        <v>174</v>
      </c>
      <c r="C113" s="6"/>
      <c r="D113" s="6"/>
      <c r="E113" s="27">
        <v>0</v>
      </c>
      <c r="F113" s="27">
        <v>0</v>
      </c>
    </row>
    <row r="114" spans="1:6" ht="14.45" x14ac:dyDescent="0.3">
      <c r="A114" s="13" t="s">
        <v>175</v>
      </c>
      <c r="B114" s="6" t="s">
        <v>176</v>
      </c>
      <c r="C114" s="6"/>
      <c r="D114" s="6"/>
      <c r="E114" s="27">
        <v>0</v>
      </c>
      <c r="F114" s="27">
        <v>0</v>
      </c>
    </row>
    <row r="115" spans="1:6" ht="14.45" x14ac:dyDescent="0.3">
      <c r="A115" s="5"/>
      <c r="B115" s="6"/>
      <c r="C115" s="6"/>
      <c r="D115" s="6"/>
      <c r="E115" s="27"/>
      <c r="F115" s="27"/>
    </row>
    <row r="116" spans="1:6" ht="14.45" x14ac:dyDescent="0.3">
      <c r="A116" s="8" t="s">
        <v>177</v>
      </c>
      <c r="B116" s="9" t="s">
        <v>178</v>
      </c>
      <c r="C116" s="9"/>
      <c r="D116" s="9"/>
      <c r="E116" s="17">
        <f>SUM(E117:E119)</f>
        <v>26278.6</v>
      </c>
      <c r="F116" s="17">
        <f>SUM(F117:F119)</f>
        <v>26278.6</v>
      </c>
    </row>
    <row r="117" spans="1:6" ht="14.45" x14ac:dyDescent="0.3">
      <c r="A117" s="13" t="s">
        <v>179</v>
      </c>
      <c r="B117" s="6" t="s">
        <v>180</v>
      </c>
      <c r="C117" s="6"/>
      <c r="D117" s="6"/>
      <c r="E117" s="27">
        <v>13275</v>
      </c>
      <c r="F117" s="27">
        <v>13275</v>
      </c>
    </row>
    <row r="118" spans="1:6" ht="14.45" x14ac:dyDescent="0.3">
      <c r="A118" s="13" t="s">
        <v>181</v>
      </c>
      <c r="B118" s="6" t="s">
        <v>182</v>
      </c>
      <c r="C118" s="6"/>
      <c r="D118" s="6"/>
      <c r="E118" s="27">
        <v>0</v>
      </c>
      <c r="F118" s="27">
        <v>0</v>
      </c>
    </row>
    <row r="119" spans="1:6" ht="14.45" x14ac:dyDescent="0.3">
      <c r="A119" s="13" t="s">
        <v>183</v>
      </c>
      <c r="B119" s="6" t="s">
        <v>184</v>
      </c>
      <c r="C119" s="6"/>
      <c r="D119" s="6"/>
      <c r="E119" s="27">
        <v>13003.6</v>
      </c>
      <c r="F119" s="27">
        <v>13003.6</v>
      </c>
    </row>
    <row r="120" spans="1:6" ht="14.45" x14ac:dyDescent="0.3">
      <c r="A120" s="5"/>
      <c r="B120" s="6"/>
      <c r="C120" s="6"/>
      <c r="D120" s="6"/>
      <c r="E120" s="27"/>
      <c r="F120" s="27"/>
    </row>
    <row r="121" spans="1:6" x14ac:dyDescent="0.25">
      <c r="A121" s="8" t="s">
        <v>185</v>
      </c>
      <c r="B121" s="9" t="s">
        <v>186</v>
      </c>
      <c r="C121" s="9"/>
      <c r="D121" s="9"/>
      <c r="E121" s="17">
        <f>SUM(E122:E126)</f>
        <v>591149</v>
      </c>
      <c r="F121" s="17">
        <f>SUM(F122:F126)</f>
        <v>591149</v>
      </c>
    </row>
    <row r="122" spans="1:6" ht="14.45" x14ac:dyDescent="0.3">
      <c r="A122" s="13" t="s">
        <v>187</v>
      </c>
      <c r="B122" s="6" t="s">
        <v>188</v>
      </c>
      <c r="C122" s="6"/>
      <c r="D122" s="6"/>
      <c r="E122" s="27">
        <v>0</v>
      </c>
      <c r="F122" s="27">
        <v>0</v>
      </c>
    </row>
    <row r="123" spans="1:6" x14ac:dyDescent="0.25">
      <c r="A123" s="13" t="s">
        <v>189</v>
      </c>
      <c r="B123" s="6" t="s">
        <v>190</v>
      </c>
      <c r="C123" s="6"/>
      <c r="D123" s="6"/>
      <c r="E123" s="27">
        <v>1239</v>
      </c>
      <c r="F123" s="27">
        <v>1239</v>
      </c>
    </row>
    <row r="124" spans="1:6" ht="14.45" x14ac:dyDescent="0.3">
      <c r="A124" s="13" t="s">
        <v>191</v>
      </c>
      <c r="B124" s="6" t="s">
        <v>192</v>
      </c>
      <c r="C124" s="6"/>
      <c r="D124" s="6"/>
      <c r="E124" s="27">
        <v>0</v>
      </c>
      <c r="F124" s="27">
        <v>0</v>
      </c>
    </row>
    <row r="125" spans="1:6" ht="14.45" x14ac:dyDescent="0.3">
      <c r="A125" s="13" t="s">
        <v>193</v>
      </c>
      <c r="B125" s="6" t="s">
        <v>194</v>
      </c>
      <c r="C125" s="6"/>
      <c r="D125" s="6"/>
      <c r="E125" s="27">
        <v>589910</v>
      </c>
      <c r="F125" s="27">
        <v>589910</v>
      </c>
    </row>
    <row r="126" spans="1:6" x14ac:dyDescent="0.25">
      <c r="A126" s="13" t="s">
        <v>195</v>
      </c>
      <c r="B126" s="6" t="s">
        <v>196</v>
      </c>
      <c r="C126" s="6"/>
      <c r="D126" s="6"/>
      <c r="E126" s="27">
        <v>0</v>
      </c>
      <c r="F126" s="27">
        <v>0</v>
      </c>
    </row>
    <row r="127" spans="1:6" ht="14.45" x14ac:dyDescent="0.3">
      <c r="A127" s="5"/>
      <c r="B127" s="6"/>
      <c r="C127" s="6"/>
      <c r="D127" s="6"/>
      <c r="E127" s="27"/>
      <c r="F127" s="27"/>
    </row>
    <row r="128" spans="1:6" ht="14.45" x14ac:dyDescent="0.3">
      <c r="A128" s="8" t="s">
        <v>197</v>
      </c>
      <c r="B128" s="9" t="s">
        <v>198</v>
      </c>
      <c r="C128" s="9"/>
      <c r="D128" s="9"/>
      <c r="E128" s="17">
        <f>SUM(E129:E129)</f>
        <v>0</v>
      </c>
      <c r="F128" s="17">
        <f>SUM(F129:F129)</f>
        <v>0</v>
      </c>
    </row>
    <row r="129" spans="1:6" ht="14.45" x14ac:dyDescent="0.3">
      <c r="A129" s="13" t="s">
        <v>199</v>
      </c>
      <c r="B129" s="6" t="s">
        <v>200</v>
      </c>
      <c r="C129" s="6"/>
      <c r="D129" s="6"/>
      <c r="E129" s="27">
        <v>0</v>
      </c>
      <c r="F129" s="27">
        <v>0</v>
      </c>
    </row>
    <row r="130" spans="1:6" ht="14.45" x14ac:dyDescent="0.3">
      <c r="A130" s="13"/>
      <c r="B130" s="6"/>
      <c r="C130" s="6"/>
      <c r="D130" s="6"/>
      <c r="E130" s="27"/>
      <c r="F130" s="27"/>
    </row>
    <row r="131" spans="1:6" ht="14.45" x14ac:dyDescent="0.3">
      <c r="A131" s="8" t="s">
        <v>201</v>
      </c>
      <c r="B131" s="9" t="s">
        <v>202</v>
      </c>
      <c r="C131" s="9"/>
      <c r="D131" s="9"/>
      <c r="E131" s="17">
        <f>SUM(E132:E136)</f>
        <v>2299.98</v>
      </c>
      <c r="F131" s="17">
        <f>SUM(F132:F136)</f>
        <v>2299.98</v>
      </c>
    </row>
    <row r="132" spans="1:6" ht="14.45" x14ac:dyDescent="0.3">
      <c r="A132" s="13" t="s">
        <v>203</v>
      </c>
      <c r="B132" s="6" t="s">
        <v>204</v>
      </c>
      <c r="C132" s="6"/>
      <c r="D132" s="6"/>
      <c r="E132" s="27">
        <v>0</v>
      </c>
      <c r="F132" s="27">
        <v>0</v>
      </c>
    </row>
    <row r="133" spans="1:6" ht="14.45" x14ac:dyDescent="0.3">
      <c r="A133" s="13" t="s">
        <v>205</v>
      </c>
      <c r="B133" s="6" t="s">
        <v>206</v>
      </c>
      <c r="C133" s="6"/>
      <c r="D133" s="6"/>
      <c r="E133" s="27">
        <v>0</v>
      </c>
      <c r="F133" s="27">
        <v>0</v>
      </c>
    </row>
    <row r="134" spans="1:6" ht="14.45" x14ac:dyDescent="0.3">
      <c r="A134" s="13" t="s">
        <v>207</v>
      </c>
      <c r="B134" s="6" t="s">
        <v>208</v>
      </c>
      <c r="C134" s="6"/>
      <c r="D134" s="6"/>
      <c r="E134" s="27">
        <v>0</v>
      </c>
      <c r="F134" s="27">
        <v>0</v>
      </c>
    </row>
    <row r="135" spans="1:6" ht="14.45" x14ac:dyDescent="0.3">
      <c r="A135" s="13" t="s">
        <v>209</v>
      </c>
      <c r="B135" s="6" t="s">
        <v>210</v>
      </c>
      <c r="C135" s="6"/>
      <c r="D135" s="6"/>
      <c r="E135" s="27">
        <v>0</v>
      </c>
      <c r="F135" s="27">
        <v>0</v>
      </c>
    </row>
    <row r="136" spans="1:6" x14ac:dyDescent="0.25">
      <c r="A136" s="13" t="s">
        <v>211</v>
      </c>
      <c r="B136" s="6" t="s">
        <v>212</v>
      </c>
      <c r="C136" s="6"/>
      <c r="D136" s="6"/>
      <c r="E136" s="27">
        <v>2299.98</v>
      </c>
      <c r="F136" s="27">
        <v>2299.98</v>
      </c>
    </row>
    <row r="137" spans="1:6" ht="14.45" x14ac:dyDescent="0.3">
      <c r="A137" s="5"/>
      <c r="B137" s="6"/>
      <c r="C137" s="6"/>
      <c r="D137" s="6"/>
      <c r="E137" s="27"/>
      <c r="F137" s="27"/>
    </row>
    <row r="138" spans="1:6" ht="14.45" x14ac:dyDescent="0.3">
      <c r="A138" s="8" t="s">
        <v>213</v>
      </c>
      <c r="B138" s="9" t="s">
        <v>214</v>
      </c>
      <c r="C138" s="9"/>
      <c r="D138" s="9"/>
      <c r="E138" s="17">
        <f>SUM(E139:E151)</f>
        <v>49077.64</v>
      </c>
      <c r="F138" s="17">
        <f>SUM(F139:F151)</f>
        <v>49077.64</v>
      </c>
    </row>
    <row r="139" spans="1:6" ht="14.45" x14ac:dyDescent="0.3">
      <c r="A139" s="13" t="s">
        <v>215</v>
      </c>
      <c r="B139" s="6" t="s">
        <v>216</v>
      </c>
      <c r="C139" s="6"/>
      <c r="D139" s="6"/>
      <c r="E139" s="27">
        <v>0</v>
      </c>
      <c r="F139" s="27">
        <v>0</v>
      </c>
    </row>
    <row r="140" spans="1:6" ht="14.45" x14ac:dyDescent="0.3">
      <c r="A140" s="13" t="s">
        <v>217</v>
      </c>
      <c r="B140" s="6" t="s">
        <v>218</v>
      </c>
      <c r="C140" s="6"/>
      <c r="D140" s="6"/>
      <c r="E140" s="27">
        <v>0</v>
      </c>
      <c r="F140" s="27">
        <v>0</v>
      </c>
    </row>
    <row r="141" spans="1:6" ht="14.45" x14ac:dyDescent="0.3">
      <c r="A141" s="13" t="s">
        <v>219</v>
      </c>
      <c r="B141" s="6" t="s">
        <v>220</v>
      </c>
      <c r="C141" s="6"/>
      <c r="D141" s="6"/>
      <c r="E141" s="27">
        <v>0</v>
      </c>
      <c r="F141" s="27">
        <v>0</v>
      </c>
    </row>
    <row r="142" spans="1:6" ht="14.45" x14ac:dyDescent="0.3">
      <c r="A142" s="13" t="s">
        <v>221</v>
      </c>
      <c r="B142" s="6" t="s">
        <v>222</v>
      </c>
      <c r="C142" s="6"/>
      <c r="D142" s="6"/>
      <c r="E142" s="27">
        <v>0</v>
      </c>
      <c r="F142" s="27">
        <v>0</v>
      </c>
    </row>
    <row r="143" spans="1:6" ht="14.45" x14ac:dyDescent="0.3">
      <c r="A143" s="13" t="s">
        <v>223</v>
      </c>
      <c r="B143" s="6" t="s">
        <v>224</v>
      </c>
      <c r="C143" s="6"/>
      <c r="D143" s="6"/>
      <c r="E143" s="27">
        <v>0</v>
      </c>
      <c r="F143" s="27">
        <v>0</v>
      </c>
    </row>
    <row r="144" spans="1:6" ht="14.45" x14ac:dyDescent="0.3">
      <c r="A144" s="13" t="s">
        <v>225</v>
      </c>
      <c r="B144" s="6" t="s">
        <v>226</v>
      </c>
      <c r="C144" s="6"/>
      <c r="D144" s="6"/>
      <c r="E144" s="27">
        <v>0</v>
      </c>
      <c r="F144" s="27">
        <v>0</v>
      </c>
    </row>
    <row r="145" spans="1:6" ht="14.45" x14ac:dyDescent="0.3">
      <c r="A145" s="13" t="s">
        <v>227</v>
      </c>
      <c r="B145" s="6" t="s">
        <v>228</v>
      </c>
      <c r="C145" s="6"/>
      <c r="D145" s="6"/>
      <c r="E145" s="27">
        <v>0</v>
      </c>
      <c r="F145" s="27">
        <v>0</v>
      </c>
    </row>
    <row r="146" spans="1:6" ht="14.45" x14ac:dyDescent="0.3">
      <c r="A146" s="13" t="s">
        <v>229</v>
      </c>
      <c r="B146" s="6" t="s">
        <v>230</v>
      </c>
      <c r="C146" s="6"/>
      <c r="D146" s="6"/>
      <c r="E146" s="27">
        <v>0</v>
      </c>
      <c r="F146" s="27">
        <v>0</v>
      </c>
    </row>
    <row r="147" spans="1:6" ht="14.45" x14ac:dyDescent="0.3">
      <c r="A147" s="13" t="s">
        <v>231</v>
      </c>
      <c r="B147" s="6" t="s">
        <v>232</v>
      </c>
      <c r="C147" s="6"/>
      <c r="D147" s="6"/>
      <c r="E147" s="27">
        <v>489.02</v>
      </c>
      <c r="F147" s="27">
        <v>489.02</v>
      </c>
    </row>
    <row r="148" spans="1:6" ht="14.45" x14ac:dyDescent="0.3">
      <c r="A148" s="13" t="s">
        <v>233</v>
      </c>
      <c r="B148" s="6" t="s">
        <v>234</v>
      </c>
      <c r="C148" s="6"/>
      <c r="D148" s="6"/>
      <c r="E148" s="27">
        <v>48588.62</v>
      </c>
      <c r="F148" s="27">
        <v>48588.62</v>
      </c>
    </row>
    <row r="149" spans="1:6" ht="14.45" x14ac:dyDescent="0.3">
      <c r="A149" s="13" t="s">
        <v>235</v>
      </c>
      <c r="B149" s="6" t="s">
        <v>236</v>
      </c>
      <c r="C149" s="6"/>
      <c r="D149" s="6"/>
      <c r="E149" s="27">
        <v>0</v>
      </c>
      <c r="F149" s="27">
        <v>0</v>
      </c>
    </row>
    <row r="150" spans="1:6" ht="14.45" x14ac:dyDescent="0.3">
      <c r="A150" s="13" t="s">
        <v>237</v>
      </c>
      <c r="B150" s="6" t="s">
        <v>238</v>
      </c>
      <c r="C150" s="6"/>
      <c r="D150" s="6"/>
      <c r="E150" s="27">
        <v>0</v>
      </c>
      <c r="F150" s="27">
        <v>0</v>
      </c>
    </row>
    <row r="151" spans="1:6" ht="14.45" x14ac:dyDescent="0.3">
      <c r="A151" s="13" t="s">
        <v>239</v>
      </c>
      <c r="B151" s="6" t="s">
        <v>240</v>
      </c>
      <c r="C151" s="6"/>
      <c r="D151" s="6"/>
      <c r="E151" s="27">
        <v>0</v>
      </c>
      <c r="F151" s="27">
        <v>0</v>
      </c>
    </row>
    <row r="152" spans="1:6" ht="14.45" x14ac:dyDescent="0.3">
      <c r="A152" s="5"/>
      <c r="B152" s="6"/>
      <c r="C152" s="6"/>
      <c r="D152" s="6"/>
      <c r="E152" s="27"/>
      <c r="F152" s="27"/>
    </row>
    <row r="153" spans="1:6" ht="14.45" x14ac:dyDescent="0.3">
      <c r="A153" s="8" t="s">
        <v>241</v>
      </c>
      <c r="B153" s="9" t="s">
        <v>242</v>
      </c>
      <c r="C153" s="9"/>
      <c r="D153" s="9"/>
      <c r="E153" s="17">
        <f>SUM(E154:E160)</f>
        <v>159029.32999999999</v>
      </c>
      <c r="F153" s="17">
        <f>SUM(F154:F160)</f>
        <v>159029.32999999999</v>
      </c>
    </row>
    <row r="154" spans="1:6" ht="14.45" x14ac:dyDescent="0.3">
      <c r="A154" s="13" t="s">
        <v>243</v>
      </c>
      <c r="B154" s="6" t="s">
        <v>244</v>
      </c>
      <c r="C154" s="6"/>
      <c r="D154" s="6"/>
      <c r="E154" s="27">
        <v>0</v>
      </c>
      <c r="F154" s="27">
        <v>0</v>
      </c>
    </row>
    <row r="155" spans="1:6" ht="14.45" x14ac:dyDescent="0.3">
      <c r="A155" s="13" t="s">
        <v>245</v>
      </c>
      <c r="B155" s="6" t="s">
        <v>246</v>
      </c>
      <c r="C155" s="6"/>
      <c r="D155" s="6"/>
      <c r="E155" s="27">
        <f>143779.33+15250</f>
        <v>159029.32999999999</v>
      </c>
      <c r="F155" s="27">
        <f>143779.33+15250</f>
        <v>159029.32999999999</v>
      </c>
    </row>
    <row r="156" spans="1:6" ht="14.45" x14ac:dyDescent="0.3">
      <c r="A156" s="13" t="s">
        <v>247</v>
      </c>
      <c r="B156" s="6" t="s">
        <v>248</v>
      </c>
      <c r="C156" s="6"/>
      <c r="D156" s="6"/>
      <c r="E156" s="27"/>
      <c r="F156" s="27"/>
    </row>
    <row r="157" spans="1:6" ht="14.45" x14ac:dyDescent="0.3">
      <c r="A157" s="13" t="s">
        <v>249</v>
      </c>
      <c r="B157" s="6" t="s">
        <v>250</v>
      </c>
      <c r="C157" s="6"/>
      <c r="D157" s="6"/>
      <c r="E157" s="27"/>
      <c r="F157" s="27"/>
    </row>
    <row r="158" spans="1:6" ht="14.45" x14ac:dyDescent="0.3">
      <c r="A158" s="13" t="s">
        <v>251</v>
      </c>
      <c r="B158" s="6" t="s">
        <v>252</v>
      </c>
      <c r="C158" s="6"/>
      <c r="D158" s="6"/>
      <c r="E158" s="27">
        <v>0</v>
      </c>
      <c r="F158" s="27">
        <v>0</v>
      </c>
    </row>
    <row r="159" spans="1:6" x14ac:dyDescent="0.25">
      <c r="A159" s="13" t="s">
        <v>253</v>
      </c>
      <c r="B159" s="6" t="s">
        <v>254</v>
      </c>
      <c r="C159" s="6"/>
      <c r="D159" s="6"/>
      <c r="E159" s="27"/>
      <c r="F159" s="27"/>
    </row>
    <row r="160" spans="1:6" ht="14.45" x14ac:dyDescent="0.3">
      <c r="A160" s="13" t="s">
        <v>255</v>
      </c>
      <c r="B160" s="6" t="s">
        <v>256</v>
      </c>
      <c r="C160" s="6"/>
      <c r="D160" s="6"/>
      <c r="E160" s="27"/>
      <c r="F160" s="27"/>
    </row>
    <row r="161" spans="1:6" ht="14.45" x14ac:dyDescent="0.3">
      <c r="A161" s="13"/>
      <c r="B161" s="6"/>
      <c r="C161" s="6"/>
      <c r="D161" s="6"/>
      <c r="E161" s="27"/>
      <c r="F161" s="27"/>
    </row>
    <row r="162" spans="1:6" ht="14.45" x14ac:dyDescent="0.3">
      <c r="A162" s="8" t="s">
        <v>257</v>
      </c>
      <c r="B162" s="9" t="s">
        <v>258</v>
      </c>
      <c r="C162" s="9"/>
      <c r="D162" s="9"/>
      <c r="E162" s="17">
        <f>SUM(E163:E170)</f>
        <v>2310422.1199999996</v>
      </c>
      <c r="F162" s="17">
        <f>SUM(F163:F170)</f>
        <v>2310422.1199999996</v>
      </c>
    </row>
    <row r="163" spans="1:6" ht="14.45" x14ac:dyDescent="0.3">
      <c r="A163" s="13" t="s">
        <v>259</v>
      </c>
      <c r="B163" s="6" t="s">
        <v>260</v>
      </c>
      <c r="C163" s="6"/>
      <c r="D163" s="6"/>
      <c r="E163" s="32">
        <v>259020.01</v>
      </c>
      <c r="F163" s="32">
        <v>259020.01</v>
      </c>
    </row>
    <row r="164" spans="1:6" x14ac:dyDescent="0.25">
      <c r="A164" s="13" t="s">
        <v>261</v>
      </c>
      <c r="B164" s="6" t="s">
        <v>262</v>
      </c>
      <c r="C164" s="6"/>
      <c r="D164" s="6"/>
      <c r="E164" s="27">
        <v>841591.39</v>
      </c>
      <c r="F164" s="27">
        <v>841591.39</v>
      </c>
    </row>
    <row r="165" spans="1:6" ht="14.45" x14ac:dyDescent="0.3">
      <c r="A165" s="13" t="s">
        <v>263</v>
      </c>
      <c r="B165" s="6" t="s">
        <v>264</v>
      </c>
      <c r="C165" s="6"/>
      <c r="D165" s="6"/>
      <c r="E165" s="27"/>
      <c r="F165" s="27"/>
    </row>
    <row r="166" spans="1:6" ht="14.45" x14ac:dyDescent="0.3">
      <c r="A166" s="13" t="s">
        <v>265</v>
      </c>
      <c r="B166" s="6" t="s">
        <v>266</v>
      </c>
      <c r="C166" s="6"/>
      <c r="D166" s="6"/>
      <c r="E166" s="27"/>
      <c r="F166" s="27"/>
    </row>
    <row r="167" spans="1:6" ht="14.45" x14ac:dyDescent="0.3">
      <c r="A167" s="13" t="s">
        <v>267</v>
      </c>
      <c r="B167" s="6" t="s">
        <v>268</v>
      </c>
      <c r="C167" s="6"/>
      <c r="D167" s="6"/>
      <c r="E167" s="27">
        <v>0</v>
      </c>
      <c r="F167" s="27">
        <v>0</v>
      </c>
    </row>
    <row r="168" spans="1:6" ht="14.45" x14ac:dyDescent="0.3">
      <c r="A168" s="13" t="s">
        <v>269</v>
      </c>
      <c r="B168" s="6" t="s">
        <v>270</v>
      </c>
      <c r="C168" s="6"/>
      <c r="D168" s="6"/>
      <c r="E168" s="27">
        <v>739155.27</v>
      </c>
      <c r="F168" s="27">
        <v>739155.27</v>
      </c>
    </row>
    <row r="169" spans="1:6" ht="14.45" x14ac:dyDescent="0.3">
      <c r="A169" s="13" t="s">
        <v>271</v>
      </c>
      <c r="B169" s="6" t="s">
        <v>272</v>
      </c>
      <c r="C169" s="6"/>
      <c r="D169" s="6"/>
      <c r="E169" s="27">
        <v>367960.82</v>
      </c>
      <c r="F169" s="27">
        <v>367960.82</v>
      </c>
    </row>
    <row r="170" spans="1:6" ht="14.45" x14ac:dyDescent="0.3">
      <c r="A170" s="13" t="s">
        <v>273</v>
      </c>
      <c r="B170" s="6" t="s">
        <v>274</v>
      </c>
      <c r="C170" s="6"/>
      <c r="D170" s="6"/>
      <c r="E170" s="27">
        <v>102694.63</v>
      </c>
      <c r="F170" s="27">
        <v>102694.63</v>
      </c>
    </row>
    <row r="171" spans="1:6" thickBot="1" x14ac:dyDescent="0.35">
      <c r="A171" s="13"/>
      <c r="B171" s="6"/>
      <c r="C171" s="6"/>
      <c r="D171" s="6"/>
      <c r="E171" s="27"/>
      <c r="F171" s="27"/>
    </row>
    <row r="172" spans="1:6" thickBot="1" x14ac:dyDescent="0.35">
      <c r="A172" s="1">
        <v>2.4</v>
      </c>
      <c r="B172" s="2" t="s">
        <v>275</v>
      </c>
      <c r="C172" s="2"/>
      <c r="D172" s="2"/>
      <c r="E172" s="26">
        <f>E177+E173</f>
        <v>5909514.4299999997</v>
      </c>
      <c r="F172" s="26">
        <f>F177+F173</f>
        <v>5909514.4299999997</v>
      </c>
    </row>
    <row r="173" spans="1:6" ht="14.45" x14ac:dyDescent="0.3">
      <c r="A173" s="8" t="s">
        <v>276</v>
      </c>
      <c r="B173" s="9" t="s">
        <v>277</v>
      </c>
      <c r="C173" s="9"/>
      <c r="D173" s="9"/>
      <c r="E173" s="17">
        <f>+E174+E175</f>
        <v>0</v>
      </c>
      <c r="F173" s="17">
        <f>+F174+F175</f>
        <v>0</v>
      </c>
    </row>
    <row r="174" spans="1:6" ht="14.45" x14ac:dyDescent="0.3">
      <c r="A174" s="13" t="s">
        <v>278</v>
      </c>
      <c r="B174" s="6" t="s">
        <v>279</v>
      </c>
      <c r="C174" s="6"/>
      <c r="D174" s="6"/>
      <c r="E174" s="27">
        <v>0</v>
      </c>
      <c r="F174" s="27">
        <v>0</v>
      </c>
    </row>
    <row r="175" spans="1:6" ht="14.45" x14ac:dyDescent="0.3">
      <c r="A175" s="13" t="s">
        <v>280</v>
      </c>
      <c r="B175" s="6" t="s">
        <v>281</v>
      </c>
      <c r="C175" s="6"/>
      <c r="D175" s="6"/>
      <c r="E175" s="27">
        <v>0</v>
      </c>
      <c r="F175" s="27">
        <v>0</v>
      </c>
    </row>
    <row r="176" spans="1:6" ht="14.45" x14ac:dyDescent="0.3">
      <c r="A176" s="13"/>
      <c r="B176" s="6"/>
      <c r="C176" s="6"/>
      <c r="D176" s="6"/>
      <c r="E176" s="27"/>
      <c r="F176" s="27"/>
    </row>
    <row r="177" spans="1:6" ht="14.45" x14ac:dyDescent="0.3">
      <c r="A177" s="8" t="s">
        <v>282</v>
      </c>
      <c r="B177" s="9" t="s">
        <v>283</v>
      </c>
      <c r="C177" s="9"/>
      <c r="D177" s="9"/>
      <c r="E177" s="17">
        <f>SUM(E178:E178)</f>
        <v>5909514.4299999997</v>
      </c>
      <c r="F177" s="17">
        <f>SUM(F178:F178)</f>
        <v>5909514.4299999997</v>
      </c>
    </row>
    <row r="178" spans="1:6" ht="14.45" x14ac:dyDescent="0.3">
      <c r="A178" s="13" t="s">
        <v>284</v>
      </c>
      <c r="B178" s="6" t="s">
        <v>285</v>
      </c>
      <c r="C178" s="6"/>
      <c r="D178" s="6"/>
      <c r="E178" s="27">
        <v>5909514.4299999997</v>
      </c>
      <c r="F178" s="27">
        <v>5909514.4299999997</v>
      </c>
    </row>
    <row r="179" spans="1:6" thickBot="1" x14ac:dyDescent="0.35">
      <c r="A179" s="5"/>
      <c r="B179" s="6"/>
      <c r="C179" s="6"/>
      <c r="D179" s="6"/>
      <c r="E179" s="27"/>
      <c r="F179" s="27"/>
    </row>
    <row r="180" spans="1:6" thickBot="1" x14ac:dyDescent="0.35">
      <c r="A180" s="1">
        <v>2.6</v>
      </c>
      <c r="B180" s="2" t="s">
        <v>286</v>
      </c>
      <c r="C180" s="2"/>
      <c r="D180" s="2"/>
      <c r="E180" s="26">
        <f>+E181+E190+E195+E199+E207+E211</f>
        <v>407094.36</v>
      </c>
      <c r="F180" s="26">
        <f>+F181+F190+F195+F199+F207+F211</f>
        <v>407094.36</v>
      </c>
    </row>
    <row r="181" spans="1:6" ht="14.45" x14ac:dyDescent="0.3">
      <c r="A181" s="3" t="s">
        <v>287</v>
      </c>
      <c r="B181" s="4" t="s">
        <v>288</v>
      </c>
      <c r="C181" s="4"/>
      <c r="D181" s="4"/>
      <c r="E181" s="18">
        <f>SUM(E182:E187)</f>
        <v>69968.36</v>
      </c>
      <c r="F181" s="18">
        <f>SUM(F182:F187)</f>
        <v>69968.36</v>
      </c>
    </row>
    <row r="182" spans="1:6" ht="14.45" x14ac:dyDescent="0.3">
      <c r="A182" s="13" t="s">
        <v>289</v>
      </c>
      <c r="B182" s="6" t="s">
        <v>290</v>
      </c>
      <c r="C182" s="6"/>
      <c r="D182" s="6"/>
      <c r="E182" s="27">
        <v>69968.36</v>
      </c>
      <c r="F182" s="27">
        <v>69968.36</v>
      </c>
    </row>
    <row r="183" spans="1:6" ht="14.45" x14ac:dyDescent="0.3">
      <c r="A183" s="13" t="s">
        <v>291</v>
      </c>
      <c r="B183" s="6" t="s">
        <v>292</v>
      </c>
      <c r="C183" s="6"/>
      <c r="D183" s="6"/>
      <c r="E183" s="27"/>
      <c r="F183" s="27"/>
    </row>
    <row r="184" spans="1:6" ht="14.45" x14ac:dyDescent="0.3">
      <c r="A184" s="13" t="s">
        <v>293</v>
      </c>
      <c r="B184" s="6" t="s">
        <v>294</v>
      </c>
      <c r="C184" s="6"/>
      <c r="D184" s="6"/>
      <c r="E184" s="27">
        <v>0</v>
      </c>
      <c r="F184" s="27">
        <v>0</v>
      </c>
    </row>
    <row r="185" spans="1:6" ht="14.45" x14ac:dyDescent="0.3">
      <c r="A185" s="13" t="s">
        <v>295</v>
      </c>
      <c r="B185" s="6" t="s">
        <v>296</v>
      </c>
      <c r="C185" s="6"/>
      <c r="D185" s="6"/>
      <c r="E185" s="27"/>
      <c r="F185" s="27"/>
    </row>
    <row r="186" spans="1:6" ht="14.45" x14ac:dyDescent="0.3">
      <c r="A186" s="13" t="s">
        <v>297</v>
      </c>
      <c r="B186" s="6" t="s">
        <v>298</v>
      </c>
      <c r="C186" s="6"/>
      <c r="D186" s="6"/>
      <c r="E186" s="27"/>
      <c r="F186" s="27"/>
    </row>
    <row r="187" spans="1:6" ht="14.45" x14ac:dyDescent="0.3">
      <c r="A187" s="13" t="s">
        <v>299</v>
      </c>
      <c r="B187" s="6" t="s">
        <v>300</v>
      </c>
      <c r="C187" s="6"/>
      <c r="D187" s="6"/>
      <c r="E187" s="27">
        <v>0</v>
      </c>
      <c r="F187" s="27">
        <v>0</v>
      </c>
    </row>
    <row r="188" spans="1:6" ht="14.45" x14ac:dyDescent="0.3">
      <c r="A188" s="19" t="s">
        <v>301</v>
      </c>
      <c r="B188" s="20" t="s">
        <v>302</v>
      </c>
      <c r="C188" s="20"/>
      <c r="D188" s="20"/>
      <c r="E188" s="27"/>
      <c r="F188" s="27"/>
    </row>
    <row r="189" spans="1:6" ht="14.45" x14ac:dyDescent="0.3">
      <c r="A189" s="13"/>
      <c r="B189" s="6"/>
      <c r="C189" s="6"/>
      <c r="D189" s="6"/>
      <c r="E189" s="27"/>
      <c r="F189" s="27"/>
    </row>
    <row r="190" spans="1:6" ht="14.45" x14ac:dyDescent="0.3">
      <c r="A190" s="8" t="s">
        <v>303</v>
      </c>
      <c r="B190" s="9" t="s">
        <v>304</v>
      </c>
      <c r="C190" s="9"/>
      <c r="D190" s="9"/>
      <c r="E190" s="17">
        <f>+E191+E192+E193</f>
        <v>283849</v>
      </c>
      <c r="F190" s="17">
        <f>+F191+F192+F193</f>
        <v>283849</v>
      </c>
    </row>
    <row r="191" spans="1:6" ht="14.45" x14ac:dyDescent="0.3">
      <c r="A191" s="13" t="s">
        <v>305</v>
      </c>
      <c r="B191" s="6" t="s">
        <v>306</v>
      </c>
      <c r="C191" s="6"/>
      <c r="D191" s="6"/>
      <c r="E191" s="27">
        <v>283849</v>
      </c>
      <c r="F191" s="27">
        <v>283849</v>
      </c>
    </row>
    <row r="192" spans="1:6" ht="14.45" x14ac:dyDescent="0.3">
      <c r="A192" s="13" t="s">
        <v>307</v>
      </c>
      <c r="B192" s="6" t="s">
        <v>308</v>
      </c>
      <c r="C192" s="6"/>
      <c r="D192" s="6"/>
      <c r="E192" s="27">
        <v>0</v>
      </c>
      <c r="F192" s="27">
        <v>0</v>
      </c>
    </row>
    <row r="193" spans="1:6" ht="14.45" x14ac:dyDescent="0.3">
      <c r="A193" s="13" t="s">
        <v>309</v>
      </c>
      <c r="B193" s="6" t="s">
        <v>310</v>
      </c>
      <c r="C193" s="6"/>
      <c r="D193" s="6"/>
      <c r="E193" s="27">
        <v>0</v>
      </c>
      <c r="F193" s="27">
        <v>0</v>
      </c>
    </row>
    <row r="194" spans="1:6" ht="14.45" x14ac:dyDescent="0.3">
      <c r="A194" s="13"/>
      <c r="B194" s="6"/>
      <c r="C194" s="6"/>
      <c r="D194" s="6"/>
      <c r="E194" s="27"/>
      <c r="F194" s="27"/>
    </row>
    <row r="195" spans="1:6" ht="14.45" x14ac:dyDescent="0.3">
      <c r="A195" s="8" t="s">
        <v>311</v>
      </c>
      <c r="B195" s="9" t="s">
        <v>312</v>
      </c>
      <c r="C195" s="9"/>
      <c r="D195" s="9"/>
      <c r="E195" s="17">
        <f>E196+E197</f>
        <v>0</v>
      </c>
      <c r="F195" s="17">
        <f>F196+F197</f>
        <v>0</v>
      </c>
    </row>
    <row r="196" spans="1:6" ht="14.45" x14ac:dyDescent="0.3">
      <c r="A196" s="13" t="s">
        <v>313</v>
      </c>
      <c r="B196" s="6" t="s">
        <v>314</v>
      </c>
      <c r="C196" s="6"/>
      <c r="D196" s="6"/>
      <c r="E196" s="27">
        <v>0</v>
      </c>
      <c r="F196" s="27">
        <v>0</v>
      </c>
    </row>
    <row r="197" spans="1:6" ht="14.45" x14ac:dyDescent="0.3">
      <c r="A197" s="13" t="s">
        <v>315</v>
      </c>
      <c r="B197" s="6" t="s">
        <v>316</v>
      </c>
      <c r="C197" s="6"/>
      <c r="D197" s="6"/>
      <c r="E197" s="27"/>
      <c r="F197" s="27"/>
    </row>
    <row r="198" spans="1:6" ht="14.45" x14ac:dyDescent="0.3">
      <c r="A198" s="13"/>
      <c r="B198" s="6"/>
      <c r="C198" s="6"/>
      <c r="D198" s="6"/>
      <c r="E198" s="27"/>
      <c r="F198" s="27"/>
    </row>
    <row r="199" spans="1:6" ht="14.45" x14ac:dyDescent="0.3">
      <c r="A199" s="8" t="s">
        <v>317</v>
      </c>
      <c r="B199" s="9" t="s">
        <v>318</v>
      </c>
      <c r="C199" s="9"/>
      <c r="D199" s="9"/>
      <c r="E199" s="17">
        <f>SUM(E200:E205)</f>
        <v>53277</v>
      </c>
      <c r="F199" s="17">
        <f>SUM(F200:F205)</f>
        <v>53277</v>
      </c>
    </row>
    <row r="200" spans="1:6" ht="14.45" x14ac:dyDescent="0.3">
      <c r="A200" s="13" t="s">
        <v>319</v>
      </c>
      <c r="B200" s="6" t="s">
        <v>320</v>
      </c>
      <c r="C200" s="6"/>
      <c r="D200" s="6"/>
      <c r="E200" s="27"/>
      <c r="F200" s="27"/>
    </row>
    <row r="201" spans="1:6" ht="14.45" x14ac:dyDescent="0.3">
      <c r="A201" s="13" t="s">
        <v>321</v>
      </c>
      <c r="B201" s="6" t="s">
        <v>322</v>
      </c>
      <c r="C201" s="6"/>
      <c r="D201" s="6"/>
      <c r="E201" s="27">
        <v>0</v>
      </c>
      <c r="F201" s="27">
        <v>0</v>
      </c>
    </row>
    <row r="202" spans="1:6" x14ac:dyDescent="0.25">
      <c r="A202" s="13" t="s">
        <v>323</v>
      </c>
      <c r="B202" s="6" t="s">
        <v>324</v>
      </c>
      <c r="C202" s="6"/>
      <c r="D202" s="6"/>
      <c r="E202" s="27"/>
      <c r="F202" s="27"/>
    </row>
    <row r="203" spans="1:6" ht="14.45" x14ac:dyDescent="0.3">
      <c r="A203" s="13" t="s">
        <v>325</v>
      </c>
      <c r="B203" s="6" t="s">
        <v>326</v>
      </c>
      <c r="C203" s="6"/>
      <c r="D203" s="6"/>
      <c r="E203" s="27">
        <v>53277</v>
      </c>
      <c r="F203" s="27">
        <v>53277</v>
      </c>
    </row>
    <row r="204" spans="1:6" ht="14.45" x14ac:dyDescent="0.3">
      <c r="A204" s="13" t="s">
        <v>327</v>
      </c>
      <c r="B204" s="6" t="s">
        <v>328</v>
      </c>
      <c r="C204" s="6"/>
      <c r="D204" s="6"/>
      <c r="E204" s="27"/>
      <c r="F204" s="27"/>
    </row>
    <row r="205" spans="1:6" ht="14.45" x14ac:dyDescent="0.3">
      <c r="A205" s="13" t="s">
        <v>329</v>
      </c>
      <c r="B205" s="6" t="s">
        <v>330</v>
      </c>
      <c r="C205" s="6"/>
      <c r="D205" s="6"/>
      <c r="E205" s="27">
        <v>0</v>
      </c>
      <c r="F205" s="27">
        <v>0</v>
      </c>
    </row>
    <row r="206" spans="1:6" ht="14.45" x14ac:dyDescent="0.3">
      <c r="A206" s="13"/>
      <c r="B206" s="6"/>
      <c r="C206" s="6"/>
      <c r="D206" s="6"/>
      <c r="E206" s="27"/>
      <c r="F206" s="27"/>
    </row>
    <row r="207" spans="1:6" ht="14.45" x14ac:dyDescent="0.3">
      <c r="A207" s="8" t="s">
        <v>331</v>
      </c>
      <c r="B207" s="9" t="s">
        <v>332</v>
      </c>
      <c r="C207" s="9"/>
      <c r="D207" s="9"/>
      <c r="E207" s="17">
        <f>SUM(E208:E209)</f>
        <v>0</v>
      </c>
      <c r="F207" s="17">
        <f>SUM(F208:F209)</f>
        <v>0</v>
      </c>
    </row>
    <row r="208" spans="1:6" ht="14.45" x14ac:dyDescent="0.3">
      <c r="A208" s="13" t="s">
        <v>333</v>
      </c>
      <c r="B208" s="6" t="s">
        <v>334</v>
      </c>
      <c r="C208" s="6"/>
      <c r="D208" s="6"/>
      <c r="E208" s="27"/>
      <c r="F208" s="27"/>
    </row>
    <row r="209" spans="1:6" ht="14.45" x14ac:dyDescent="0.3">
      <c r="A209" s="13" t="s">
        <v>335</v>
      </c>
      <c r="B209" s="6" t="s">
        <v>336</v>
      </c>
      <c r="C209" s="6"/>
      <c r="D209" s="6"/>
      <c r="E209" s="27"/>
      <c r="F209" s="27"/>
    </row>
    <row r="210" spans="1:6" ht="14.45" x14ac:dyDescent="0.3">
      <c r="A210" s="5"/>
      <c r="B210" s="6"/>
      <c r="C210" s="6"/>
      <c r="D210" s="6"/>
      <c r="E210" s="27"/>
      <c r="F210" s="27"/>
    </row>
    <row r="211" spans="1:6" ht="14.45" x14ac:dyDescent="0.3">
      <c r="A211" s="8" t="s">
        <v>337</v>
      </c>
      <c r="B211" s="9" t="s">
        <v>338</v>
      </c>
      <c r="C211" s="9"/>
      <c r="D211" s="9"/>
      <c r="E211" s="17">
        <f>SUM(E212:E214)</f>
        <v>0</v>
      </c>
      <c r="F211" s="17">
        <f>SUM(F212:F214)</f>
        <v>0</v>
      </c>
    </row>
    <row r="212" spans="1:6" x14ac:dyDescent="0.25">
      <c r="A212" s="13" t="s">
        <v>339</v>
      </c>
      <c r="B212" s="6" t="s">
        <v>340</v>
      </c>
      <c r="C212" s="6"/>
      <c r="D212" s="6"/>
      <c r="E212" s="27">
        <v>0</v>
      </c>
      <c r="F212" s="27">
        <v>0</v>
      </c>
    </row>
    <row r="213" spans="1:6" ht="14.45" x14ac:dyDescent="0.3">
      <c r="A213" s="13" t="s">
        <v>341</v>
      </c>
      <c r="B213" s="6" t="s">
        <v>342</v>
      </c>
      <c r="C213" s="6"/>
      <c r="D213" s="6"/>
      <c r="E213" s="27"/>
      <c r="F213" s="27"/>
    </row>
    <row r="214" spans="1:6" ht="14.45" x14ac:dyDescent="0.3">
      <c r="A214" s="13" t="s">
        <v>313</v>
      </c>
      <c r="B214" s="6" t="s">
        <v>314</v>
      </c>
      <c r="C214" s="6"/>
      <c r="D214" s="6"/>
      <c r="E214" s="27"/>
      <c r="F214" s="27"/>
    </row>
    <row r="215" spans="1:6" thickBot="1" x14ac:dyDescent="0.35">
      <c r="A215" s="21"/>
      <c r="B215" s="15"/>
      <c r="C215" s="15"/>
      <c r="D215" s="15"/>
      <c r="E215" s="30"/>
      <c r="F215" s="30"/>
    </row>
    <row r="216" spans="1:6" thickBot="1" x14ac:dyDescent="0.35">
      <c r="A216" s="1">
        <v>2.7</v>
      </c>
      <c r="B216" s="2" t="s">
        <v>343</v>
      </c>
      <c r="C216" s="2"/>
      <c r="D216" s="2"/>
      <c r="E216" s="26">
        <f>+E217</f>
        <v>293840.07</v>
      </c>
      <c r="F216" s="26">
        <f>+F217</f>
        <v>293840.07</v>
      </c>
    </row>
    <row r="217" spans="1:6" ht="14.45" x14ac:dyDescent="0.3">
      <c r="A217" s="8" t="s">
        <v>344</v>
      </c>
      <c r="B217" s="9" t="s">
        <v>332</v>
      </c>
      <c r="C217" s="86"/>
      <c r="D217" s="86"/>
      <c r="E217" s="22">
        <f>+E218+E219</f>
        <v>293840.07</v>
      </c>
      <c r="F217" s="22">
        <f>+F218+F219</f>
        <v>293840.07</v>
      </c>
    </row>
    <row r="218" spans="1:6" ht="14.45" x14ac:dyDescent="0.3">
      <c r="A218" s="21" t="s">
        <v>345</v>
      </c>
      <c r="B218" s="6" t="s">
        <v>346</v>
      </c>
      <c r="C218" s="15"/>
      <c r="D218" s="15"/>
      <c r="E218" s="30">
        <v>293840.07</v>
      </c>
      <c r="F218" s="30">
        <v>293840.07</v>
      </c>
    </row>
    <row r="219" spans="1:6" thickBot="1" x14ac:dyDescent="0.35">
      <c r="A219" s="11"/>
      <c r="B219" s="12"/>
      <c r="C219" s="12"/>
      <c r="D219" s="12"/>
      <c r="E219" s="29"/>
      <c r="F219" s="29"/>
    </row>
    <row r="220" spans="1:6" thickBot="1" x14ac:dyDescent="0.35">
      <c r="A220" s="23"/>
      <c r="B220" s="24" t="s">
        <v>347</v>
      </c>
      <c r="C220" s="24"/>
      <c r="D220" s="24"/>
      <c r="E220" s="31">
        <f>E180+E172+E109+E41+E9+E216</f>
        <v>22627507.379999999</v>
      </c>
      <c r="F220" s="31">
        <f>F180+F172+F109+F41+F9+F216</f>
        <v>22627507.379999999</v>
      </c>
    </row>
    <row r="221" spans="1:6" thickTop="1" x14ac:dyDescent="0.3"/>
  </sheetData>
  <mergeCells count="8">
    <mergeCell ref="A7:A8"/>
    <mergeCell ref="B7:B8"/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2"/>
  <sheetViews>
    <sheetView tabSelected="1" topLeftCell="A67" workbookViewId="0">
      <selection activeCell="A190" sqref="A190"/>
    </sheetView>
  </sheetViews>
  <sheetFormatPr baseColWidth="10" defaultRowHeight="15" x14ac:dyDescent="0.25"/>
  <cols>
    <col min="1" max="1" width="11.140625" bestFit="1" customWidth="1"/>
    <col min="2" max="2" width="13.85546875" style="54" bestFit="1" customWidth="1"/>
    <col min="3" max="3" width="59.7109375" bestFit="1" customWidth="1"/>
    <col min="4" max="4" width="5.140625" customWidth="1"/>
    <col min="5" max="5" width="11.7109375" style="55" bestFit="1" customWidth="1"/>
    <col min="6" max="6" width="12.7109375" style="62" bestFit="1" customWidth="1"/>
    <col min="7" max="7" width="12.7109375" bestFit="1" customWidth="1"/>
  </cols>
  <sheetData>
    <row r="1" spans="1:7" ht="14.45" x14ac:dyDescent="0.3">
      <c r="A1" s="33"/>
      <c r="B1" s="33"/>
      <c r="C1" s="34"/>
      <c r="D1" s="33"/>
      <c r="E1" s="35"/>
      <c r="F1" s="56"/>
      <c r="G1" s="36"/>
    </row>
    <row r="2" spans="1:7" ht="14.45" x14ac:dyDescent="0.3">
      <c r="A2" s="33"/>
      <c r="B2" s="33"/>
      <c r="C2" s="34"/>
      <c r="D2" s="33"/>
      <c r="E2" s="35"/>
      <c r="F2" s="56"/>
      <c r="G2" s="36"/>
    </row>
    <row r="3" spans="1:7" ht="14.45" x14ac:dyDescent="0.3">
      <c r="A3" s="115" t="s">
        <v>348</v>
      </c>
      <c r="B3" s="115"/>
      <c r="C3" s="115"/>
      <c r="D3" s="115"/>
      <c r="E3" s="115"/>
      <c r="F3" s="115"/>
      <c r="G3" s="115"/>
    </row>
    <row r="4" spans="1:7" ht="14.45" x14ac:dyDescent="0.3">
      <c r="A4" s="116" t="s">
        <v>349</v>
      </c>
      <c r="B4" s="116"/>
      <c r="C4" s="116"/>
      <c r="D4" s="116"/>
      <c r="E4" s="116"/>
      <c r="F4" s="116"/>
      <c r="G4" s="116"/>
    </row>
    <row r="5" spans="1:7" ht="14.45" x14ac:dyDescent="0.3">
      <c r="A5" s="117" t="s">
        <v>350</v>
      </c>
      <c r="B5" s="117"/>
      <c r="C5" s="117"/>
      <c r="D5" s="117"/>
      <c r="E5" s="117"/>
      <c r="F5" s="117"/>
      <c r="G5" s="117"/>
    </row>
    <row r="6" spans="1:7" x14ac:dyDescent="0.25">
      <c r="A6" s="118" t="s">
        <v>351</v>
      </c>
      <c r="B6" s="118"/>
      <c r="C6" s="118"/>
      <c r="D6" s="118"/>
      <c r="E6" s="118"/>
      <c r="F6" s="118"/>
      <c r="G6" s="118"/>
    </row>
    <row r="7" spans="1:7" ht="14.45" x14ac:dyDescent="0.3">
      <c r="A7" s="111" t="s">
        <v>352</v>
      </c>
      <c r="B7" s="111"/>
      <c r="C7" s="111"/>
      <c r="D7" s="111"/>
      <c r="E7" s="111"/>
      <c r="F7" s="111"/>
      <c r="G7" s="111"/>
    </row>
    <row r="8" spans="1:7" ht="14.45" x14ac:dyDescent="0.3">
      <c r="A8" s="111" t="s">
        <v>364</v>
      </c>
      <c r="B8" s="111"/>
      <c r="C8" s="111"/>
      <c r="D8" s="111"/>
      <c r="E8" s="111"/>
      <c r="F8" s="111"/>
      <c r="G8" s="111"/>
    </row>
    <row r="9" spans="1:7" ht="14.45" x14ac:dyDescent="0.3">
      <c r="A9" s="37"/>
      <c r="B9" s="37"/>
      <c r="C9" s="37"/>
      <c r="D9" s="37"/>
      <c r="E9" s="38"/>
      <c r="F9" s="57"/>
      <c r="G9" s="36"/>
    </row>
    <row r="10" spans="1:7" thickBot="1" x14ac:dyDescent="0.35">
      <c r="A10" s="112" t="s">
        <v>353</v>
      </c>
      <c r="B10" s="112"/>
      <c r="C10" s="112"/>
      <c r="D10" s="112"/>
      <c r="E10" s="112"/>
      <c r="F10" s="112"/>
      <c r="G10" s="112"/>
    </row>
    <row r="11" spans="1:7" ht="14.45" x14ac:dyDescent="0.3">
      <c r="A11" s="113" t="s">
        <v>354</v>
      </c>
      <c r="B11" s="114"/>
      <c r="C11" s="39"/>
      <c r="D11" s="40" t="s">
        <v>355</v>
      </c>
      <c r="E11" s="41"/>
      <c r="F11" s="58"/>
      <c r="G11" s="41"/>
    </row>
    <row r="12" spans="1:7" thickBot="1" x14ac:dyDescent="0.35">
      <c r="A12" s="42"/>
      <c r="B12" s="43"/>
      <c r="C12" s="44"/>
      <c r="D12" s="45" t="s">
        <v>356</v>
      </c>
      <c r="E12" s="46"/>
      <c r="F12" s="59">
        <v>67676610.840000004</v>
      </c>
      <c r="G12" s="47"/>
    </row>
    <row r="13" spans="1:7" thickBot="1" x14ac:dyDescent="0.35">
      <c r="A13" s="48" t="s">
        <v>357</v>
      </c>
      <c r="B13" s="49" t="s">
        <v>358</v>
      </c>
      <c r="C13" s="50" t="s">
        <v>359</v>
      </c>
      <c r="D13" s="50" t="s">
        <v>360</v>
      </c>
      <c r="E13" s="51" t="s">
        <v>361</v>
      </c>
      <c r="F13" s="60" t="s">
        <v>362</v>
      </c>
      <c r="G13" s="52" t="s">
        <v>363</v>
      </c>
    </row>
    <row r="14" spans="1:7" ht="14.45" x14ac:dyDescent="0.3">
      <c r="A14" s="75" t="s">
        <v>365</v>
      </c>
      <c r="B14" s="76" t="s">
        <v>381</v>
      </c>
      <c r="C14" s="77" t="s">
        <v>527</v>
      </c>
      <c r="D14" s="78"/>
      <c r="E14" s="79"/>
      <c r="F14" s="80">
        <v>55773.16</v>
      </c>
      <c r="G14" s="81">
        <f>F12+E14-F14</f>
        <v>67620837.680000007</v>
      </c>
    </row>
    <row r="15" spans="1:7" ht="14.45" x14ac:dyDescent="0.3">
      <c r="A15" s="82" t="s">
        <v>365</v>
      </c>
      <c r="B15" s="65" t="s">
        <v>382</v>
      </c>
      <c r="C15" s="64" t="s">
        <v>528</v>
      </c>
      <c r="D15" s="66"/>
      <c r="E15" s="67"/>
      <c r="F15" s="68">
        <v>59935.44</v>
      </c>
      <c r="G15" s="83">
        <f>G14+E15-F15</f>
        <v>67560902.24000001</v>
      </c>
    </row>
    <row r="16" spans="1:7" ht="14.45" x14ac:dyDescent="0.3">
      <c r="A16" s="82" t="s">
        <v>365</v>
      </c>
      <c r="B16" s="65" t="s">
        <v>383</v>
      </c>
      <c r="C16" s="64" t="s">
        <v>529</v>
      </c>
      <c r="D16" s="66"/>
      <c r="E16" s="67"/>
      <c r="F16" s="68">
        <v>4860</v>
      </c>
      <c r="G16" s="83">
        <f t="shared" ref="G16:G79" si="0">G15+E16-F16</f>
        <v>67556042.24000001</v>
      </c>
    </row>
    <row r="17" spans="1:7" ht="14.45" x14ac:dyDescent="0.3">
      <c r="A17" s="82" t="s">
        <v>365</v>
      </c>
      <c r="B17" s="65" t="s">
        <v>384</v>
      </c>
      <c r="C17" s="64" t="s">
        <v>530</v>
      </c>
      <c r="D17" s="66"/>
      <c r="E17" s="67"/>
      <c r="F17" s="68">
        <v>4860</v>
      </c>
      <c r="G17" s="83">
        <f t="shared" si="0"/>
        <v>67551182.24000001</v>
      </c>
    </row>
    <row r="18" spans="1:7" ht="14.45" x14ac:dyDescent="0.3">
      <c r="A18" s="82" t="s">
        <v>365</v>
      </c>
      <c r="B18" s="65" t="s">
        <v>385</v>
      </c>
      <c r="C18" s="64" t="s">
        <v>531</v>
      </c>
      <c r="D18" s="66"/>
      <c r="E18" s="67"/>
      <c r="F18" s="68">
        <v>560414.5</v>
      </c>
      <c r="G18" s="83">
        <f t="shared" si="0"/>
        <v>66990767.74000001</v>
      </c>
    </row>
    <row r="19" spans="1:7" ht="14.45" x14ac:dyDescent="0.3">
      <c r="A19" s="82" t="s">
        <v>365</v>
      </c>
      <c r="B19" s="65" t="s">
        <v>386</v>
      </c>
      <c r="C19" s="64" t="s">
        <v>532</v>
      </c>
      <c r="D19" s="66"/>
      <c r="E19" s="67"/>
      <c r="F19" s="68">
        <v>154244.6</v>
      </c>
      <c r="G19" s="83">
        <f t="shared" si="0"/>
        <v>66836523.140000008</v>
      </c>
    </row>
    <row r="20" spans="1:7" ht="14.45" x14ac:dyDescent="0.3">
      <c r="A20" s="82" t="s">
        <v>365</v>
      </c>
      <c r="B20" s="65" t="s">
        <v>387</v>
      </c>
      <c r="C20" s="64" t="s">
        <v>533</v>
      </c>
      <c r="D20" s="66"/>
      <c r="E20" s="67"/>
      <c r="F20" s="68">
        <v>6287.98</v>
      </c>
      <c r="G20" s="83">
        <f t="shared" si="0"/>
        <v>66830235.160000011</v>
      </c>
    </row>
    <row r="21" spans="1:7" ht="14.45" x14ac:dyDescent="0.3">
      <c r="A21" s="82" t="s">
        <v>365</v>
      </c>
      <c r="B21" s="65" t="s">
        <v>388</v>
      </c>
      <c r="C21" s="64" t="s">
        <v>534</v>
      </c>
      <c r="D21" s="66"/>
      <c r="E21" s="67"/>
      <c r="F21" s="68">
        <v>5800</v>
      </c>
      <c r="G21" s="83">
        <f t="shared" si="0"/>
        <v>66824435.160000011</v>
      </c>
    </row>
    <row r="22" spans="1:7" ht="14.45" x14ac:dyDescent="0.3">
      <c r="A22" s="82" t="s">
        <v>365</v>
      </c>
      <c r="B22" s="65" t="s">
        <v>389</v>
      </c>
      <c r="C22" s="64" t="s">
        <v>535</v>
      </c>
      <c r="D22" s="66"/>
      <c r="E22" s="67"/>
      <c r="F22" s="68">
        <v>7300</v>
      </c>
      <c r="G22" s="83">
        <f t="shared" si="0"/>
        <v>66817135.160000011</v>
      </c>
    </row>
    <row r="23" spans="1:7" ht="14.45" x14ac:dyDescent="0.3">
      <c r="A23" s="82" t="s">
        <v>365</v>
      </c>
      <c r="B23" s="65" t="s">
        <v>390</v>
      </c>
      <c r="C23" s="64" t="s">
        <v>536</v>
      </c>
      <c r="D23" s="66"/>
      <c r="E23" s="67"/>
      <c r="F23" s="68">
        <v>355154</v>
      </c>
      <c r="G23" s="83">
        <f t="shared" si="0"/>
        <v>66461981.160000011</v>
      </c>
    </row>
    <row r="24" spans="1:7" ht="14.45" x14ac:dyDescent="0.3">
      <c r="A24" s="82" t="s">
        <v>365</v>
      </c>
      <c r="B24" s="65" t="s">
        <v>391</v>
      </c>
      <c r="C24" s="64" t="s">
        <v>537</v>
      </c>
      <c r="D24" s="66"/>
      <c r="E24" s="67"/>
      <c r="F24" s="68">
        <v>4000</v>
      </c>
      <c r="G24" s="83">
        <f t="shared" si="0"/>
        <v>66457981.160000011</v>
      </c>
    </row>
    <row r="25" spans="1:7" ht="14.45" x14ac:dyDescent="0.3">
      <c r="A25" s="82" t="s">
        <v>365</v>
      </c>
      <c r="B25" s="65" t="s">
        <v>392</v>
      </c>
      <c r="C25" s="64" t="s">
        <v>538</v>
      </c>
      <c r="D25" s="66"/>
      <c r="E25" s="67"/>
      <c r="F25" s="68">
        <v>4400</v>
      </c>
      <c r="G25" s="83">
        <f t="shared" si="0"/>
        <v>66453581.160000011</v>
      </c>
    </row>
    <row r="26" spans="1:7" ht="14.45" x14ac:dyDescent="0.3">
      <c r="A26" s="82" t="s">
        <v>365</v>
      </c>
      <c r="B26" s="65" t="s">
        <v>393</v>
      </c>
      <c r="C26" s="64" t="s">
        <v>539</v>
      </c>
      <c r="D26" s="66"/>
      <c r="E26" s="67"/>
      <c r="F26" s="68">
        <v>232802.23</v>
      </c>
      <c r="G26" s="83">
        <f t="shared" si="0"/>
        <v>66220778.930000015</v>
      </c>
    </row>
    <row r="27" spans="1:7" ht="14.45" x14ac:dyDescent="0.3">
      <c r="A27" s="82" t="s">
        <v>365</v>
      </c>
      <c r="B27" s="65" t="s">
        <v>394</v>
      </c>
      <c r="C27" s="64" t="s">
        <v>540</v>
      </c>
      <c r="D27" s="66"/>
      <c r="E27" s="67"/>
      <c r="F27" s="68">
        <v>569478.02</v>
      </c>
      <c r="G27" s="83">
        <f t="shared" si="0"/>
        <v>65651300.910000011</v>
      </c>
    </row>
    <row r="28" spans="1:7" x14ac:dyDescent="0.25">
      <c r="A28" s="82" t="s">
        <v>365</v>
      </c>
      <c r="B28" s="65" t="s">
        <v>395</v>
      </c>
      <c r="C28" s="64" t="s">
        <v>541</v>
      </c>
      <c r="D28" s="66"/>
      <c r="E28" s="67"/>
      <c r="F28" s="68">
        <v>5020</v>
      </c>
      <c r="G28" s="83">
        <f t="shared" si="0"/>
        <v>65646280.910000011</v>
      </c>
    </row>
    <row r="29" spans="1:7" ht="14.45" x14ac:dyDescent="0.3">
      <c r="A29" s="82" t="s">
        <v>365</v>
      </c>
      <c r="B29" s="65" t="s">
        <v>396</v>
      </c>
      <c r="C29" s="64" t="s">
        <v>542</v>
      </c>
      <c r="D29" s="66"/>
      <c r="E29" s="67"/>
      <c r="F29" s="68">
        <v>128004.59</v>
      </c>
      <c r="G29" s="83">
        <f t="shared" si="0"/>
        <v>65518276.320000008</v>
      </c>
    </row>
    <row r="30" spans="1:7" ht="14.45" x14ac:dyDescent="0.3">
      <c r="A30" s="82" t="s">
        <v>365</v>
      </c>
      <c r="B30" s="65" t="s">
        <v>397</v>
      </c>
      <c r="C30" s="64" t="s">
        <v>532</v>
      </c>
      <c r="D30" s="66"/>
      <c r="E30" s="67"/>
      <c r="F30" s="68">
        <v>216086.94</v>
      </c>
      <c r="G30" s="83">
        <f t="shared" si="0"/>
        <v>65302189.38000001</v>
      </c>
    </row>
    <row r="31" spans="1:7" ht="14.45" x14ac:dyDescent="0.3">
      <c r="A31" s="82" t="s">
        <v>365</v>
      </c>
      <c r="B31" s="65" t="s">
        <v>398</v>
      </c>
      <c r="C31" s="64" t="s">
        <v>543</v>
      </c>
      <c r="D31" s="66"/>
      <c r="E31" s="67"/>
      <c r="F31" s="68">
        <v>4960</v>
      </c>
      <c r="G31" s="83">
        <f t="shared" si="0"/>
        <v>65297229.38000001</v>
      </c>
    </row>
    <row r="32" spans="1:7" s="34" customFormat="1" ht="13.15" x14ac:dyDescent="0.25">
      <c r="A32" s="84">
        <v>42919</v>
      </c>
      <c r="B32" s="69">
        <v>251925346</v>
      </c>
      <c r="C32" s="69" t="s">
        <v>634</v>
      </c>
      <c r="D32" s="66"/>
      <c r="E32" s="67">
        <v>60</v>
      </c>
      <c r="F32" s="68"/>
      <c r="G32" s="83">
        <f t="shared" si="0"/>
        <v>65297289.38000001</v>
      </c>
    </row>
    <row r="33" spans="1:7" ht="14.45" x14ac:dyDescent="0.3">
      <c r="A33" s="82" t="s">
        <v>366</v>
      </c>
      <c r="B33" s="65" t="s">
        <v>399</v>
      </c>
      <c r="C33" s="64" t="s">
        <v>622</v>
      </c>
      <c r="D33" s="66"/>
      <c r="E33" s="67"/>
      <c r="F33" s="68">
        <v>0</v>
      </c>
      <c r="G33" s="83">
        <f t="shared" si="0"/>
        <v>65297289.38000001</v>
      </c>
    </row>
    <row r="34" spans="1:7" ht="14.45" x14ac:dyDescent="0.3">
      <c r="A34" s="82" t="s">
        <v>366</v>
      </c>
      <c r="B34" s="65" t="s">
        <v>400</v>
      </c>
      <c r="C34" s="64" t="s">
        <v>545</v>
      </c>
      <c r="D34" s="66"/>
      <c r="E34" s="67"/>
      <c r="F34" s="68">
        <v>20995.15</v>
      </c>
      <c r="G34" s="83">
        <f t="shared" si="0"/>
        <v>65276294.230000012</v>
      </c>
    </row>
    <row r="35" spans="1:7" ht="14.45" x14ac:dyDescent="0.3">
      <c r="A35" s="82" t="s">
        <v>366</v>
      </c>
      <c r="B35" s="65" t="s">
        <v>401</v>
      </c>
      <c r="C35" s="64" t="s">
        <v>546</v>
      </c>
      <c r="D35" s="66"/>
      <c r="E35" s="67"/>
      <c r="F35" s="68">
        <v>19470.77</v>
      </c>
      <c r="G35" s="83">
        <f t="shared" si="0"/>
        <v>65256823.460000008</v>
      </c>
    </row>
    <row r="36" spans="1:7" ht="14.45" x14ac:dyDescent="0.3">
      <c r="A36" s="82" t="s">
        <v>366</v>
      </c>
      <c r="B36" s="65" t="s">
        <v>402</v>
      </c>
      <c r="C36" s="64" t="s">
        <v>547</v>
      </c>
      <c r="D36" s="66"/>
      <c r="E36" s="67"/>
      <c r="F36" s="68">
        <v>103188.4</v>
      </c>
      <c r="G36" s="83">
        <f t="shared" si="0"/>
        <v>65153635.06000001</v>
      </c>
    </row>
    <row r="37" spans="1:7" ht="14.45" x14ac:dyDescent="0.3">
      <c r="A37" s="82" t="s">
        <v>367</v>
      </c>
      <c r="B37" s="65" t="s">
        <v>403</v>
      </c>
      <c r="C37" s="64" t="s">
        <v>548</v>
      </c>
      <c r="D37" s="66"/>
      <c r="E37" s="67"/>
      <c r="F37" s="68">
        <v>11167.93</v>
      </c>
      <c r="G37" s="83">
        <f t="shared" si="0"/>
        <v>65142467.13000001</v>
      </c>
    </row>
    <row r="38" spans="1:7" ht="14.45" x14ac:dyDescent="0.3">
      <c r="A38" s="82" t="s">
        <v>367</v>
      </c>
      <c r="B38" s="65" t="s">
        <v>404</v>
      </c>
      <c r="C38" s="64" t="s">
        <v>549</v>
      </c>
      <c r="D38" s="66"/>
      <c r="E38" s="67"/>
      <c r="F38" s="68">
        <v>7700</v>
      </c>
      <c r="G38" s="83">
        <f t="shared" si="0"/>
        <v>65134767.13000001</v>
      </c>
    </row>
    <row r="39" spans="1:7" ht="14.45" x14ac:dyDescent="0.3">
      <c r="A39" s="82" t="s">
        <v>367</v>
      </c>
      <c r="B39" s="65" t="s">
        <v>405</v>
      </c>
      <c r="C39" s="64" t="s">
        <v>550</v>
      </c>
      <c r="D39" s="66"/>
      <c r="E39" s="67"/>
      <c r="F39" s="68">
        <v>12287.31</v>
      </c>
      <c r="G39" s="83">
        <f t="shared" si="0"/>
        <v>65122479.820000008</v>
      </c>
    </row>
    <row r="40" spans="1:7" ht="14.45" x14ac:dyDescent="0.3">
      <c r="A40" s="82" t="s">
        <v>367</v>
      </c>
      <c r="B40" s="65" t="s">
        <v>406</v>
      </c>
      <c r="C40" s="64" t="s">
        <v>551</v>
      </c>
      <c r="D40" s="66"/>
      <c r="E40" s="67"/>
      <c r="F40" s="68">
        <v>7700</v>
      </c>
      <c r="G40" s="83">
        <f t="shared" si="0"/>
        <v>65114779.820000008</v>
      </c>
    </row>
    <row r="41" spans="1:7" ht="14.45" x14ac:dyDescent="0.3">
      <c r="A41" s="82" t="s">
        <v>367</v>
      </c>
      <c r="B41" s="65" t="s">
        <v>407</v>
      </c>
      <c r="C41" s="64" t="s">
        <v>622</v>
      </c>
      <c r="D41" s="66"/>
      <c r="E41" s="67"/>
      <c r="F41" s="68">
        <v>0</v>
      </c>
      <c r="G41" s="83">
        <f t="shared" si="0"/>
        <v>65114779.820000008</v>
      </c>
    </row>
    <row r="42" spans="1:7" ht="14.45" x14ac:dyDescent="0.3">
      <c r="A42" s="82" t="s">
        <v>367</v>
      </c>
      <c r="B42" s="65" t="s">
        <v>408</v>
      </c>
      <c r="C42" s="64" t="s">
        <v>552</v>
      </c>
      <c r="D42" s="66"/>
      <c r="E42" s="67"/>
      <c r="F42" s="68">
        <v>7700</v>
      </c>
      <c r="G42" s="83">
        <f t="shared" si="0"/>
        <v>65107079.820000008</v>
      </c>
    </row>
    <row r="43" spans="1:7" ht="14.45" x14ac:dyDescent="0.3">
      <c r="A43" s="82" t="s">
        <v>367</v>
      </c>
      <c r="B43" s="65" t="s">
        <v>409</v>
      </c>
      <c r="C43" s="64" t="s">
        <v>553</v>
      </c>
      <c r="D43" s="66"/>
      <c r="E43" s="67"/>
      <c r="F43" s="68">
        <v>1000</v>
      </c>
      <c r="G43" s="83">
        <f t="shared" si="0"/>
        <v>65106079.820000008</v>
      </c>
    </row>
    <row r="44" spans="1:7" x14ac:dyDescent="0.25">
      <c r="A44" s="82" t="s">
        <v>367</v>
      </c>
      <c r="B44" s="65" t="s">
        <v>410</v>
      </c>
      <c r="C44" s="64" t="s">
        <v>541</v>
      </c>
      <c r="D44" s="66"/>
      <c r="E44" s="67"/>
      <c r="F44" s="68">
        <v>1260</v>
      </c>
      <c r="G44" s="83">
        <f t="shared" si="0"/>
        <v>65104819.820000008</v>
      </c>
    </row>
    <row r="45" spans="1:7" ht="14.45" x14ac:dyDescent="0.3">
      <c r="A45" s="82" t="s">
        <v>367</v>
      </c>
      <c r="B45" s="65" t="s">
        <v>411</v>
      </c>
      <c r="C45" s="64" t="s">
        <v>554</v>
      </c>
      <c r="D45" s="66"/>
      <c r="E45" s="67"/>
      <c r="F45" s="68">
        <v>67003.600000000006</v>
      </c>
      <c r="G45" s="83">
        <f t="shared" si="0"/>
        <v>65037816.220000006</v>
      </c>
    </row>
    <row r="46" spans="1:7" ht="14.45" x14ac:dyDescent="0.3">
      <c r="A46" s="82" t="s">
        <v>367</v>
      </c>
      <c r="B46" s="65" t="s">
        <v>412</v>
      </c>
      <c r="C46" s="64" t="s">
        <v>555</v>
      </c>
      <c r="D46" s="66"/>
      <c r="E46" s="67"/>
      <c r="F46" s="68">
        <v>92463.38</v>
      </c>
      <c r="G46" s="83">
        <f t="shared" si="0"/>
        <v>64945352.840000004</v>
      </c>
    </row>
    <row r="47" spans="1:7" ht="14.45" x14ac:dyDescent="0.3">
      <c r="A47" s="82" t="s">
        <v>367</v>
      </c>
      <c r="B47" s="65" t="s">
        <v>413</v>
      </c>
      <c r="C47" s="64" t="s">
        <v>556</v>
      </c>
      <c r="D47" s="66"/>
      <c r="E47" s="67"/>
      <c r="F47" s="68">
        <v>7700</v>
      </c>
      <c r="G47" s="83">
        <f t="shared" si="0"/>
        <v>64937652.840000004</v>
      </c>
    </row>
    <row r="48" spans="1:7" ht="14.45" x14ac:dyDescent="0.3">
      <c r="A48" s="82" t="s">
        <v>367</v>
      </c>
      <c r="B48" s="65" t="s">
        <v>414</v>
      </c>
      <c r="C48" s="64" t="s">
        <v>622</v>
      </c>
      <c r="D48" s="66"/>
      <c r="E48" s="67"/>
      <c r="F48" s="68">
        <v>0</v>
      </c>
      <c r="G48" s="83">
        <f t="shared" si="0"/>
        <v>64937652.840000004</v>
      </c>
    </row>
    <row r="49" spans="1:7" ht="14.45" x14ac:dyDescent="0.3">
      <c r="A49" s="82" t="s">
        <v>367</v>
      </c>
      <c r="B49" s="65" t="s">
        <v>415</v>
      </c>
      <c r="C49" s="64" t="s">
        <v>558</v>
      </c>
      <c r="D49" s="66"/>
      <c r="E49" s="67"/>
      <c r="F49" s="68">
        <v>1110</v>
      </c>
      <c r="G49" s="83">
        <f t="shared" si="0"/>
        <v>64936542.840000004</v>
      </c>
    </row>
    <row r="50" spans="1:7" ht="14.45" x14ac:dyDescent="0.3">
      <c r="A50" s="82" t="s">
        <v>367</v>
      </c>
      <c r="B50" s="65" t="s">
        <v>416</v>
      </c>
      <c r="C50" s="64" t="s">
        <v>559</v>
      </c>
      <c r="D50" s="66"/>
      <c r="E50" s="67"/>
      <c r="F50" s="68">
        <v>11681.85</v>
      </c>
      <c r="G50" s="83">
        <f t="shared" si="0"/>
        <v>64924860.990000002</v>
      </c>
    </row>
    <row r="51" spans="1:7" ht="14.45" x14ac:dyDescent="0.3">
      <c r="A51" s="82" t="s">
        <v>367</v>
      </c>
      <c r="B51" s="65" t="s">
        <v>417</v>
      </c>
      <c r="C51" s="64" t="s">
        <v>560</v>
      </c>
      <c r="D51" s="66"/>
      <c r="E51" s="67"/>
      <c r="F51" s="68">
        <v>10000</v>
      </c>
      <c r="G51" s="83">
        <f t="shared" si="0"/>
        <v>64914860.990000002</v>
      </c>
    </row>
    <row r="52" spans="1:7" ht="14.45" x14ac:dyDescent="0.3">
      <c r="A52" s="82" t="s">
        <v>367</v>
      </c>
      <c r="B52" s="65" t="s">
        <v>418</v>
      </c>
      <c r="C52" s="64" t="s">
        <v>561</v>
      </c>
      <c r="D52" s="66"/>
      <c r="E52" s="67"/>
      <c r="F52" s="68">
        <v>63000</v>
      </c>
      <c r="G52" s="83">
        <f t="shared" si="0"/>
        <v>64851860.990000002</v>
      </c>
    </row>
    <row r="53" spans="1:7" ht="14.45" x14ac:dyDescent="0.3">
      <c r="A53" s="82" t="s">
        <v>367</v>
      </c>
      <c r="B53" s="65" t="s">
        <v>419</v>
      </c>
      <c r="C53" s="64" t="s">
        <v>562</v>
      </c>
      <c r="D53" s="66"/>
      <c r="E53" s="67"/>
      <c r="F53" s="68">
        <v>11094.06</v>
      </c>
      <c r="G53" s="83">
        <f t="shared" si="0"/>
        <v>64840766.93</v>
      </c>
    </row>
    <row r="54" spans="1:7" ht="14.45" x14ac:dyDescent="0.3">
      <c r="A54" s="82" t="s">
        <v>367</v>
      </c>
      <c r="B54" s="65" t="s">
        <v>420</v>
      </c>
      <c r="C54" s="64" t="s">
        <v>563</v>
      </c>
      <c r="D54" s="66"/>
      <c r="E54" s="67"/>
      <c r="F54" s="68">
        <v>7700</v>
      </c>
      <c r="G54" s="83">
        <f t="shared" si="0"/>
        <v>64833066.93</v>
      </c>
    </row>
    <row r="55" spans="1:7" ht="14.45" x14ac:dyDescent="0.3">
      <c r="A55" s="82" t="s">
        <v>367</v>
      </c>
      <c r="B55" s="65" t="s">
        <v>421</v>
      </c>
      <c r="C55" s="64" t="s">
        <v>564</v>
      </c>
      <c r="D55" s="66"/>
      <c r="E55" s="67"/>
      <c r="F55" s="68">
        <v>15400</v>
      </c>
      <c r="G55" s="83">
        <f t="shared" si="0"/>
        <v>64817666.93</v>
      </c>
    </row>
    <row r="56" spans="1:7" ht="14.45" x14ac:dyDescent="0.3">
      <c r="A56" s="82" t="s">
        <v>367</v>
      </c>
      <c r="B56" s="65" t="s">
        <v>422</v>
      </c>
      <c r="C56" s="64" t="s">
        <v>530</v>
      </c>
      <c r="D56" s="66"/>
      <c r="E56" s="67"/>
      <c r="F56" s="68">
        <v>8260</v>
      </c>
      <c r="G56" s="83">
        <f t="shared" si="0"/>
        <v>64809406.93</v>
      </c>
    </row>
    <row r="57" spans="1:7" ht="14.45" x14ac:dyDescent="0.3">
      <c r="A57" s="82" t="s">
        <v>367</v>
      </c>
      <c r="B57" s="65" t="s">
        <v>423</v>
      </c>
      <c r="C57" s="64" t="s">
        <v>529</v>
      </c>
      <c r="D57" s="66"/>
      <c r="E57" s="67"/>
      <c r="F57" s="68">
        <v>4860</v>
      </c>
      <c r="G57" s="83">
        <f t="shared" si="0"/>
        <v>64804546.93</v>
      </c>
    </row>
    <row r="58" spans="1:7" ht="14.45" x14ac:dyDescent="0.3">
      <c r="A58" s="82" t="s">
        <v>367</v>
      </c>
      <c r="B58" s="65" t="s">
        <v>424</v>
      </c>
      <c r="C58" s="64" t="s">
        <v>530</v>
      </c>
      <c r="D58" s="66"/>
      <c r="E58" s="67"/>
      <c r="F58" s="68">
        <v>6560</v>
      </c>
      <c r="G58" s="83">
        <f t="shared" si="0"/>
        <v>64797986.93</v>
      </c>
    </row>
    <row r="59" spans="1:7" ht="14.45" x14ac:dyDescent="0.3">
      <c r="A59" s="82" t="s">
        <v>367</v>
      </c>
      <c r="B59" s="65" t="s">
        <v>425</v>
      </c>
      <c r="C59" s="64" t="s">
        <v>550</v>
      </c>
      <c r="D59" s="66"/>
      <c r="E59" s="67"/>
      <c r="F59" s="68">
        <v>11051.34</v>
      </c>
      <c r="G59" s="83">
        <f t="shared" si="0"/>
        <v>64786935.589999996</v>
      </c>
    </row>
    <row r="60" spans="1:7" x14ac:dyDescent="0.25">
      <c r="A60" s="82" t="s">
        <v>367</v>
      </c>
      <c r="B60" s="65" t="s">
        <v>426</v>
      </c>
      <c r="C60" s="64" t="s">
        <v>565</v>
      </c>
      <c r="D60" s="66"/>
      <c r="E60" s="67"/>
      <c r="F60" s="68">
        <v>23100</v>
      </c>
      <c r="G60" s="83">
        <f t="shared" si="0"/>
        <v>64763835.589999996</v>
      </c>
    </row>
    <row r="61" spans="1:7" ht="14.45" x14ac:dyDescent="0.3">
      <c r="A61" s="84">
        <v>42922</v>
      </c>
      <c r="B61" s="69">
        <v>255011625</v>
      </c>
      <c r="C61" s="69" t="s">
        <v>633</v>
      </c>
      <c r="D61" s="66"/>
      <c r="E61" s="67">
        <v>6900</v>
      </c>
      <c r="F61" s="68"/>
      <c r="G61" s="83">
        <f t="shared" si="0"/>
        <v>64770735.589999996</v>
      </c>
    </row>
    <row r="62" spans="1:7" ht="14.45" x14ac:dyDescent="0.3">
      <c r="A62" s="84">
        <v>42922</v>
      </c>
      <c r="B62" s="70">
        <v>256167286</v>
      </c>
      <c r="C62" s="70" t="s">
        <v>639</v>
      </c>
      <c r="D62" s="66"/>
      <c r="E62" s="67">
        <v>4273.12</v>
      </c>
      <c r="F62" s="68"/>
      <c r="G62" s="83">
        <f t="shared" si="0"/>
        <v>64775008.709999993</v>
      </c>
    </row>
    <row r="63" spans="1:7" ht="14.45" x14ac:dyDescent="0.3">
      <c r="A63" s="84">
        <v>42923</v>
      </c>
      <c r="B63" s="70">
        <v>255011411</v>
      </c>
      <c r="C63" s="70" t="s">
        <v>632</v>
      </c>
      <c r="D63" s="66"/>
      <c r="E63" s="67">
        <v>3000</v>
      </c>
      <c r="F63" s="68"/>
      <c r="G63" s="83">
        <f t="shared" si="0"/>
        <v>64778008.709999993</v>
      </c>
    </row>
    <row r="64" spans="1:7" ht="14.45" x14ac:dyDescent="0.3">
      <c r="A64" s="82" t="s">
        <v>368</v>
      </c>
      <c r="B64" s="65" t="s">
        <v>427</v>
      </c>
      <c r="C64" s="64" t="s">
        <v>566</v>
      </c>
      <c r="D64" s="66"/>
      <c r="E64" s="67"/>
      <c r="F64" s="68">
        <v>393767.45</v>
      </c>
      <c r="G64" s="83">
        <f t="shared" si="0"/>
        <v>64384241.25999999</v>
      </c>
    </row>
    <row r="65" spans="1:7" ht="14.45" x14ac:dyDescent="0.3">
      <c r="A65" s="82" t="s">
        <v>368</v>
      </c>
      <c r="B65" s="65" t="s">
        <v>428</v>
      </c>
      <c r="C65" s="64" t="s">
        <v>567</v>
      </c>
      <c r="D65" s="66"/>
      <c r="E65" s="67"/>
      <c r="F65" s="68">
        <v>50814.1</v>
      </c>
      <c r="G65" s="83">
        <f t="shared" si="0"/>
        <v>64333427.159999989</v>
      </c>
    </row>
    <row r="66" spans="1:7" ht="14.45" x14ac:dyDescent="0.3">
      <c r="A66" s="82" t="s">
        <v>368</v>
      </c>
      <c r="B66" s="65" t="s">
        <v>429</v>
      </c>
      <c r="C66" s="64" t="s">
        <v>568</v>
      </c>
      <c r="D66" s="66"/>
      <c r="E66" s="67"/>
      <c r="F66" s="68">
        <v>301201.5</v>
      </c>
      <c r="G66" s="83">
        <f t="shared" si="0"/>
        <v>64032225.659999989</v>
      </c>
    </row>
    <row r="67" spans="1:7" ht="14.45" x14ac:dyDescent="0.3">
      <c r="A67" s="82" t="s">
        <v>368</v>
      </c>
      <c r="B67" s="65" t="s">
        <v>430</v>
      </c>
      <c r="C67" s="64" t="s">
        <v>569</v>
      </c>
      <c r="D67" s="66"/>
      <c r="E67" s="67"/>
      <c r="F67" s="68">
        <v>25824</v>
      </c>
      <c r="G67" s="83">
        <f t="shared" si="0"/>
        <v>64006401.659999989</v>
      </c>
    </row>
    <row r="68" spans="1:7" ht="14.45" x14ac:dyDescent="0.3">
      <c r="A68" s="82" t="s">
        <v>368</v>
      </c>
      <c r="B68" s="65" t="s">
        <v>431</v>
      </c>
      <c r="C68" s="64" t="s">
        <v>570</v>
      </c>
      <c r="D68" s="66"/>
      <c r="E68" s="67"/>
      <c r="F68" s="68">
        <v>12718.15</v>
      </c>
      <c r="G68" s="83">
        <f t="shared" si="0"/>
        <v>63993683.50999999</v>
      </c>
    </row>
    <row r="69" spans="1:7" ht="14.45" x14ac:dyDescent="0.3">
      <c r="A69" s="82" t="s">
        <v>368</v>
      </c>
      <c r="B69" s="65" t="s">
        <v>432</v>
      </c>
      <c r="C69" s="64" t="s">
        <v>571</v>
      </c>
      <c r="D69" s="66"/>
      <c r="E69" s="67"/>
      <c r="F69" s="68">
        <v>8608</v>
      </c>
      <c r="G69" s="83">
        <f t="shared" si="0"/>
        <v>63985075.50999999</v>
      </c>
    </row>
    <row r="70" spans="1:7" ht="14.45" x14ac:dyDescent="0.3">
      <c r="A70" s="82" t="s">
        <v>368</v>
      </c>
      <c r="B70" s="65" t="s">
        <v>433</v>
      </c>
      <c r="C70" s="64" t="s">
        <v>571</v>
      </c>
      <c r="D70" s="66"/>
      <c r="E70" s="67"/>
      <c r="F70" s="68">
        <v>8608</v>
      </c>
      <c r="G70" s="83">
        <f t="shared" si="0"/>
        <v>63976467.50999999</v>
      </c>
    </row>
    <row r="71" spans="1:7" ht="14.45" x14ac:dyDescent="0.3">
      <c r="A71" s="82" t="s">
        <v>368</v>
      </c>
      <c r="B71" s="65" t="s">
        <v>434</v>
      </c>
      <c r="C71" s="64" t="s">
        <v>542</v>
      </c>
      <c r="D71" s="66"/>
      <c r="E71" s="67"/>
      <c r="F71" s="68">
        <v>143581.44</v>
      </c>
      <c r="G71" s="83">
        <f t="shared" si="0"/>
        <v>63832886.069999993</v>
      </c>
    </row>
    <row r="72" spans="1:7" ht="14.45" x14ac:dyDescent="0.3">
      <c r="A72" s="82" t="s">
        <v>368</v>
      </c>
      <c r="B72" s="65" t="s">
        <v>435</v>
      </c>
      <c r="C72" s="64" t="s">
        <v>572</v>
      </c>
      <c r="D72" s="66"/>
      <c r="E72" s="67"/>
      <c r="F72" s="68">
        <v>101361</v>
      </c>
      <c r="G72" s="83">
        <f t="shared" si="0"/>
        <v>63731525.069999993</v>
      </c>
    </row>
    <row r="73" spans="1:7" ht="14.45" x14ac:dyDescent="0.3">
      <c r="A73" s="82" t="s">
        <v>368</v>
      </c>
      <c r="B73" s="65" t="s">
        <v>436</v>
      </c>
      <c r="C73" s="64" t="s">
        <v>573</v>
      </c>
      <c r="D73" s="66"/>
      <c r="E73" s="67"/>
      <c r="F73" s="68">
        <v>3400</v>
      </c>
      <c r="G73" s="83">
        <f t="shared" si="0"/>
        <v>63728125.069999993</v>
      </c>
    </row>
    <row r="74" spans="1:7" x14ac:dyDescent="0.25">
      <c r="A74" s="82" t="s">
        <v>368</v>
      </c>
      <c r="B74" s="65" t="s">
        <v>437</v>
      </c>
      <c r="C74" s="64" t="s">
        <v>541</v>
      </c>
      <c r="D74" s="66"/>
      <c r="E74" s="67"/>
      <c r="F74" s="68">
        <v>15000</v>
      </c>
      <c r="G74" s="83">
        <f t="shared" si="0"/>
        <v>63713125.069999993</v>
      </c>
    </row>
    <row r="75" spans="1:7" ht="14.45" x14ac:dyDescent="0.3">
      <c r="A75" s="84">
        <v>42926</v>
      </c>
      <c r="B75" s="69">
        <v>71038576</v>
      </c>
      <c r="C75" s="69" t="s">
        <v>640</v>
      </c>
      <c r="D75" s="66"/>
      <c r="E75" s="67">
        <v>75.540000000000006</v>
      </c>
      <c r="F75" s="68"/>
      <c r="G75" s="83">
        <f t="shared" si="0"/>
        <v>63713200.609999992</v>
      </c>
    </row>
    <row r="76" spans="1:7" ht="14.45" x14ac:dyDescent="0.3">
      <c r="A76" s="84">
        <v>42927</v>
      </c>
      <c r="B76" s="70">
        <v>239624353</v>
      </c>
      <c r="C76" s="70" t="s">
        <v>637</v>
      </c>
      <c r="D76" s="66"/>
      <c r="E76" s="67">
        <v>3203</v>
      </c>
      <c r="F76" s="68"/>
      <c r="G76" s="83">
        <f t="shared" si="0"/>
        <v>63716403.609999992</v>
      </c>
    </row>
    <row r="77" spans="1:7" ht="14.45" x14ac:dyDescent="0.3">
      <c r="A77" s="82" t="s">
        <v>369</v>
      </c>
      <c r="B77" s="65" t="s">
        <v>438</v>
      </c>
      <c r="C77" s="64" t="s">
        <v>544</v>
      </c>
      <c r="D77" s="66"/>
      <c r="E77" s="67"/>
      <c r="F77" s="68">
        <v>287751.07</v>
      </c>
      <c r="G77" s="83">
        <f t="shared" si="0"/>
        <v>63428652.539999992</v>
      </c>
    </row>
    <row r="78" spans="1:7" ht="14.45" x14ac:dyDescent="0.3">
      <c r="A78" s="82" t="s">
        <v>369</v>
      </c>
      <c r="B78" s="65" t="s">
        <v>439</v>
      </c>
      <c r="C78" s="64" t="s">
        <v>544</v>
      </c>
      <c r="D78" s="66"/>
      <c r="E78" s="67"/>
      <c r="F78" s="68">
        <v>122698.02</v>
      </c>
      <c r="G78" s="83">
        <f t="shared" si="0"/>
        <v>63305954.519999988</v>
      </c>
    </row>
    <row r="79" spans="1:7" ht="14.45" x14ac:dyDescent="0.3">
      <c r="A79" s="82" t="s">
        <v>369</v>
      </c>
      <c r="B79" s="65" t="s">
        <v>440</v>
      </c>
      <c r="C79" s="64" t="s">
        <v>574</v>
      </c>
      <c r="D79" s="66"/>
      <c r="E79" s="67"/>
      <c r="F79" s="68">
        <v>12712.5</v>
      </c>
      <c r="G79" s="83">
        <f t="shared" si="0"/>
        <v>63293242.019999988</v>
      </c>
    </row>
    <row r="80" spans="1:7" ht="14.45" x14ac:dyDescent="0.3">
      <c r="A80" s="82" t="s">
        <v>369</v>
      </c>
      <c r="B80" s="65" t="s">
        <v>441</v>
      </c>
      <c r="C80" s="64" t="s">
        <v>622</v>
      </c>
      <c r="D80" s="66"/>
      <c r="E80" s="67"/>
      <c r="F80" s="68">
        <v>0</v>
      </c>
      <c r="G80" s="83">
        <f t="shared" ref="G80:G143" si="1">G79+E80-F80</f>
        <v>63293242.019999988</v>
      </c>
    </row>
    <row r="81" spans="1:7" ht="14.45" x14ac:dyDescent="0.3">
      <c r="A81" s="82" t="s">
        <v>369</v>
      </c>
      <c r="B81" s="65" t="s">
        <v>442</v>
      </c>
      <c r="C81" s="64" t="s">
        <v>575</v>
      </c>
      <c r="D81" s="66"/>
      <c r="E81" s="67"/>
      <c r="F81" s="68">
        <v>3500</v>
      </c>
      <c r="G81" s="83">
        <f t="shared" si="1"/>
        <v>63289742.019999988</v>
      </c>
    </row>
    <row r="82" spans="1:7" ht="14.45" x14ac:dyDescent="0.3">
      <c r="A82" s="82" t="s">
        <v>369</v>
      </c>
      <c r="B82" s="65" t="s">
        <v>443</v>
      </c>
      <c r="C82" s="64" t="s">
        <v>576</v>
      </c>
      <c r="D82" s="66"/>
      <c r="E82" s="67"/>
      <c r="F82" s="68">
        <v>3500</v>
      </c>
      <c r="G82" s="83">
        <f t="shared" si="1"/>
        <v>63286242.019999988</v>
      </c>
    </row>
    <row r="83" spans="1:7" ht="14.45" x14ac:dyDescent="0.3">
      <c r="A83" s="82" t="s">
        <v>369</v>
      </c>
      <c r="B83" s="65" t="s">
        <v>444</v>
      </c>
      <c r="C83" s="64" t="s">
        <v>573</v>
      </c>
      <c r="D83" s="66"/>
      <c r="E83" s="67"/>
      <c r="F83" s="68">
        <v>3060</v>
      </c>
      <c r="G83" s="83">
        <f t="shared" si="1"/>
        <v>63283182.019999988</v>
      </c>
    </row>
    <row r="84" spans="1:7" ht="14.45" x14ac:dyDescent="0.3">
      <c r="A84" s="82" t="s">
        <v>369</v>
      </c>
      <c r="B84" s="65" t="s">
        <v>445</v>
      </c>
      <c r="C84" s="64" t="s">
        <v>540</v>
      </c>
      <c r="D84" s="66"/>
      <c r="E84" s="67"/>
      <c r="F84" s="68">
        <v>81925.3</v>
      </c>
      <c r="G84" s="83">
        <f t="shared" si="1"/>
        <v>63201256.719999991</v>
      </c>
    </row>
    <row r="85" spans="1:7" ht="14.45" x14ac:dyDescent="0.3">
      <c r="A85" s="82" t="s">
        <v>369</v>
      </c>
      <c r="B85" s="65" t="s">
        <v>446</v>
      </c>
      <c r="C85" s="64" t="s">
        <v>538</v>
      </c>
      <c r="D85" s="66"/>
      <c r="E85" s="67"/>
      <c r="F85" s="68">
        <v>4620</v>
      </c>
      <c r="G85" s="83">
        <f t="shared" si="1"/>
        <v>63196636.719999991</v>
      </c>
    </row>
    <row r="86" spans="1:7" ht="14.45" x14ac:dyDescent="0.3">
      <c r="A86" s="82" t="s">
        <v>369</v>
      </c>
      <c r="B86" s="65" t="s">
        <v>447</v>
      </c>
      <c r="C86" s="64" t="s">
        <v>577</v>
      </c>
      <c r="D86" s="66"/>
      <c r="E86" s="67"/>
      <c r="F86" s="68">
        <v>2600</v>
      </c>
      <c r="G86" s="83">
        <f t="shared" si="1"/>
        <v>63194036.719999991</v>
      </c>
    </row>
    <row r="87" spans="1:7" ht="14.45" x14ac:dyDescent="0.3">
      <c r="A87" s="82" t="s">
        <v>369</v>
      </c>
      <c r="B87" s="65" t="s">
        <v>448</v>
      </c>
      <c r="C87" s="64" t="s">
        <v>578</v>
      </c>
      <c r="D87" s="66"/>
      <c r="E87" s="67"/>
      <c r="F87" s="68">
        <v>6969.88</v>
      </c>
      <c r="G87" s="83">
        <f t="shared" si="1"/>
        <v>63187066.839999989</v>
      </c>
    </row>
    <row r="88" spans="1:7" ht="14.45" x14ac:dyDescent="0.3">
      <c r="A88" s="82" t="s">
        <v>369</v>
      </c>
      <c r="B88" s="65" t="s">
        <v>449</v>
      </c>
      <c r="C88" s="64" t="s">
        <v>579</v>
      </c>
      <c r="D88" s="66"/>
      <c r="E88" s="67"/>
      <c r="F88" s="68">
        <v>6193.04</v>
      </c>
      <c r="G88" s="83">
        <f t="shared" si="1"/>
        <v>63180873.79999999</v>
      </c>
    </row>
    <row r="89" spans="1:7" ht="14.45" x14ac:dyDescent="0.3">
      <c r="A89" s="82" t="s">
        <v>369</v>
      </c>
      <c r="B89" s="65" t="s">
        <v>450</v>
      </c>
      <c r="C89" s="64" t="s">
        <v>580</v>
      </c>
      <c r="D89" s="66"/>
      <c r="E89" s="67"/>
      <c r="F89" s="68">
        <v>39377.4</v>
      </c>
      <c r="G89" s="83">
        <f t="shared" si="1"/>
        <v>63141496.399999991</v>
      </c>
    </row>
    <row r="90" spans="1:7" ht="14.45" x14ac:dyDescent="0.3">
      <c r="A90" s="82" t="s">
        <v>370</v>
      </c>
      <c r="B90" s="65" t="s">
        <v>451</v>
      </c>
      <c r="C90" s="64" t="s">
        <v>581</v>
      </c>
      <c r="D90" s="66"/>
      <c r="E90" s="67"/>
      <c r="F90" s="68">
        <v>5800</v>
      </c>
      <c r="G90" s="83">
        <f t="shared" si="1"/>
        <v>63135696.399999991</v>
      </c>
    </row>
    <row r="91" spans="1:7" x14ac:dyDescent="0.25">
      <c r="A91" s="82" t="s">
        <v>370</v>
      </c>
      <c r="B91" s="65" t="s">
        <v>452</v>
      </c>
      <c r="C91" s="64" t="s">
        <v>582</v>
      </c>
      <c r="D91" s="66"/>
      <c r="E91" s="67"/>
      <c r="F91" s="68">
        <v>2600</v>
      </c>
      <c r="G91" s="83">
        <f t="shared" si="1"/>
        <v>63133096.399999991</v>
      </c>
    </row>
    <row r="92" spans="1:7" ht="14.45" x14ac:dyDescent="0.3">
      <c r="A92" s="84">
        <v>42928</v>
      </c>
      <c r="B92" s="69">
        <v>255009443</v>
      </c>
      <c r="C92" s="69" t="s">
        <v>635</v>
      </c>
      <c r="D92" s="66"/>
      <c r="E92" s="67">
        <v>89</v>
      </c>
      <c r="F92" s="68"/>
      <c r="G92" s="83">
        <f t="shared" si="1"/>
        <v>63133185.399999991</v>
      </c>
    </row>
    <row r="93" spans="1:7" ht="14.45" x14ac:dyDescent="0.3">
      <c r="A93" s="82" t="s">
        <v>371</v>
      </c>
      <c r="B93" s="65" t="s">
        <v>453</v>
      </c>
      <c r="C93" s="64" t="s">
        <v>573</v>
      </c>
      <c r="D93" s="66"/>
      <c r="E93" s="67"/>
      <c r="F93" s="68">
        <v>8360</v>
      </c>
      <c r="G93" s="83">
        <f t="shared" si="1"/>
        <v>63124825.399999991</v>
      </c>
    </row>
    <row r="94" spans="1:7" x14ac:dyDescent="0.25">
      <c r="A94" s="82" t="s">
        <v>371</v>
      </c>
      <c r="B94" s="65" t="s">
        <v>454</v>
      </c>
      <c r="C94" s="64" t="s">
        <v>583</v>
      </c>
      <c r="D94" s="66"/>
      <c r="E94" s="67"/>
      <c r="F94" s="68">
        <v>7700</v>
      </c>
      <c r="G94" s="83">
        <f t="shared" si="1"/>
        <v>63117125.399999991</v>
      </c>
    </row>
    <row r="95" spans="1:7" x14ac:dyDescent="0.25">
      <c r="A95" s="82" t="s">
        <v>371</v>
      </c>
      <c r="B95" s="65" t="s">
        <v>455</v>
      </c>
      <c r="C95" s="64" t="s">
        <v>559</v>
      </c>
      <c r="D95" s="66"/>
      <c r="E95" s="67"/>
      <c r="F95" s="68">
        <v>560</v>
      </c>
      <c r="G95" s="83">
        <f t="shared" si="1"/>
        <v>63116565.399999991</v>
      </c>
    </row>
    <row r="96" spans="1:7" x14ac:dyDescent="0.25">
      <c r="A96" s="82" t="s">
        <v>371</v>
      </c>
      <c r="B96" s="65" t="s">
        <v>456</v>
      </c>
      <c r="C96" s="64" t="s">
        <v>552</v>
      </c>
      <c r="D96" s="66"/>
      <c r="E96" s="67"/>
      <c r="F96" s="68">
        <v>7700</v>
      </c>
      <c r="G96" s="83">
        <f t="shared" si="1"/>
        <v>63108865.399999991</v>
      </c>
    </row>
    <row r="97" spans="1:7" x14ac:dyDescent="0.25">
      <c r="A97" s="82" t="s">
        <v>371</v>
      </c>
      <c r="B97" s="65" t="s">
        <v>457</v>
      </c>
      <c r="C97" s="64" t="s">
        <v>622</v>
      </c>
      <c r="D97" s="66"/>
      <c r="E97" s="67"/>
      <c r="F97" s="68">
        <v>0</v>
      </c>
      <c r="G97" s="83">
        <f t="shared" si="1"/>
        <v>63108865.399999991</v>
      </c>
    </row>
    <row r="98" spans="1:7" x14ac:dyDescent="0.25">
      <c r="A98" s="82" t="s">
        <v>371</v>
      </c>
      <c r="B98" s="65" t="s">
        <v>458</v>
      </c>
      <c r="C98" s="64" t="s">
        <v>551</v>
      </c>
      <c r="D98" s="66"/>
      <c r="E98" s="67"/>
      <c r="F98" s="68">
        <v>5400</v>
      </c>
      <c r="G98" s="83">
        <f t="shared" si="1"/>
        <v>63103465.399999991</v>
      </c>
    </row>
    <row r="99" spans="1:7" x14ac:dyDescent="0.25">
      <c r="A99" s="82" t="s">
        <v>371</v>
      </c>
      <c r="B99" s="65" t="s">
        <v>459</v>
      </c>
      <c r="C99" s="64" t="s">
        <v>622</v>
      </c>
      <c r="D99" s="66"/>
      <c r="E99" s="67"/>
      <c r="F99" s="68">
        <v>0</v>
      </c>
      <c r="G99" s="83">
        <f t="shared" si="1"/>
        <v>63103465.399999991</v>
      </c>
    </row>
    <row r="100" spans="1:7" x14ac:dyDescent="0.25">
      <c r="A100" s="82" t="s">
        <v>371</v>
      </c>
      <c r="B100" s="65" t="s">
        <v>460</v>
      </c>
      <c r="C100" s="64" t="s">
        <v>583</v>
      </c>
      <c r="D100" s="66"/>
      <c r="E100" s="67"/>
      <c r="F100" s="68">
        <v>500</v>
      </c>
      <c r="G100" s="83">
        <f t="shared" si="1"/>
        <v>63102965.399999991</v>
      </c>
    </row>
    <row r="101" spans="1:7" x14ac:dyDescent="0.25">
      <c r="A101" s="82" t="s">
        <v>371</v>
      </c>
      <c r="B101" s="65" t="s">
        <v>461</v>
      </c>
      <c r="C101" s="64" t="s">
        <v>584</v>
      </c>
      <c r="D101" s="66"/>
      <c r="E101" s="67"/>
      <c r="F101" s="68">
        <v>1200</v>
      </c>
      <c r="G101" s="83">
        <f t="shared" si="1"/>
        <v>63101765.399999991</v>
      </c>
    </row>
    <row r="102" spans="1:7" x14ac:dyDescent="0.25">
      <c r="A102" s="82" t="s">
        <v>371</v>
      </c>
      <c r="B102" s="65" t="s">
        <v>462</v>
      </c>
      <c r="C102" s="64" t="s">
        <v>551</v>
      </c>
      <c r="D102" s="66"/>
      <c r="E102" s="67"/>
      <c r="F102" s="68">
        <v>12521.04</v>
      </c>
      <c r="G102" s="83">
        <f t="shared" si="1"/>
        <v>63089244.359999992</v>
      </c>
    </row>
    <row r="103" spans="1:7" x14ac:dyDescent="0.25">
      <c r="A103" s="82" t="s">
        <v>371</v>
      </c>
      <c r="B103" s="65" t="s">
        <v>463</v>
      </c>
      <c r="C103" s="64" t="s">
        <v>552</v>
      </c>
      <c r="D103" s="66"/>
      <c r="E103" s="67"/>
      <c r="F103" s="68">
        <v>7700</v>
      </c>
      <c r="G103" s="83">
        <f t="shared" si="1"/>
        <v>63081544.359999992</v>
      </c>
    </row>
    <row r="104" spans="1:7" x14ac:dyDescent="0.25">
      <c r="A104" s="82" t="s">
        <v>371</v>
      </c>
      <c r="B104" s="65" t="s">
        <v>464</v>
      </c>
      <c r="C104" s="64" t="s">
        <v>585</v>
      </c>
      <c r="D104" s="66"/>
      <c r="E104" s="67"/>
      <c r="F104" s="68">
        <v>500</v>
      </c>
      <c r="G104" s="83">
        <f t="shared" si="1"/>
        <v>63081044.359999992</v>
      </c>
    </row>
    <row r="105" spans="1:7" x14ac:dyDescent="0.25">
      <c r="A105" s="82" t="s">
        <v>371</v>
      </c>
      <c r="B105" s="65" t="s">
        <v>465</v>
      </c>
      <c r="C105" s="64" t="s">
        <v>550</v>
      </c>
      <c r="D105" s="66"/>
      <c r="E105" s="67"/>
      <c r="F105" s="68">
        <v>9858.08</v>
      </c>
      <c r="G105" s="83">
        <f t="shared" si="1"/>
        <v>63071186.279999994</v>
      </c>
    </row>
    <row r="106" spans="1:7" x14ac:dyDescent="0.25">
      <c r="A106" s="84">
        <v>42929</v>
      </c>
      <c r="B106" s="71">
        <v>75632846</v>
      </c>
      <c r="C106" s="69" t="s">
        <v>630</v>
      </c>
      <c r="D106" s="66"/>
      <c r="E106" s="67"/>
      <c r="F106" s="72">
        <v>1477511.19</v>
      </c>
      <c r="G106" s="83">
        <f t="shared" si="1"/>
        <v>61593675.089999996</v>
      </c>
    </row>
    <row r="107" spans="1:7" x14ac:dyDescent="0.25">
      <c r="A107" s="84">
        <v>42929</v>
      </c>
      <c r="B107" s="73">
        <v>643657947</v>
      </c>
      <c r="C107" s="70" t="s">
        <v>628</v>
      </c>
      <c r="D107" s="66"/>
      <c r="E107" s="67"/>
      <c r="F107" s="72">
        <v>784000</v>
      </c>
      <c r="G107" s="83">
        <f t="shared" si="1"/>
        <v>60809675.089999996</v>
      </c>
    </row>
    <row r="108" spans="1:7" x14ac:dyDescent="0.25">
      <c r="A108" s="84">
        <v>42929</v>
      </c>
      <c r="B108" s="71">
        <v>609558142</v>
      </c>
      <c r="C108" s="69" t="s">
        <v>623</v>
      </c>
      <c r="D108" s="66"/>
      <c r="E108" s="67"/>
      <c r="F108" s="72">
        <v>9814.7000000000007</v>
      </c>
      <c r="G108" s="83">
        <f t="shared" si="1"/>
        <v>60799860.389999993</v>
      </c>
    </row>
    <row r="109" spans="1:7" x14ac:dyDescent="0.25">
      <c r="A109" s="84">
        <v>42929</v>
      </c>
      <c r="B109" s="73">
        <v>546777823</v>
      </c>
      <c r="C109" s="70" t="s">
        <v>623</v>
      </c>
      <c r="D109" s="66"/>
      <c r="E109" s="67"/>
      <c r="F109" s="72">
        <v>41261.800000000003</v>
      </c>
      <c r="G109" s="83">
        <f t="shared" si="1"/>
        <v>60758598.589999996</v>
      </c>
    </row>
    <row r="110" spans="1:7" x14ac:dyDescent="0.25">
      <c r="A110" s="84">
        <v>42929</v>
      </c>
      <c r="B110" s="71">
        <v>334682012</v>
      </c>
      <c r="C110" s="69" t="s">
        <v>623</v>
      </c>
      <c r="D110" s="66"/>
      <c r="E110" s="67"/>
      <c r="F110" s="72">
        <v>16324.45</v>
      </c>
      <c r="G110" s="83">
        <f t="shared" si="1"/>
        <v>60742274.139999993</v>
      </c>
    </row>
    <row r="111" spans="1:7" x14ac:dyDescent="0.25">
      <c r="A111" s="84">
        <v>42929</v>
      </c>
      <c r="B111" s="73">
        <v>691294165</v>
      </c>
      <c r="C111" s="70" t="s">
        <v>623</v>
      </c>
      <c r="D111" s="66"/>
      <c r="E111" s="67"/>
      <c r="F111" s="72">
        <v>13920.85</v>
      </c>
      <c r="G111" s="83">
        <f t="shared" si="1"/>
        <v>60728353.289999992</v>
      </c>
    </row>
    <row r="112" spans="1:7" x14ac:dyDescent="0.25">
      <c r="A112" s="84">
        <v>42929</v>
      </c>
      <c r="B112" s="71">
        <v>939616308</v>
      </c>
      <c r="C112" s="69" t="s">
        <v>623</v>
      </c>
      <c r="D112" s="66"/>
      <c r="E112" s="67"/>
      <c r="F112" s="72">
        <v>25237.8</v>
      </c>
      <c r="G112" s="83">
        <f t="shared" si="1"/>
        <v>60703115.489999995</v>
      </c>
    </row>
    <row r="113" spans="1:7" x14ac:dyDescent="0.25">
      <c r="A113" s="84">
        <v>42929</v>
      </c>
      <c r="B113" s="73">
        <v>16614609</v>
      </c>
      <c r="C113" s="70" t="s">
        <v>623</v>
      </c>
      <c r="D113" s="66"/>
      <c r="E113" s="67"/>
      <c r="F113" s="72">
        <v>3705.55</v>
      </c>
      <c r="G113" s="83">
        <f t="shared" si="1"/>
        <v>60699409.939999998</v>
      </c>
    </row>
    <row r="114" spans="1:7" x14ac:dyDescent="0.25">
      <c r="A114" s="84">
        <v>42929</v>
      </c>
      <c r="B114" s="71">
        <v>601847092</v>
      </c>
      <c r="C114" s="69" t="s">
        <v>623</v>
      </c>
      <c r="D114" s="66"/>
      <c r="E114" s="67"/>
      <c r="F114" s="72">
        <v>11016.5</v>
      </c>
      <c r="G114" s="83">
        <f t="shared" si="1"/>
        <v>60688393.439999998</v>
      </c>
    </row>
    <row r="115" spans="1:7" x14ac:dyDescent="0.25">
      <c r="A115" s="84">
        <v>42929</v>
      </c>
      <c r="B115" s="73">
        <v>569537270</v>
      </c>
      <c r="C115" s="70" t="s">
        <v>623</v>
      </c>
      <c r="D115" s="66"/>
      <c r="E115" s="67"/>
      <c r="F115" s="72">
        <v>15122.65</v>
      </c>
      <c r="G115" s="83">
        <f t="shared" si="1"/>
        <v>60673270.789999999</v>
      </c>
    </row>
    <row r="116" spans="1:7" x14ac:dyDescent="0.25">
      <c r="A116" s="82" t="s">
        <v>372</v>
      </c>
      <c r="B116" s="65" t="s">
        <v>466</v>
      </c>
      <c r="C116" s="64" t="s">
        <v>545</v>
      </c>
      <c r="D116" s="66"/>
      <c r="E116" s="67"/>
      <c r="F116" s="68">
        <v>80664</v>
      </c>
      <c r="G116" s="83">
        <f t="shared" si="1"/>
        <v>60592606.789999999</v>
      </c>
    </row>
    <row r="117" spans="1:7" x14ac:dyDescent="0.25">
      <c r="A117" s="82" t="s">
        <v>372</v>
      </c>
      <c r="B117" s="65" t="s">
        <v>467</v>
      </c>
      <c r="C117" s="64" t="s">
        <v>586</v>
      </c>
      <c r="D117" s="66"/>
      <c r="E117" s="67"/>
      <c r="F117" s="68">
        <v>5800</v>
      </c>
      <c r="G117" s="83">
        <f t="shared" si="1"/>
        <v>60586806.789999999</v>
      </c>
    </row>
    <row r="118" spans="1:7" x14ac:dyDescent="0.25">
      <c r="A118" s="82" t="s">
        <v>372</v>
      </c>
      <c r="B118" s="65" t="s">
        <v>468</v>
      </c>
      <c r="C118" s="64" t="s">
        <v>587</v>
      </c>
      <c r="D118" s="66"/>
      <c r="E118" s="67"/>
      <c r="F118" s="68">
        <v>7500</v>
      </c>
      <c r="G118" s="83">
        <f t="shared" si="1"/>
        <v>60579306.789999999</v>
      </c>
    </row>
    <row r="119" spans="1:7" x14ac:dyDescent="0.25">
      <c r="A119" s="82" t="s">
        <v>372</v>
      </c>
      <c r="B119" s="65" t="s">
        <v>469</v>
      </c>
      <c r="C119" s="64" t="s">
        <v>559</v>
      </c>
      <c r="D119" s="66"/>
      <c r="E119" s="67"/>
      <c r="F119" s="68">
        <v>4554.33</v>
      </c>
      <c r="G119" s="83">
        <f t="shared" si="1"/>
        <v>60574752.460000001</v>
      </c>
    </row>
    <row r="120" spans="1:7" ht="25.5" x14ac:dyDescent="0.25">
      <c r="A120" s="82" t="s">
        <v>372</v>
      </c>
      <c r="B120" s="65" t="s">
        <v>470</v>
      </c>
      <c r="C120" s="74" t="s">
        <v>588</v>
      </c>
      <c r="D120" s="66"/>
      <c r="E120" s="67"/>
      <c r="F120" s="97">
        <v>638</v>
      </c>
      <c r="G120" s="83">
        <f t="shared" si="1"/>
        <v>60574114.460000001</v>
      </c>
    </row>
    <row r="121" spans="1:7" x14ac:dyDescent="0.25">
      <c r="A121" s="82" t="s">
        <v>372</v>
      </c>
      <c r="B121" s="65" t="s">
        <v>471</v>
      </c>
      <c r="C121" s="64" t="s">
        <v>589</v>
      </c>
      <c r="D121" s="66"/>
      <c r="E121" s="67"/>
      <c r="F121" s="68">
        <v>70680.02</v>
      </c>
      <c r="G121" s="83">
        <f t="shared" si="1"/>
        <v>60503434.439999998</v>
      </c>
    </row>
    <row r="122" spans="1:7" x14ac:dyDescent="0.25">
      <c r="A122" s="82" t="s">
        <v>372</v>
      </c>
      <c r="B122" s="65" t="s">
        <v>472</v>
      </c>
      <c r="C122" s="64" t="s">
        <v>622</v>
      </c>
      <c r="D122" s="66"/>
      <c r="E122" s="67"/>
      <c r="F122" s="68">
        <v>0</v>
      </c>
      <c r="G122" s="83">
        <f t="shared" si="1"/>
        <v>60503434.439999998</v>
      </c>
    </row>
    <row r="123" spans="1:7" x14ac:dyDescent="0.25">
      <c r="A123" s="82" t="s">
        <v>373</v>
      </c>
      <c r="B123" s="65" t="s">
        <v>473</v>
      </c>
      <c r="C123" s="64" t="s">
        <v>590</v>
      </c>
      <c r="D123" s="66"/>
      <c r="E123" s="67"/>
      <c r="F123" s="68">
        <v>102493.92</v>
      </c>
      <c r="G123" s="83">
        <f t="shared" si="1"/>
        <v>60400940.519999996</v>
      </c>
    </row>
    <row r="124" spans="1:7" x14ac:dyDescent="0.25">
      <c r="A124" s="82" t="s">
        <v>373</v>
      </c>
      <c r="B124" s="65" t="s">
        <v>474</v>
      </c>
      <c r="C124" s="64" t="s">
        <v>591</v>
      </c>
      <c r="D124" s="66"/>
      <c r="E124" s="67"/>
      <c r="F124" s="68">
        <v>113364.81</v>
      </c>
      <c r="G124" s="83">
        <f t="shared" si="1"/>
        <v>60287575.709999993</v>
      </c>
    </row>
    <row r="125" spans="1:7" x14ac:dyDescent="0.25">
      <c r="A125" s="82" t="s">
        <v>373</v>
      </c>
      <c r="B125" s="65" t="s">
        <v>475</v>
      </c>
      <c r="C125" s="64" t="s">
        <v>592</v>
      </c>
      <c r="D125" s="66"/>
      <c r="E125" s="67"/>
      <c r="F125" s="68">
        <v>261618.21</v>
      </c>
      <c r="G125" s="83">
        <f t="shared" si="1"/>
        <v>60025957.499999993</v>
      </c>
    </row>
    <row r="126" spans="1:7" x14ac:dyDescent="0.25">
      <c r="A126" s="82" t="s">
        <v>373</v>
      </c>
      <c r="B126" s="65" t="s">
        <v>476</v>
      </c>
      <c r="C126" s="64" t="s">
        <v>593</v>
      </c>
      <c r="D126" s="66"/>
      <c r="E126" s="67"/>
      <c r="F126" s="68">
        <v>33151.56</v>
      </c>
      <c r="G126" s="83">
        <f t="shared" si="1"/>
        <v>59992805.93999999</v>
      </c>
    </row>
    <row r="127" spans="1:7" x14ac:dyDescent="0.25">
      <c r="A127" s="82" t="s">
        <v>373</v>
      </c>
      <c r="B127" s="65" t="s">
        <v>477</v>
      </c>
      <c r="C127" s="64" t="s">
        <v>594</v>
      </c>
      <c r="D127" s="66"/>
      <c r="E127" s="67"/>
      <c r="F127" s="68">
        <v>14250</v>
      </c>
      <c r="G127" s="83">
        <f t="shared" si="1"/>
        <v>59978555.93999999</v>
      </c>
    </row>
    <row r="128" spans="1:7" x14ac:dyDescent="0.25">
      <c r="A128" s="82" t="s">
        <v>373</v>
      </c>
      <c r="B128" s="65" t="s">
        <v>478</v>
      </c>
      <c r="C128" s="64" t="s">
        <v>595</v>
      </c>
      <c r="D128" s="66"/>
      <c r="E128" s="67"/>
      <c r="F128" s="68">
        <v>67497.5</v>
      </c>
      <c r="G128" s="83">
        <f t="shared" si="1"/>
        <v>59911058.43999999</v>
      </c>
    </row>
    <row r="129" spans="1:7" x14ac:dyDescent="0.25">
      <c r="A129" s="82" t="s">
        <v>373</v>
      </c>
      <c r="B129" s="65" t="s">
        <v>479</v>
      </c>
      <c r="C129" s="64" t="s">
        <v>596</v>
      </c>
      <c r="D129" s="66"/>
      <c r="E129" s="67"/>
      <c r="F129" s="68">
        <v>44000</v>
      </c>
      <c r="G129" s="83">
        <f t="shared" si="1"/>
        <v>59867058.43999999</v>
      </c>
    </row>
    <row r="130" spans="1:7" x14ac:dyDescent="0.25">
      <c r="A130" s="82" t="s">
        <v>373</v>
      </c>
      <c r="B130" s="65" t="s">
        <v>480</v>
      </c>
      <c r="C130" s="64" t="s">
        <v>597</v>
      </c>
      <c r="D130" s="66"/>
      <c r="E130" s="67"/>
      <c r="F130" s="68">
        <v>86080</v>
      </c>
      <c r="G130" s="83">
        <f t="shared" si="1"/>
        <v>59780978.43999999</v>
      </c>
    </row>
    <row r="131" spans="1:7" x14ac:dyDescent="0.25">
      <c r="A131" s="82" t="s">
        <v>374</v>
      </c>
      <c r="B131" s="65" t="s">
        <v>481</v>
      </c>
      <c r="C131" s="64" t="s">
        <v>598</v>
      </c>
      <c r="D131" s="66"/>
      <c r="E131" s="67"/>
      <c r="F131" s="68">
        <v>526876.47</v>
      </c>
      <c r="G131" s="83">
        <f t="shared" si="1"/>
        <v>59254101.969999991</v>
      </c>
    </row>
    <row r="132" spans="1:7" x14ac:dyDescent="0.25">
      <c r="A132" s="82" t="s">
        <v>374</v>
      </c>
      <c r="B132" s="65" t="s">
        <v>482</v>
      </c>
      <c r="C132" s="64" t="s">
        <v>528</v>
      </c>
      <c r="D132" s="66"/>
      <c r="E132" s="67"/>
      <c r="F132" s="68">
        <v>77017.56</v>
      </c>
      <c r="G132" s="83">
        <f t="shared" si="1"/>
        <v>59177084.409999989</v>
      </c>
    </row>
    <row r="133" spans="1:7" x14ac:dyDescent="0.25">
      <c r="A133" s="82" t="s">
        <v>374</v>
      </c>
      <c r="B133" s="65" t="s">
        <v>483</v>
      </c>
      <c r="C133" s="64" t="s">
        <v>557</v>
      </c>
      <c r="D133" s="66"/>
      <c r="E133" s="67"/>
      <c r="F133" s="68">
        <v>67135.490000000005</v>
      </c>
      <c r="G133" s="83">
        <f t="shared" si="1"/>
        <v>59109948.919999987</v>
      </c>
    </row>
    <row r="134" spans="1:7" x14ac:dyDescent="0.25">
      <c r="A134" s="82" t="s">
        <v>375</v>
      </c>
      <c r="B134" s="65" t="s">
        <v>484</v>
      </c>
      <c r="C134" s="64" t="s">
        <v>599</v>
      </c>
      <c r="D134" s="66"/>
      <c r="E134" s="67"/>
      <c r="F134" s="68">
        <v>27000</v>
      </c>
      <c r="G134" s="83">
        <f t="shared" si="1"/>
        <v>59082948.919999987</v>
      </c>
    </row>
    <row r="135" spans="1:7" x14ac:dyDescent="0.25">
      <c r="A135" s="82" t="s">
        <v>375</v>
      </c>
      <c r="B135" s="65" t="s">
        <v>485</v>
      </c>
      <c r="C135" s="64" t="s">
        <v>585</v>
      </c>
      <c r="D135" s="66"/>
      <c r="E135" s="67"/>
      <c r="F135" s="68">
        <v>460</v>
      </c>
      <c r="G135" s="83">
        <f t="shared" si="1"/>
        <v>59082488.919999987</v>
      </c>
    </row>
    <row r="136" spans="1:7" x14ac:dyDescent="0.25">
      <c r="A136" s="82" t="s">
        <v>375</v>
      </c>
      <c r="B136" s="65" t="s">
        <v>486</v>
      </c>
      <c r="C136" s="64" t="s">
        <v>538</v>
      </c>
      <c r="D136" s="66"/>
      <c r="E136" s="67"/>
      <c r="F136" s="68">
        <v>9470</v>
      </c>
      <c r="G136" s="83">
        <f t="shared" si="1"/>
        <v>59073018.919999987</v>
      </c>
    </row>
    <row r="137" spans="1:7" x14ac:dyDescent="0.25">
      <c r="A137" s="82" t="s">
        <v>375</v>
      </c>
      <c r="B137" s="65" t="s">
        <v>487</v>
      </c>
      <c r="C137" s="64" t="s">
        <v>534</v>
      </c>
      <c r="D137" s="66"/>
      <c r="E137" s="67"/>
      <c r="F137" s="68">
        <v>3500</v>
      </c>
      <c r="G137" s="83">
        <f t="shared" si="1"/>
        <v>59069518.919999987</v>
      </c>
    </row>
    <row r="138" spans="1:7" x14ac:dyDescent="0.25">
      <c r="A138" s="82" t="s">
        <v>375</v>
      </c>
      <c r="B138" s="65" t="s">
        <v>488</v>
      </c>
      <c r="C138" s="64" t="s">
        <v>600</v>
      </c>
      <c r="D138" s="66"/>
      <c r="E138" s="67"/>
      <c r="F138" s="68">
        <v>5800</v>
      </c>
      <c r="G138" s="83">
        <f t="shared" si="1"/>
        <v>59063718.919999987</v>
      </c>
    </row>
    <row r="139" spans="1:7" x14ac:dyDescent="0.25">
      <c r="A139" s="82" t="s">
        <v>375</v>
      </c>
      <c r="B139" s="65" t="s">
        <v>489</v>
      </c>
      <c r="C139" s="64" t="s">
        <v>601</v>
      </c>
      <c r="D139" s="66"/>
      <c r="E139" s="67"/>
      <c r="F139" s="68">
        <v>1076783.33</v>
      </c>
      <c r="G139" s="83">
        <f t="shared" si="1"/>
        <v>57986935.589999989</v>
      </c>
    </row>
    <row r="140" spans="1:7" x14ac:dyDescent="0.25">
      <c r="A140" s="82" t="s">
        <v>375</v>
      </c>
      <c r="B140" s="65" t="s">
        <v>490</v>
      </c>
      <c r="C140" s="64" t="s">
        <v>581</v>
      </c>
      <c r="D140" s="66"/>
      <c r="E140" s="67"/>
      <c r="F140" s="68">
        <v>5800</v>
      </c>
      <c r="G140" s="83">
        <f t="shared" si="1"/>
        <v>57981135.589999989</v>
      </c>
    </row>
    <row r="141" spans="1:7" x14ac:dyDescent="0.25">
      <c r="A141" s="82" t="s">
        <v>375</v>
      </c>
      <c r="B141" s="65" t="s">
        <v>491</v>
      </c>
      <c r="C141" s="64" t="s">
        <v>602</v>
      </c>
      <c r="D141" s="66"/>
      <c r="E141" s="67"/>
      <c r="F141" s="68">
        <v>18000</v>
      </c>
      <c r="G141" s="83">
        <f t="shared" si="1"/>
        <v>57963135.589999989</v>
      </c>
    </row>
    <row r="142" spans="1:7" x14ac:dyDescent="0.25">
      <c r="A142" s="82" t="s">
        <v>375</v>
      </c>
      <c r="B142" s="65" t="s">
        <v>492</v>
      </c>
      <c r="C142" s="64" t="s">
        <v>583</v>
      </c>
      <c r="D142" s="66"/>
      <c r="E142" s="67"/>
      <c r="F142" s="68">
        <v>400</v>
      </c>
      <c r="G142" s="83">
        <f t="shared" si="1"/>
        <v>57962735.589999989</v>
      </c>
    </row>
    <row r="143" spans="1:7" x14ac:dyDescent="0.25">
      <c r="A143" s="82" t="s">
        <v>375</v>
      </c>
      <c r="B143" s="65" t="s">
        <v>493</v>
      </c>
      <c r="C143" s="64" t="s">
        <v>603</v>
      </c>
      <c r="D143" s="66"/>
      <c r="E143" s="67"/>
      <c r="F143" s="68">
        <v>2998.71</v>
      </c>
      <c r="G143" s="83">
        <f t="shared" si="1"/>
        <v>57959736.879999988</v>
      </c>
    </row>
    <row r="144" spans="1:7" x14ac:dyDescent="0.25">
      <c r="A144" s="82" t="s">
        <v>375</v>
      </c>
      <c r="B144" s="65" t="s">
        <v>494</v>
      </c>
      <c r="C144" s="64" t="s">
        <v>537</v>
      </c>
      <c r="D144" s="66"/>
      <c r="E144" s="67"/>
      <c r="F144" s="68">
        <v>7500</v>
      </c>
      <c r="G144" s="83">
        <f t="shared" ref="G144:G190" si="2">G143+E144-F144</f>
        <v>57952236.879999988</v>
      </c>
    </row>
    <row r="145" spans="1:7" x14ac:dyDescent="0.25">
      <c r="A145" s="82" t="s">
        <v>375</v>
      </c>
      <c r="B145" s="65" t="s">
        <v>495</v>
      </c>
      <c r="C145" s="64" t="s">
        <v>527</v>
      </c>
      <c r="D145" s="66"/>
      <c r="E145" s="67"/>
      <c r="F145" s="68">
        <v>27786.400000000001</v>
      </c>
      <c r="G145" s="83">
        <f t="shared" si="2"/>
        <v>57924450.479999989</v>
      </c>
    </row>
    <row r="146" spans="1:7" x14ac:dyDescent="0.25">
      <c r="A146" s="82" t="s">
        <v>376</v>
      </c>
      <c r="B146" s="65" t="s">
        <v>496</v>
      </c>
      <c r="C146" s="64" t="s">
        <v>557</v>
      </c>
      <c r="D146" s="66"/>
      <c r="E146" s="67"/>
      <c r="F146" s="68">
        <v>36503.040000000001</v>
      </c>
      <c r="G146" s="83">
        <f t="shared" si="2"/>
        <v>57887947.43999999</v>
      </c>
    </row>
    <row r="147" spans="1:7" x14ac:dyDescent="0.25">
      <c r="A147" s="84">
        <v>42937</v>
      </c>
      <c r="B147" s="69">
        <v>249625140</v>
      </c>
      <c r="C147" s="69" t="s">
        <v>638</v>
      </c>
      <c r="D147" s="66"/>
      <c r="E147" s="67">
        <v>3394.06</v>
      </c>
      <c r="F147" s="68"/>
      <c r="G147" s="83">
        <f t="shared" si="2"/>
        <v>57891341.499999993</v>
      </c>
    </row>
    <row r="148" spans="1:7" x14ac:dyDescent="0.25">
      <c r="A148" s="82" t="s">
        <v>377</v>
      </c>
      <c r="B148" s="65" t="s">
        <v>497</v>
      </c>
      <c r="C148" s="64" t="s">
        <v>552</v>
      </c>
      <c r="D148" s="66"/>
      <c r="E148" s="67"/>
      <c r="F148" s="68">
        <v>7700</v>
      </c>
      <c r="G148" s="83">
        <f t="shared" si="2"/>
        <v>57883641.499999993</v>
      </c>
    </row>
    <row r="149" spans="1:7" x14ac:dyDescent="0.25">
      <c r="A149" s="82" t="s">
        <v>377</v>
      </c>
      <c r="B149" s="65" t="s">
        <v>498</v>
      </c>
      <c r="C149" s="64" t="s">
        <v>550</v>
      </c>
      <c r="D149" s="66"/>
      <c r="E149" s="67"/>
      <c r="F149" s="68">
        <v>12071.15</v>
      </c>
      <c r="G149" s="83">
        <f t="shared" si="2"/>
        <v>57871570.349999994</v>
      </c>
    </row>
    <row r="150" spans="1:7" x14ac:dyDescent="0.25">
      <c r="A150" s="82" t="s">
        <v>377</v>
      </c>
      <c r="B150" s="65" t="s">
        <v>499</v>
      </c>
      <c r="C150" s="64" t="s">
        <v>545</v>
      </c>
      <c r="D150" s="66"/>
      <c r="E150" s="67"/>
      <c r="F150" s="68">
        <v>1000</v>
      </c>
      <c r="G150" s="83">
        <f t="shared" si="2"/>
        <v>57870570.349999994</v>
      </c>
    </row>
    <row r="151" spans="1:7" x14ac:dyDescent="0.25">
      <c r="A151" s="82" t="s">
        <v>377</v>
      </c>
      <c r="B151" s="65" t="s">
        <v>500</v>
      </c>
      <c r="C151" s="64" t="s">
        <v>604</v>
      </c>
      <c r="D151" s="66"/>
      <c r="E151" s="67"/>
      <c r="F151" s="68">
        <v>30000</v>
      </c>
      <c r="G151" s="83">
        <f t="shared" si="2"/>
        <v>57840570.349999994</v>
      </c>
    </row>
    <row r="152" spans="1:7" x14ac:dyDescent="0.25">
      <c r="A152" s="82" t="s">
        <v>377</v>
      </c>
      <c r="B152" s="65" t="s">
        <v>501</v>
      </c>
      <c r="C152" s="64" t="s">
        <v>573</v>
      </c>
      <c r="D152" s="66"/>
      <c r="E152" s="67"/>
      <c r="F152" s="68">
        <v>4960</v>
      </c>
      <c r="G152" s="83">
        <f t="shared" si="2"/>
        <v>57835610.349999994</v>
      </c>
    </row>
    <row r="153" spans="1:7" x14ac:dyDescent="0.25">
      <c r="A153" s="82" t="s">
        <v>377</v>
      </c>
      <c r="B153" s="65" t="s">
        <v>502</v>
      </c>
      <c r="C153" s="64" t="s">
        <v>622</v>
      </c>
      <c r="D153" s="66"/>
      <c r="E153" s="67"/>
      <c r="F153" s="68">
        <v>0</v>
      </c>
      <c r="G153" s="83">
        <f t="shared" si="2"/>
        <v>57835610.349999994</v>
      </c>
    </row>
    <row r="154" spans="1:7" x14ac:dyDescent="0.25">
      <c r="A154" s="82" t="s">
        <v>377</v>
      </c>
      <c r="B154" s="65" t="s">
        <v>503</v>
      </c>
      <c r="C154" s="64" t="s">
        <v>605</v>
      </c>
      <c r="D154" s="66"/>
      <c r="E154" s="67"/>
      <c r="F154" s="68">
        <v>91699.34</v>
      </c>
      <c r="G154" s="83">
        <f t="shared" si="2"/>
        <v>57743911.00999999</v>
      </c>
    </row>
    <row r="155" spans="1:7" x14ac:dyDescent="0.25">
      <c r="A155" s="82" t="s">
        <v>377</v>
      </c>
      <c r="B155" s="65" t="s">
        <v>504</v>
      </c>
      <c r="C155" s="64" t="s">
        <v>606</v>
      </c>
      <c r="D155" s="66"/>
      <c r="E155" s="67"/>
      <c r="F155" s="68">
        <v>289861.71000000002</v>
      </c>
      <c r="G155" s="83">
        <f t="shared" si="2"/>
        <v>57454049.29999999</v>
      </c>
    </row>
    <row r="156" spans="1:7" x14ac:dyDescent="0.25">
      <c r="A156" s="82" t="s">
        <v>377</v>
      </c>
      <c r="B156" s="65" t="s">
        <v>505</v>
      </c>
      <c r="C156" s="64" t="s">
        <v>607</v>
      </c>
      <c r="D156" s="66"/>
      <c r="E156" s="67"/>
      <c r="F156" s="68">
        <v>4500</v>
      </c>
      <c r="G156" s="83">
        <f t="shared" si="2"/>
        <v>57449549.29999999</v>
      </c>
    </row>
    <row r="157" spans="1:7" x14ac:dyDescent="0.25">
      <c r="A157" s="82" t="s">
        <v>377</v>
      </c>
      <c r="B157" s="65" t="s">
        <v>506</v>
      </c>
      <c r="C157" s="64" t="s">
        <v>608</v>
      </c>
      <c r="D157" s="66"/>
      <c r="E157" s="67"/>
      <c r="F157" s="68">
        <v>4500</v>
      </c>
      <c r="G157" s="83">
        <f t="shared" si="2"/>
        <v>57445049.29999999</v>
      </c>
    </row>
    <row r="158" spans="1:7" x14ac:dyDescent="0.25">
      <c r="A158" s="82" t="s">
        <v>377</v>
      </c>
      <c r="B158" s="65" t="s">
        <v>507</v>
      </c>
      <c r="C158" s="64" t="s">
        <v>609</v>
      </c>
      <c r="D158" s="66"/>
      <c r="E158" s="67"/>
      <c r="F158" s="68">
        <v>3500</v>
      </c>
      <c r="G158" s="83">
        <f t="shared" si="2"/>
        <v>57441549.29999999</v>
      </c>
    </row>
    <row r="159" spans="1:7" x14ac:dyDescent="0.25">
      <c r="A159" s="82" t="s">
        <v>378</v>
      </c>
      <c r="B159" s="65" t="s">
        <v>508</v>
      </c>
      <c r="C159" s="64" t="s">
        <v>610</v>
      </c>
      <c r="D159" s="66"/>
      <c r="E159" s="67"/>
      <c r="F159" s="68">
        <v>216757.5</v>
      </c>
      <c r="G159" s="83">
        <f t="shared" si="2"/>
        <v>57224791.79999999</v>
      </c>
    </row>
    <row r="160" spans="1:7" x14ac:dyDescent="0.25">
      <c r="A160" s="82" t="s">
        <v>378</v>
      </c>
      <c r="B160" s="65" t="s">
        <v>509</v>
      </c>
      <c r="C160" s="64" t="s">
        <v>611</v>
      </c>
      <c r="D160" s="66"/>
      <c r="E160" s="67"/>
      <c r="F160" s="68">
        <v>21900</v>
      </c>
      <c r="G160" s="83">
        <f t="shared" si="2"/>
        <v>57202891.79999999</v>
      </c>
    </row>
    <row r="161" spans="1:7" x14ac:dyDescent="0.25">
      <c r="A161" s="84">
        <v>42941</v>
      </c>
      <c r="B161" s="71">
        <v>104773737</v>
      </c>
      <c r="C161" s="69" t="s">
        <v>624</v>
      </c>
      <c r="D161" s="66"/>
      <c r="E161" s="67"/>
      <c r="F161" s="72">
        <v>267394.12</v>
      </c>
      <c r="G161" s="83">
        <f t="shared" si="2"/>
        <v>56935497.679999992</v>
      </c>
    </row>
    <row r="162" spans="1:7" x14ac:dyDescent="0.25">
      <c r="A162" s="84">
        <v>42941</v>
      </c>
      <c r="B162" s="73">
        <v>425960712</v>
      </c>
      <c r="C162" s="70" t="s">
        <v>626</v>
      </c>
      <c r="D162" s="66"/>
      <c r="E162" s="67"/>
      <c r="F162" s="72">
        <v>5909514.4400000004</v>
      </c>
      <c r="G162" s="83">
        <f t="shared" si="2"/>
        <v>51025983.239999995</v>
      </c>
    </row>
    <row r="163" spans="1:7" x14ac:dyDescent="0.25">
      <c r="A163" s="84">
        <v>42941</v>
      </c>
      <c r="B163" s="71">
        <v>296122580</v>
      </c>
      <c r="C163" s="69" t="s">
        <v>627</v>
      </c>
      <c r="D163" s="66"/>
      <c r="E163" s="67"/>
      <c r="F163" s="72">
        <v>7210.8</v>
      </c>
      <c r="G163" s="83">
        <f t="shared" si="2"/>
        <v>51018772.439999998</v>
      </c>
    </row>
    <row r="164" spans="1:7" x14ac:dyDescent="0.25">
      <c r="A164" s="84">
        <v>42941</v>
      </c>
      <c r="B164" s="73">
        <v>686604246</v>
      </c>
      <c r="C164" s="70" t="s">
        <v>629</v>
      </c>
      <c r="D164" s="66"/>
      <c r="E164" s="67"/>
      <c r="F164" s="72">
        <v>258500</v>
      </c>
      <c r="G164" s="83">
        <f t="shared" si="2"/>
        <v>50760272.439999998</v>
      </c>
    </row>
    <row r="165" spans="1:7" x14ac:dyDescent="0.25">
      <c r="A165" s="84">
        <v>42941</v>
      </c>
      <c r="B165" s="71">
        <v>41423587</v>
      </c>
      <c r="C165" s="69" t="s">
        <v>623</v>
      </c>
      <c r="D165" s="66"/>
      <c r="E165" s="67"/>
      <c r="F165" s="72">
        <v>13219.8</v>
      </c>
      <c r="G165" s="83">
        <f t="shared" si="2"/>
        <v>50747052.640000001</v>
      </c>
    </row>
    <row r="166" spans="1:7" x14ac:dyDescent="0.25">
      <c r="A166" s="84">
        <v>42941</v>
      </c>
      <c r="B166" s="73">
        <v>553235351</v>
      </c>
      <c r="C166" s="70" t="s">
        <v>625</v>
      </c>
      <c r="D166" s="66"/>
      <c r="E166" s="67"/>
      <c r="F166" s="72">
        <v>5017545.5599999996</v>
      </c>
      <c r="G166" s="83">
        <f t="shared" si="2"/>
        <v>45729507.079999998</v>
      </c>
    </row>
    <row r="167" spans="1:7" x14ac:dyDescent="0.25">
      <c r="A167" s="82" t="s">
        <v>379</v>
      </c>
      <c r="B167" s="65" t="s">
        <v>510</v>
      </c>
      <c r="C167" s="64" t="s">
        <v>530</v>
      </c>
      <c r="D167" s="66"/>
      <c r="E167" s="67"/>
      <c r="F167" s="68">
        <v>3160</v>
      </c>
      <c r="G167" s="83">
        <f t="shared" si="2"/>
        <v>45726347.079999998</v>
      </c>
    </row>
    <row r="168" spans="1:7" x14ac:dyDescent="0.25">
      <c r="A168" s="82" t="s">
        <v>379</v>
      </c>
      <c r="B168" s="65" t="s">
        <v>511</v>
      </c>
      <c r="C168" s="64" t="s">
        <v>550</v>
      </c>
      <c r="D168" s="66"/>
      <c r="E168" s="67"/>
      <c r="F168" s="68">
        <v>9234.1</v>
      </c>
      <c r="G168" s="83">
        <f t="shared" si="2"/>
        <v>45717112.979999997</v>
      </c>
    </row>
    <row r="169" spans="1:7" x14ac:dyDescent="0.25">
      <c r="A169" s="82" t="s">
        <v>379</v>
      </c>
      <c r="B169" s="65" t="s">
        <v>512</v>
      </c>
      <c r="C169" s="64" t="s">
        <v>529</v>
      </c>
      <c r="D169" s="66"/>
      <c r="E169" s="67"/>
      <c r="F169" s="68">
        <v>4860</v>
      </c>
      <c r="G169" s="83">
        <f t="shared" si="2"/>
        <v>45712252.979999997</v>
      </c>
    </row>
    <row r="170" spans="1:7" x14ac:dyDescent="0.25">
      <c r="A170" s="84">
        <v>42942</v>
      </c>
      <c r="B170" s="70">
        <v>244701692</v>
      </c>
      <c r="C170" s="70" t="s">
        <v>636</v>
      </c>
      <c r="D170" s="66"/>
      <c r="E170" s="67">
        <v>60</v>
      </c>
      <c r="F170" s="68"/>
      <c r="G170" s="83">
        <f t="shared" si="2"/>
        <v>45712312.979999997</v>
      </c>
    </row>
    <row r="171" spans="1:7" x14ac:dyDescent="0.25">
      <c r="A171" s="84">
        <v>42943</v>
      </c>
      <c r="B171" s="69">
        <v>244700769</v>
      </c>
      <c r="C171" s="69" t="s">
        <v>631</v>
      </c>
      <c r="D171" s="66"/>
      <c r="E171" s="67">
        <v>1442</v>
      </c>
      <c r="F171" s="68"/>
      <c r="G171" s="83">
        <f t="shared" si="2"/>
        <v>45713754.979999997</v>
      </c>
    </row>
    <row r="172" spans="1:7" x14ac:dyDescent="0.25">
      <c r="A172" s="82" t="s">
        <v>380</v>
      </c>
      <c r="B172" s="65" t="s">
        <v>513</v>
      </c>
      <c r="C172" s="64" t="s">
        <v>612</v>
      </c>
      <c r="D172" s="66"/>
      <c r="E172" s="67"/>
      <c r="F172" s="68">
        <v>22332.82</v>
      </c>
      <c r="G172" s="83">
        <f t="shared" si="2"/>
        <v>45691422.159999996</v>
      </c>
    </row>
    <row r="173" spans="1:7" x14ac:dyDescent="0.25">
      <c r="A173" s="82" t="s">
        <v>380</v>
      </c>
      <c r="B173" s="65" t="s">
        <v>514</v>
      </c>
      <c r="C173" s="64" t="s">
        <v>534</v>
      </c>
      <c r="D173" s="66"/>
      <c r="E173" s="67"/>
      <c r="F173" s="68">
        <v>5800</v>
      </c>
      <c r="G173" s="83">
        <f t="shared" si="2"/>
        <v>45685622.159999996</v>
      </c>
    </row>
    <row r="174" spans="1:7" x14ac:dyDescent="0.25">
      <c r="A174" s="82" t="s">
        <v>380</v>
      </c>
      <c r="B174" s="65" t="s">
        <v>515</v>
      </c>
      <c r="C174" s="64" t="s">
        <v>613</v>
      </c>
      <c r="D174" s="66"/>
      <c r="E174" s="67"/>
      <c r="F174" s="68">
        <v>31452.66</v>
      </c>
      <c r="G174" s="83">
        <f t="shared" si="2"/>
        <v>45654169.5</v>
      </c>
    </row>
    <row r="175" spans="1:7" x14ac:dyDescent="0.25">
      <c r="A175" s="82" t="s">
        <v>380</v>
      </c>
      <c r="B175" s="65" t="s">
        <v>516</v>
      </c>
      <c r="C175" s="64" t="s">
        <v>614</v>
      </c>
      <c r="D175" s="66"/>
      <c r="E175" s="67"/>
      <c r="F175" s="68">
        <v>32663.200000000001</v>
      </c>
      <c r="G175" s="83">
        <f t="shared" si="2"/>
        <v>45621506.299999997</v>
      </c>
    </row>
    <row r="176" spans="1:7" x14ac:dyDescent="0.25">
      <c r="A176" s="82" t="s">
        <v>380</v>
      </c>
      <c r="B176" s="65" t="s">
        <v>517</v>
      </c>
      <c r="C176" s="64" t="s">
        <v>615</v>
      </c>
      <c r="D176" s="66"/>
      <c r="E176" s="67"/>
      <c r="F176" s="68">
        <v>23153.58</v>
      </c>
      <c r="G176" s="83">
        <f t="shared" si="2"/>
        <v>45598352.719999999</v>
      </c>
    </row>
    <row r="177" spans="1:7" x14ac:dyDescent="0.25">
      <c r="A177" s="82" t="s">
        <v>380</v>
      </c>
      <c r="B177" s="65" t="s">
        <v>518</v>
      </c>
      <c r="C177" s="64" t="s">
        <v>616</v>
      </c>
      <c r="D177" s="66"/>
      <c r="E177" s="67"/>
      <c r="F177" s="68">
        <v>35361.279999999999</v>
      </c>
      <c r="G177" s="83">
        <f t="shared" si="2"/>
        <v>45562991.439999998</v>
      </c>
    </row>
    <row r="178" spans="1:7" x14ac:dyDescent="0.25">
      <c r="A178" s="82" t="s">
        <v>380</v>
      </c>
      <c r="B178" s="65" t="s">
        <v>519</v>
      </c>
      <c r="C178" s="64" t="s">
        <v>617</v>
      </c>
      <c r="D178" s="66"/>
      <c r="E178" s="67"/>
      <c r="F178" s="68">
        <v>21271.68</v>
      </c>
      <c r="G178" s="83">
        <f t="shared" si="2"/>
        <v>45541719.759999998</v>
      </c>
    </row>
    <row r="179" spans="1:7" x14ac:dyDescent="0.25">
      <c r="A179" s="82" t="s">
        <v>380</v>
      </c>
      <c r="B179" s="65" t="s">
        <v>520</v>
      </c>
      <c r="C179" s="64" t="s">
        <v>534</v>
      </c>
      <c r="D179" s="66"/>
      <c r="E179" s="67"/>
      <c r="F179" s="68">
        <v>5800</v>
      </c>
      <c r="G179" s="83">
        <f t="shared" si="2"/>
        <v>45535919.759999998</v>
      </c>
    </row>
    <row r="180" spans="1:7" x14ac:dyDescent="0.25">
      <c r="A180" s="82" t="s">
        <v>380</v>
      </c>
      <c r="B180" s="65" t="s">
        <v>521</v>
      </c>
      <c r="C180" s="64" t="s">
        <v>618</v>
      </c>
      <c r="D180" s="66"/>
      <c r="E180" s="67"/>
      <c r="F180" s="68">
        <v>2700</v>
      </c>
      <c r="G180" s="83">
        <f t="shared" si="2"/>
        <v>45533219.759999998</v>
      </c>
    </row>
    <row r="181" spans="1:7" x14ac:dyDescent="0.25">
      <c r="A181" s="82" t="s">
        <v>380</v>
      </c>
      <c r="B181" s="65" t="s">
        <v>522</v>
      </c>
      <c r="C181" s="64" t="s">
        <v>619</v>
      </c>
      <c r="D181" s="66"/>
      <c r="E181" s="67"/>
      <c r="F181" s="68">
        <v>3290</v>
      </c>
      <c r="G181" s="83">
        <f t="shared" si="2"/>
        <v>45529929.759999998</v>
      </c>
    </row>
    <row r="182" spans="1:7" x14ac:dyDescent="0.25">
      <c r="A182" s="82" t="s">
        <v>380</v>
      </c>
      <c r="B182" s="65" t="s">
        <v>523</v>
      </c>
      <c r="C182" s="64" t="s">
        <v>541</v>
      </c>
      <c r="D182" s="66"/>
      <c r="E182" s="67"/>
      <c r="F182" s="68">
        <v>4580</v>
      </c>
      <c r="G182" s="83">
        <f t="shared" si="2"/>
        <v>45525349.759999998</v>
      </c>
    </row>
    <row r="183" spans="1:7" x14ac:dyDescent="0.25">
      <c r="A183" s="82" t="s">
        <v>380</v>
      </c>
      <c r="B183" s="65" t="s">
        <v>524</v>
      </c>
      <c r="C183" s="64" t="s">
        <v>620</v>
      </c>
      <c r="D183" s="66"/>
      <c r="E183" s="67"/>
      <c r="F183" s="68">
        <v>1500</v>
      </c>
      <c r="G183" s="83">
        <f t="shared" si="2"/>
        <v>45523849.759999998</v>
      </c>
    </row>
    <row r="184" spans="1:7" x14ac:dyDescent="0.25">
      <c r="A184" s="82" t="s">
        <v>380</v>
      </c>
      <c r="B184" s="65" t="s">
        <v>525</v>
      </c>
      <c r="C184" s="64" t="s">
        <v>596</v>
      </c>
      <c r="D184" s="66"/>
      <c r="E184" s="67"/>
      <c r="F184" s="68">
        <v>2620</v>
      </c>
      <c r="G184" s="83">
        <f t="shared" si="2"/>
        <v>45521229.759999998</v>
      </c>
    </row>
    <row r="185" spans="1:7" x14ac:dyDescent="0.25">
      <c r="A185" s="82" t="s">
        <v>380</v>
      </c>
      <c r="B185" s="65" t="s">
        <v>526</v>
      </c>
      <c r="C185" s="64" t="s">
        <v>621</v>
      </c>
      <c r="D185" s="66"/>
      <c r="E185" s="67"/>
      <c r="F185" s="68">
        <v>63220.22</v>
      </c>
      <c r="G185" s="83">
        <f t="shared" si="2"/>
        <v>45458009.539999999</v>
      </c>
    </row>
    <row r="186" spans="1:7" x14ac:dyDescent="0.25">
      <c r="A186" s="84">
        <v>42947</v>
      </c>
      <c r="B186" s="69">
        <v>245076293</v>
      </c>
      <c r="C186" s="69" t="s">
        <v>631</v>
      </c>
      <c r="D186" s="66"/>
      <c r="E186" s="67">
        <v>3000</v>
      </c>
      <c r="F186" s="68"/>
      <c r="G186" s="83">
        <f t="shared" si="2"/>
        <v>45461009.539999999</v>
      </c>
    </row>
    <row r="187" spans="1:7" x14ac:dyDescent="0.25">
      <c r="A187" s="84">
        <v>42947</v>
      </c>
      <c r="B187" s="70">
        <v>119092926</v>
      </c>
      <c r="C187" s="70" t="s">
        <v>641</v>
      </c>
      <c r="D187" s="66"/>
      <c r="E187" s="67">
        <v>76</v>
      </c>
      <c r="F187" s="68"/>
      <c r="G187" s="83">
        <f t="shared" si="2"/>
        <v>45461085.539999999</v>
      </c>
    </row>
    <row r="188" spans="1:7" x14ac:dyDescent="0.25">
      <c r="A188" s="84">
        <v>42947</v>
      </c>
      <c r="B188" s="70"/>
      <c r="C188" s="70" t="s">
        <v>656</v>
      </c>
      <c r="D188" s="66"/>
      <c r="E188" s="67">
        <v>3260</v>
      </c>
      <c r="F188" s="68"/>
      <c r="G188" s="83">
        <f t="shared" si="2"/>
        <v>45464345.539999999</v>
      </c>
    </row>
    <row r="189" spans="1:7" x14ac:dyDescent="0.25">
      <c r="A189" s="84">
        <v>42947</v>
      </c>
      <c r="B189" s="70"/>
      <c r="C189" s="70" t="s">
        <v>643</v>
      </c>
      <c r="D189" s="66"/>
      <c r="E189" s="67">
        <v>7500</v>
      </c>
      <c r="F189" s="68"/>
      <c r="G189" s="83">
        <f t="shared" si="2"/>
        <v>45471845.539999999</v>
      </c>
    </row>
    <row r="190" spans="1:7" s="96" customFormat="1" ht="15.75" thickBot="1" x14ac:dyDescent="0.3">
      <c r="A190" s="84">
        <v>42947</v>
      </c>
      <c r="B190" s="91"/>
      <c r="C190" s="92" t="s">
        <v>642</v>
      </c>
      <c r="D190" s="93"/>
      <c r="E190" s="94"/>
      <c r="F190" s="95">
        <v>30750.11</v>
      </c>
      <c r="G190" s="85">
        <f t="shared" si="2"/>
        <v>45441095.43</v>
      </c>
    </row>
    <row r="191" spans="1:7" x14ac:dyDescent="0.25">
      <c r="A191" s="53"/>
      <c r="B191" s="63"/>
      <c r="C191" s="53"/>
      <c r="F191" s="61"/>
    </row>
    <row r="192" spans="1:7" x14ac:dyDescent="0.25">
      <c r="A192" s="53"/>
      <c r="B192" s="63"/>
      <c r="C192" s="53"/>
      <c r="F192" s="61"/>
    </row>
  </sheetData>
  <mergeCells count="8">
    <mergeCell ref="A8:G8"/>
    <mergeCell ref="A10:G10"/>
    <mergeCell ref="A11:B11"/>
    <mergeCell ref="A3:G3"/>
    <mergeCell ref="A4:G4"/>
    <mergeCell ref="A5:G5"/>
    <mergeCell ref="A6:G6"/>
    <mergeCell ref="A7:G7"/>
  </mergeCells>
  <conditionalFormatting sqref="B1:B9 B12: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</vt:lpstr>
      <vt:lpstr>LIBRO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 Pascacio</dc:creator>
  <cp:lastModifiedBy>Alvaro Leandro Segura Sierra</cp:lastModifiedBy>
  <dcterms:created xsi:type="dcterms:W3CDTF">2017-07-31T13:34:09Z</dcterms:created>
  <dcterms:modified xsi:type="dcterms:W3CDTF">2019-04-03T17:09:37Z</dcterms:modified>
</cp:coreProperties>
</file>