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8760" activeTab="1"/>
  </bookViews>
  <sheets>
    <sheet name="EJECUCION" sheetId="1" r:id="rId1"/>
    <sheet name="LIBRO" sheetId="2" r:id="rId2"/>
    <sheet name="CONCILIACION" sheetId="3" r:id="rId3"/>
  </sheets>
  <definedNames>
    <definedName name="_xlnm._FilterDatabase" localSheetId="1" hidden="1">LIBRO!$A$13:$I$213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8" i="3" l="1"/>
  <c r="J43" i="3" s="1"/>
  <c r="J29" i="3"/>
  <c r="J23" i="3"/>
  <c r="J30" i="3" l="1"/>
  <c r="L39" i="3" s="1"/>
  <c r="G14" i="2" l="1"/>
  <c r="G15" i="2" s="1"/>
  <c r="G16" i="2" s="1"/>
  <c r="G17" i="2" s="1"/>
  <c r="G18" i="2" s="1"/>
  <c r="G19" i="2" s="1"/>
  <c r="G20" i="2" s="1"/>
  <c r="G21" i="2" s="1"/>
  <c r="G22" i="2" s="1"/>
  <c r="G23" i="2" s="1"/>
  <c r="G24" i="2" s="1"/>
  <c r="G25" i="2" s="1"/>
  <c r="G26" i="2" s="1"/>
  <c r="G27" i="2" s="1"/>
  <c r="G28" i="2" s="1"/>
  <c r="G29" i="2" s="1"/>
  <c r="G30" i="2" s="1"/>
  <c r="G31" i="2" s="1"/>
  <c r="G32" i="2" s="1"/>
  <c r="G33" i="2" s="1"/>
  <c r="G34" i="2" s="1"/>
  <c r="G35" i="2" s="1"/>
  <c r="G36" i="2" s="1"/>
  <c r="G37" i="2" s="1"/>
  <c r="G38" i="2" s="1"/>
  <c r="G39" i="2" s="1"/>
  <c r="G40" i="2" s="1"/>
  <c r="G41" i="2" s="1"/>
  <c r="G42" i="2" s="1"/>
  <c r="G43" i="2" s="1"/>
  <c r="G44" i="2" s="1"/>
  <c r="G45" i="2" s="1"/>
  <c r="G46" i="2" s="1"/>
  <c r="G47" i="2" s="1"/>
  <c r="G48" i="2" s="1"/>
  <c r="G49" i="2" s="1"/>
  <c r="G50" i="2" s="1"/>
  <c r="G51" i="2" s="1"/>
  <c r="G52" i="2" s="1"/>
  <c r="G53" i="2" s="1"/>
  <c r="G54" i="2" s="1"/>
  <c r="G55" i="2" s="1"/>
  <c r="G56" i="2" s="1"/>
  <c r="G57" i="2" s="1"/>
  <c r="G58" i="2" s="1"/>
  <c r="G59" i="2" s="1"/>
  <c r="G60" i="2" s="1"/>
  <c r="G61" i="2" s="1"/>
  <c r="G62" i="2" s="1"/>
  <c r="G63" i="2" s="1"/>
  <c r="G64" i="2" s="1"/>
  <c r="G65" i="2" s="1"/>
  <c r="G66" i="2" s="1"/>
  <c r="G67" i="2" s="1"/>
  <c r="G68" i="2" s="1"/>
  <c r="G69" i="2" s="1"/>
  <c r="G70" i="2" s="1"/>
  <c r="G71" i="2" s="1"/>
  <c r="G72" i="2" s="1"/>
  <c r="G73" i="2" s="1"/>
  <c r="G74" i="2" s="1"/>
  <c r="G75" i="2" s="1"/>
  <c r="G76" i="2" s="1"/>
  <c r="G77" i="2" s="1"/>
  <c r="G78" i="2" s="1"/>
  <c r="G79" i="2" s="1"/>
  <c r="G80" i="2" s="1"/>
  <c r="G81" i="2" s="1"/>
  <c r="G82" i="2" s="1"/>
  <c r="G83" i="2" s="1"/>
  <c r="G84" i="2" s="1"/>
  <c r="G85" i="2" s="1"/>
  <c r="G86" i="2" s="1"/>
  <c r="G87" i="2" s="1"/>
  <c r="G88" i="2" s="1"/>
  <c r="G89" i="2" s="1"/>
  <c r="G90" i="2" s="1"/>
  <c r="G91" i="2" s="1"/>
  <c r="G92" i="2" s="1"/>
  <c r="G93" i="2" s="1"/>
  <c r="G94" i="2" s="1"/>
  <c r="G95" i="2" s="1"/>
  <c r="G96" i="2" s="1"/>
  <c r="G97" i="2" s="1"/>
  <c r="G98" i="2" s="1"/>
  <c r="G99" i="2" s="1"/>
  <c r="G100" i="2" s="1"/>
  <c r="G101" i="2" s="1"/>
  <c r="G102" i="2" s="1"/>
  <c r="G103" i="2" s="1"/>
  <c r="G104" i="2" s="1"/>
  <c r="G105" i="2" s="1"/>
  <c r="G106" i="2" s="1"/>
  <c r="G107" i="2" s="1"/>
  <c r="G108" i="2" s="1"/>
  <c r="G109" i="2" s="1"/>
  <c r="G110" i="2" s="1"/>
  <c r="G111" i="2" s="1"/>
  <c r="G112" i="2" s="1"/>
  <c r="G113" i="2" s="1"/>
  <c r="G114" i="2" s="1"/>
  <c r="G115" i="2" s="1"/>
  <c r="G116" i="2" s="1"/>
  <c r="G117" i="2" s="1"/>
  <c r="G118" i="2" s="1"/>
  <c r="G119" i="2" s="1"/>
  <c r="G120" i="2" s="1"/>
  <c r="G121" i="2" s="1"/>
  <c r="G122" i="2" s="1"/>
  <c r="G123" i="2" s="1"/>
  <c r="G124" i="2" s="1"/>
  <c r="G125" i="2" s="1"/>
  <c r="G126" i="2" s="1"/>
  <c r="G127" i="2" s="1"/>
  <c r="G128" i="2" s="1"/>
  <c r="G129" i="2" s="1"/>
  <c r="G130" i="2" s="1"/>
  <c r="G131" i="2" s="1"/>
  <c r="G132" i="2" s="1"/>
  <c r="G133" i="2" s="1"/>
  <c r="G134" i="2" s="1"/>
  <c r="G135" i="2" s="1"/>
  <c r="G136" i="2" s="1"/>
  <c r="G137" i="2" s="1"/>
  <c r="G138" i="2" s="1"/>
  <c r="G139" i="2" s="1"/>
  <c r="G140" i="2" s="1"/>
  <c r="G141" i="2" s="1"/>
  <c r="G142" i="2" s="1"/>
  <c r="G143" i="2" s="1"/>
  <c r="G144" i="2" s="1"/>
  <c r="G145" i="2" s="1"/>
  <c r="G146" i="2" s="1"/>
  <c r="G147" i="2" s="1"/>
  <c r="G148" i="2" s="1"/>
  <c r="G149" i="2" s="1"/>
  <c r="G150" i="2" s="1"/>
  <c r="G151" i="2" s="1"/>
  <c r="G152" i="2" s="1"/>
  <c r="G153" i="2" s="1"/>
  <c r="G154" i="2" s="1"/>
  <c r="G155" i="2" s="1"/>
  <c r="G156" i="2" s="1"/>
  <c r="G157" i="2" s="1"/>
  <c r="G158" i="2" s="1"/>
  <c r="G159" i="2" s="1"/>
  <c r="G160" i="2" s="1"/>
  <c r="G161" i="2" s="1"/>
  <c r="G162" i="2" s="1"/>
  <c r="G163" i="2" s="1"/>
  <c r="G164" i="2" s="1"/>
  <c r="G165" i="2" s="1"/>
  <c r="G166" i="2" s="1"/>
  <c r="G167" i="2" s="1"/>
  <c r="G168" i="2" s="1"/>
  <c r="G169" i="2" s="1"/>
  <c r="G170" i="2" s="1"/>
  <c r="G171" i="2" s="1"/>
  <c r="G172" i="2" s="1"/>
  <c r="G173" i="2" s="1"/>
  <c r="G174" i="2" s="1"/>
  <c r="G175" i="2" s="1"/>
  <c r="G176" i="2" s="1"/>
  <c r="G177" i="2" s="1"/>
  <c r="G178" i="2" s="1"/>
  <c r="G179" i="2" s="1"/>
  <c r="G180" i="2" s="1"/>
  <c r="G181" i="2" s="1"/>
  <c r="G182" i="2" s="1"/>
  <c r="G183" i="2" s="1"/>
  <c r="G184" i="2" s="1"/>
  <c r="G185" i="2" s="1"/>
  <c r="G186" i="2" s="1"/>
  <c r="G187" i="2" s="1"/>
  <c r="G188" i="2" s="1"/>
  <c r="G189" i="2" s="1"/>
  <c r="G190" i="2" s="1"/>
  <c r="G191" i="2" s="1"/>
  <c r="G192" i="2" s="1"/>
  <c r="G193" i="2" s="1"/>
  <c r="G194" i="2" s="1"/>
  <c r="G195" i="2" s="1"/>
  <c r="G196" i="2" s="1"/>
  <c r="G197" i="2" s="1"/>
  <c r="G198" i="2" s="1"/>
  <c r="G199" i="2" s="1"/>
  <c r="G200" i="2" s="1"/>
  <c r="G201" i="2" s="1"/>
  <c r="G202" i="2" s="1"/>
  <c r="G203" i="2" s="1"/>
  <c r="G204" i="2" l="1"/>
  <c r="G205" i="2" s="1"/>
  <c r="F122" i="1"/>
  <c r="E122" i="1"/>
  <c r="F128" i="1"/>
  <c r="F31" i="1"/>
  <c r="F30" i="1"/>
  <c r="F29" i="1"/>
  <c r="F28" i="1"/>
  <c r="F27" i="1"/>
  <c r="E15" i="1"/>
  <c r="F220" i="1"/>
  <c r="E181" i="1"/>
  <c r="E166" i="1"/>
  <c r="E60" i="1"/>
  <c r="G206" i="2" l="1"/>
  <c r="F199" i="1"/>
  <c r="F40" i="1"/>
  <c r="F39" i="1"/>
  <c r="F38" i="1"/>
  <c r="F225" i="1"/>
  <c r="F221" i="1"/>
  <c r="F219" i="1"/>
  <c r="F218" i="1"/>
  <c r="F215" i="1"/>
  <c r="F214" i="1"/>
  <c r="F211" i="1"/>
  <c r="F210" i="1"/>
  <c r="F209" i="1"/>
  <c r="F208" i="1"/>
  <c r="F207" i="1"/>
  <c r="F206" i="1"/>
  <c r="F203" i="1"/>
  <c r="F202" i="1"/>
  <c r="F196" i="1"/>
  <c r="F195" i="1"/>
  <c r="F194" i="1"/>
  <c r="F191" i="1"/>
  <c r="F190" i="1"/>
  <c r="F189" i="1"/>
  <c r="F188" i="1"/>
  <c r="F187" i="1"/>
  <c r="F186" i="1"/>
  <c r="F185" i="1"/>
  <c r="F181" i="1"/>
  <c r="F178" i="1"/>
  <c r="F177" i="1"/>
  <c r="F173" i="1"/>
  <c r="F172" i="1"/>
  <c r="F171" i="1"/>
  <c r="F170" i="1"/>
  <c r="F169" i="1"/>
  <c r="F168" i="1"/>
  <c r="F167" i="1"/>
  <c r="F166" i="1"/>
  <c r="F163" i="1"/>
  <c r="F162" i="1"/>
  <c r="F161" i="1"/>
  <c r="F160" i="1"/>
  <c r="F159" i="1"/>
  <c r="F158" i="1"/>
  <c r="F157" i="1"/>
  <c r="F156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38" i="1"/>
  <c r="F137" i="1"/>
  <c r="F136" i="1"/>
  <c r="F135" i="1"/>
  <c r="F134" i="1"/>
  <c r="F131" i="1"/>
  <c r="F127" i="1"/>
  <c r="F126" i="1"/>
  <c r="F125" i="1"/>
  <c r="F124" i="1"/>
  <c r="F123" i="1"/>
  <c r="F120" i="1"/>
  <c r="F119" i="1"/>
  <c r="F118" i="1"/>
  <c r="F115" i="1"/>
  <c r="F114" i="1"/>
  <c r="F113" i="1"/>
  <c r="F112" i="1"/>
  <c r="F108" i="1"/>
  <c r="F107" i="1"/>
  <c r="F106" i="1"/>
  <c r="F105" i="1"/>
  <c r="F91" i="1"/>
  <c r="F92" i="1"/>
  <c r="F93" i="1"/>
  <c r="F94" i="1"/>
  <c r="F95" i="1"/>
  <c r="F96" i="1"/>
  <c r="F97" i="1"/>
  <c r="F98" i="1"/>
  <c r="F99" i="1"/>
  <c r="F100" i="1"/>
  <c r="F101" i="1"/>
  <c r="F102" i="1"/>
  <c r="F90" i="1"/>
  <c r="F89" i="1"/>
  <c r="F81" i="1"/>
  <c r="F82" i="1"/>
  <c r="F83" i="1"/>
  <c r="F84" i="1"/>
  <c r="F85" i="1"/>
  <c r="F86" i="1"/>
  <c r="F79" i="1"/>
  <c r="F80" i="1"/>
  <c r="F78" i="1"/>
  <c r="F77" i="1"/>
  <c r="F74" i="1"/>
  <c r="F73" i="1"/>
  <c r="F72" i="1"/>
  <c r="F68" i="1"/>
  <c r="F69" i="1"/>
  <c r="F67" i="1"/>
  <c r="F66" i="1"/>
  <c r="F65" i="1"/>
  <c r="F62" i="1"/>
  <c r="F61" i="1"/>
  <c r="F60" i="1"/>
  <c r="F57" i="1"/>
  <c r="F56" i="1"/>
  <c r="F53" i="1"/>
  <c r="F52" i="1"/>
  <c r="F45" i="1"/>
  <c r="F46" i="1"/>
  <c r="F47" i="1"/>
  <c r="F48" i="1"/>
  <c r="F49" i="1"/>
  <c r="F44" i="1"/>
  <c r="F35" i="1"/>
  <c r="F34" i="1"/>
  <c r="F24" i="1"/>
  <c r="F15" i="1"/>
  <c r="F11" i="1"/>
  <c r="G207" i="2" l="1"/>
  <c r="G208" i="2" s="1"/>
  <c r="G209" i="2" s="1"/>
  <c r="G210" i="2" s="1"/>
  <c r="G211" i="2" s="1"/>
  <c r="G212" i="2" s="1"/>
  <c r="G213" i="2" s="1"/>
  <c r="F155" i="1"/>
  <c r="E198" i="1"/>
  <c r="E155" i="1"/>
  <c r="E184" i="1"/>
  <c r="F33" i="1"/>
  <c r="E33" i="1"/>
  <c r="F224" i="1" l="1"/>
  <c r="F223" i="1" s="1"/>
  <c r="F217" i="1"/>
  <c r="F213" i="1"/>
  <c r="F205" i="1"/>
  <c r="F201" i="1"/>
  <c r="F198" i="1" s="1"/>
  <c r="F193" i="1"/>
  <c r="F184" i="1"/>
  <c r="F180" i="1"/>
  <c r="F176" i="1"/>
  <c r="F165" i="1"/>
  <c r="F140" i="1"/>
  <c r="F133" i="1"/>
  <c r="F130" i="1"/>
  <c r="F117" i="1"/>
  <c r="F111" i="1"/>
  <c r="F104" i="1"/>
  <c r="F88" i="1"/>
  <c r="F76" i="1"/>
  <c r="F71" i="1"/>
  <c r="F64" i="1"/>
  <c r="F59" i="1"/>
  <c r="F55" i="1"/>
  <c r="F51" i="1"/>
  <c r="F43" i="1"/>
  <c r="F37" i="1"/>
  <c r="F26" i="1"/>
  <c r="F22" i="1"/>
  <c r="F19" i="1"/>
  <c r="F14" i="1"/>
  <c r="F10" i="1"/>
  <c r="F183" i="1" l="1"/>
  <c r="F175" i="1"/>
  <c r="F110" i="1"/>
  <c r="F42" i="1"/>
  <c r="F9" i="1"/>
  <c r="F227" i="1" l="1"/>
  <c r="E224" i="1"/>
  <c r="E223" i="1" s="1"/>
  <c r="E217" i="1"/>
  <c r="E213" i="1"/>
  <c r="E205" i="1"/>
  <c r="E201" i="1"/>
  <c r="E193" i="1"/>
  <c r="E180" i="1"/>
  <c r="E176" i="1"/>
  <c r="E165" i="1"/>
  <c r="E140" i="1"/>
  <c r="E133" i="1"/>
  <c r="E130" i="1"/>
  <c r="E117" i="1"/>
  <c r="E111" i="1"/>
  <c r="E104" i="1"/>
  <c r="E88" i="1"/>
  <c r="E76" i="1"/>
  <c r="E71" i="1"/>
  <c r="E64" i="1"/>
  <c r="E59" i="1"/>
  <c r="E55" i="1"/>
  <c r="E51" i="1"/>
  <c r="E43" i="1"/>
  <c r="E37" i="1"/>
  <c r="E26" i="1"/>
  <c r="E22" i="1"/>
  <c r="E19" i="1"/>
  <c r="E14" i="1"/>
  <c r="E10" i="1"/>
  <c r="E183" i="1" l="1"/>
  <c r="E175" i="1"/>
  <c r="E110" i="1"/>
  <c r="E42" i="1"/>
  <c r="E9" i="1"/>
  <c r="E227" i="1" l="1"/>
</calcChain>
</file>

<file path=xl/sharedStrings.xml><?xml version="1.0" encoding="utf-8"?>
<sst xmlns="http://schemas.openxmlformats.org/spreadsheetml/2006/main" count="951" uniqueCount="728">
  <si>
    <t>Servicios  Personales</t>
  </si>
  <si>
    <t>2.1.1.1</t>
  </si>
  <si>
    <t xml:space="preserve">Remuneracion al personal fijo </t>
  </si>
  <si>
    <t>2.1.1.1.01</t>
  </si>
  <si>
    <t>Sueldos Fijos</t>
  </si>
  <si>
    <t>2.1.1.1.05</t>
  </si>
  <si>
    <t>Incentivos y Escalafon</t>
  </si>
  <si>
    <t>2.1.1.2</t>
  </si>
  <si>
    <t xml:space="preserve">Remuneraciones al personal con caracter transitorio </t>
  </si>
  <si>
    <t>2.1.1.2.01</t>
  </si>
  <si>
    <t xml:space="preserve">Sueldos  al personal contratado  y/o igualado </t>
  </si>
  <si>
    <t>2.1.1.2.03</t>
  </si>
  <si>
    <t xml:space="preserve">Suplencias </t>
  </si>
  <si>
    <t>2.1.1.2.04</t>
  </si>
  <si>
    <t>Sueldos al personal por servicios especiales</t>
  </si>
  <si>
    <t>2.1.1.4</t>
  </si>
  <si>
    <t>Sueldo Annual Nº 13</t>
  </si>
  <si>
    <t>2.1.1.4.01</t>
  </si>
  <si>
    <t xml:space="preserve">Regalía Pascual </t>
  </si>
  <si>
    <t>2.1.1.5</t>
  </si>
  <si>
    <t>Prestaciones Economicas</t>
  </si>
  <si>
    <t>2.1.1.5.03</t>
  </si>
  <si>
    <t>Prestación Laboral por Desvinculación</t>
  </si>
  <si>
    <t>2.1.1.5.04</t>
  </si>
  <si>
    <t>Proporción de vacaciones no disfrutadas</t>
  </si>
  <si>
    <t>2.1.2.2</t>
  </si>
  <si>
    <t>Compensación  (Sobresueldos)</t>
  </si>
  <si>
    <t>2.1.2.2.02</t>
  </si>
  <si>
    <t xml:space="preserve">Compensación por horas  extraordinarias </t>
  </si>
  <si>
    <t>2.1.2.2.03</t>
  </si>
  <si>
    <t xml:space="preserve">Pago  de horas extraordinarias- Horas al final del año </t>
  </si>
  <si>
    <t>2.1.2.2.05</t>
  </si>
  <si>
    <t xml:space="preserve">Compensación por servicios de seguridad </t>
  </si>
  <si>
    <t>2.1.2.2.06</t>
  </si>
  <si>
    <t xml:space="preserve">Compensación por Resultados </t>
  </si>
  <si>
    <t>2.1.2.2.09</t>
  </si>
  <si>
    <t xml:space="preserve">Bonos por desempeños </t>
  </si>
  <si>
    <t>2.1.3</t>
  </si>
  <si>
    <t>Dietas y Gastos de Representación</t>
  </si>
  <si>
    <t>2.1.3.1.1</t>
  </si>
  <si>
    <t xml:space="preserve">Dietas en el pais </t>
  </si>
  <si>
    <t>2.1.5</t>
  </si>
  <si>
    <t xml:space="preserve">Contribuciones a la Seguridad Social </t>
  </si>
  <si>
    <t>2.1.5.1</t>
  </si>
  <si>
    <t>Contribuciones al Seguro de Salud</t>
  </si>
  <si>
    <t>2.1.5.2</t>
  </si>
  <si>
    <t>Contribuciones al Seguro de Pensiones</t>
  </si>
  <si>
    <t>2.1.5.3</t>
  </si>
  <si>
    <t xml:space="preserve">Contribuciones al Seguro de Riesgo Laboral </t>
  </si>
  <si>
    <t xml:space="preserve">Servicios no Personales </t>
  </si>
  <si>
    <t>2.2.1</t>
  </si>
  <si>
    <t xml:space="preserve">Servicios Básicos- </t>
  </si>
  <si>
    <t>2.2.1.3.01</t>
  </si>
  <si>
    <t xml:space="preserve">Telefono  Local </t>
  </si>
  <si>
    <t>2.2.1.4.01</t>
  </si>
  <si>
    <t xml:space="preserve">Telefax y Correos </t>
  </si>
  <si>
    <t>2.2.1.5.01</t>
  </si>
  <si>
    <t xml:space="preserve">Servicios de Internet y  Television por cable </t>
  </si>
  <si>
    <t>2.2.1.6.01</t>
  </si>
  <si>
    <t xml:space="preserve">Electricidad </t>
  </si>
  <si>
    <t>2.2.1.7.01</t>
  </si>
  <si>
    <t xml:space="preserve">Agua </t>
  </si>
  <si>
    <t xml:space="preserve">Desechos Solidos </t>
  </si>
  <si>
    <t>2.2.2</t>
  </si>
  <si>
    <t>Publicidad, Impresión y Encuadernación</t>
  </si>
  <si>
    <t>2.2..2.1</t>
  </si>
  <si>
    <t xml:space="preserve">Publicidad y Propaganda </t>
  </si>
  <si>
    <t>2.2.2.2</t>
  </si>
  <si>
    <t>Impresión y Encuadernación</t>
  </si>
  <si>
    <t>2.2.3</t>
  </si>
  <si>
    <t xml:space="preserve">Viaticos </t>
  </si>
  <si>
    <t>2.2.3.1</t>
  </si>
  <si>
    <t>Viaticos dentro del pais</t>
  </si>
  <si>
    <t>2.2.3.2</t>
  </si>
  <si>
    <t>Viaticos fuera del pais</t>
  </si>
  <si>
    <t>2.2.4</t>
  </si>
  <si>
    <t>Transporte y Almacenaje</t>
  </si>
  <si>
    <t>2.2.4.1</t>
  </si>
  <si>
    <t xml:space="preserve">Pasajes </t>
  </si>
  <si>
    <t>2.2.4.2</t>
  </si>
  <si>
    <t>Fletes</t>
  </si>
  <si>
    <t>2.2.4.4</t>
  </si>
  <si>
    <t>Peaje</t>
  </si>
  <si>
    <t>2.2.5</t>
  </si>
  <si>
    <t xml:space="preserve">Alquileres de  Rentas </t>
  </si>
  <si>
    <t>2.2.5.1</t>
  </si>
  <si>
    <t xml:space="preserve">Alquileres y rentas de edificios y Locales </t>
  </si>
  <si>
    <t>2.2.5.3</t>
  </si>
  <si>
    <t xml:space="preserve">Alquileres de Maquinarias y Equipos </t>
  </si>
  <si>
    <t>2.2.5.3.4</t>
  </si>
  <si>
    <t>Alquileres de Equipos de Oficina</t>
  </si>
  <si>
    <t>2.2.5.4</t>
  </si>
  <si>
    <t>Alquileres de Equipos de Transportel , Tracción y Elev</t>
  </si>
  <si>
    <t>2.2.5.8</t>
  </si>
  <si>
    <t>Otros Alquileres</t>
  </si>
  <si>
    <t>2.2.6</t>
  </si>
  <si>
    <t xml:space="preserve">Seguros </t>
  </si>
  <si>
    <t>2.2.6.1</t>
  </si>
  <si>
    <t xml:space="preserve">Seguros  de bienes inmuebles  e infraestructura </t>
  </si>
  <si>
    <t>2.2.6.2</t>
  </si>
  <si>
    <t xml:space="preserve">Seguro de bienes muebles </t>
  </si>
  <si>
    <t>2.2.6.3</t>
  </si>
  <si>
    <t>Seguros de Personas</t>
  </si>
  <si>
    <t>2.2.7</t>
  </si>
  <si>
    <t xml:space="preserve">Servicios de Conservación , Reparaciones Menores  e Instalaciones Temporales </t>
  </si>
  <si>
    <t>2.2.7.1</t>
  </si>
  <si>
    <t xml:space="preserve">Obras Menores en Edificaciones </t>
  </si>
  <si>
    <t>2.2.7.1.2</t>
  </si>
  <si>
    <t>Servicios especiales de Mantenimiento</t>
  </si>
  <si>
    <t>2.2.7.1.7</t>
  </si>
  <si>
    <t xml:space="preserve">Servicios de Pintura </t>
  </si>
  <si>
    <t>2.2.7.1.6</t>
  </si>
  <si>
    <t>Instalaciones electrica</t>
  </si>
  <si>
    <t>2.2.7.2.2</t>
  </si>
  <si>
    <t>Mantenimiento y Repacion de Equipo de Computacion</t>
  </si>
  <si>
    <t>2.2.7.2.1</t>
  </si>
  <si>
    <t>Mantenimiento Equipo de oficina</t>
  </si>
  <si>
    <t>2.2.7.2.4</t>
  </si>
  <si>
    <t xml:space="preserve">Reparaciones de Maquinarias y Equipos </t>
  </si>
  <si>
    <t>2.2.7.2.6</t>
  </si>
  <si>
    <t>Mantenimiento y reparacion  de Equipos de Transporte</t>
  </si>
  <si>
    <t>2.2.7.2.8</t>
  </si>
  <si>
    <t>Servicios  de Mantenimiento, Reparacion e Instalaciones</t>
  </si>
  <si>
    <t>2.2.7.3</t>
  </si>
  <si>
    <t xml:space="preserve">Instaciones Temporales </t>
  </si>
  <si>
    <t>2.2.8</t>
  </si>
  <si>
    <t>Otros Servicios no Personales</t>
  </si>
  <si>
    <t>2.2.8.1</t>
  </si>
  <si>
    <t xml:space="preserve">Gastos Judiciales </t>
  </si>
  <si>
    <t>2,2,8,2,01</t>
  </si>
  <si>
    <t>Comisiones y gastos bancarios</t>
  </si>
  <si>
    <t>2.2.8.3.1</t>
  </si>
  <si>
    <t xml:space="preserve">Servicios Medicos sanitarios </t>
  </si>
  <si>
    <t>2.2.8.5.1</t>
  </si>
  <si>
    <t xml:space="preserve">Fumigacion </t>
  </si>
  <si>
    <t>2.2.8.5.2</t>
  </si>
  <si>
    <t>Servicios de Lavanderia</t>
  </si>
  <si>
    <t>2.2.8.5.3</t>
  </si>
  <si>
    <t xml:space="preserve">Limpieza e  Higiene </t>
  </si>
  <si>
    <t>2.2.8.6.1</t>
  </si>
  <si>
    <t>Eventos Generales</t>
  </si>
  <si>
    <t>2.2.8.6.2</t>
  </si>
  <si>
    <t xml:space="preserve">Festividades </t>
  </si>
  <si>
    <t>2.2.8.7,01</t>
  </si>
  <si>
    <t>Servicios Estudios, Investigaciones y Analisis de Factibilidad</t>
  </si>
  <si>
    <t>2.2.8.7.2</t>
  </si>
  <si>
    <t>Servicios Técnicos Juridicos</t>
  </si>
  <si>
    <t>2.2.8.7.3</t>
  </si>
  <si>
    <t>Servicio de Contabilidad y Auditoria</t>
  </si>
  <si>
    <t>2.2.8.7.5</t>
  </si>
  <si>
    <t>Servicios DE informatica y Sistema Comptarizados</t>
  </si>
  <si>
    <t>2.2.8.7.6</t>
  </si>
  <si>
    <t>Otros Servicios Técnicos y Profesionales</t>
  </si>
  <si>
    <t>2.2.8.7.04</t>
  </si>
  <si>
    <t>Servicios de Capacitación</t>
  </si>
  <si>
    <t>2.2.8.8</t>
  </si>
  <si>
    <t xml:space="preserve">Impuestos, Derechos y  Tasas </t>
  </si>
  <si>
    <t>2.2.8.8.1</t>
  </si>
  <si>
    <t xml:space="preserve">Impuestos </t>
  </si>
  <si>
    <t>2.2.8.8.2</t>
  </si>
  <si>
    <t xml:space="preserve">Derechos </t>
  </si>
  <si>
    <t>2.2.8.8.3</t>
  </si>
  <si>
    <t xml:space="preserve">Tasas </t>
  </si>
  <si>
    <t>2.2.9.4.2</t>
  </si>
  <si>
    <t>Comiison Bancaria</t>
  </si>
  <si>
    <t xml:space="preserve">Materiales y Suministros </t>
  </si>
  <si>
    <t>2.3.1</t>
  </si>
  <si>
    <t xml:space="preserve">Alimentos y Productos Agroforestales </t>
  </si>
  <si>
    <t>2.3.1.1</t>
  </si>
  <si>
    <t>Alimentos y Bebidas para Personas</t>
  </si>
  <si>
    <t>2.3.1.2</t>
  </si>
  <si>
    <t xml:space="preserve">Alimentos para animales </t>
  </si>
  <si>
    <t>2.3.1.3</t>
  </si>
  <si>
    <t>Productos Agroforestales y Pecuarios</t>
  </si>
  <si>
    <t>2.3.1.4</t>
  </si>
  <si>
    <t xml:space="preserve">Madera, Corcho y sus Manufacturas </t>
  </si>
  <si>
    <t>2.3.2</t>
  </si>
  <si>
    <t xml:space="preserve">Textiles y Vestuarios </t>
  </si>
  <si>
    <t>2.3.2.1</t>
  </si>
  <si>
    <t>Hilados y Telas</t>
  </si>
  <si>
    <t>2.3.2.2</t>
  </si>
  <si>
    <t xml:space="preserve">Acabados Textiles </t>
  </si>
  <si>
    <t>2.3.2.3</t>
  </si>
  <si>
    <t xml:space="preserve">Prendas de Vestir </t>
  </si>
  <si>
    <t>2.3.3</t>
  </si>
  <si>
    <t xml:space="preserve">Productos de Papel, Cartón de Impresos </t>
  </si>
  <si>
    <t>2.3.3.1</t>
  </si>
  <si>
    <t xml:space="preserve">Papel de Escritorio </t>
  </si>
  <si>
    <t>2.3.3.2</t>
  </si>
  <si>
    <t>Productos de Papel y Cartón</t>
  </si>
  <si>
    <t>2.3.3.3</t>
  </si>
  <si>
    <t>Productos de Artes Graficas</t>
  </si>
  <si>
    <t>2.3.3.4</t>
  </si>
  <si>
    <t>Libros,  Revistas y Periodicos</t>
  </si>
  <si>
    <t>2.3.3.5</t>
  </si>
  <si>
    <t>Texto de Enseñanza</t>
  </si>
  <si>
    <t>2.3.4</t>
  </si>
  <si>
    <t xml:space="preserve">Productos Farmaceuticos  </t>
  </si>
  <si>
    <t>2.3.4.1</t>
  </si>
  <si>
    <t xml:space="preserve">Productos Medicinales </t>
  </si>
  <si>
    <t>2.3.5</t>
  </si>
  <si>
    <t>Productos de Cuero, Caucho y Plasticos</t>
  </si>
  <si>
    <t>2.3.5.1</t>
  </si>
  <si>
    <t xml:space="preserve">Cueros y Pieles </t>
  </si>
  <si>
    <t>2.3.5.2</t>
  </si>
  <si>
    <t xml:space="preserve">Articulos de Cuero </t>
  </si>
  <si>
    <t>2.3.5.3</t>
  </si>
  <si>
    <t>Llantas y Neumaticos</t>
  </si>
  <si>
    <t>2.3.5.4</t>
  </si>
  <si>
    <t>Articulos de Caucho</t>
  </si>
  <si>
    <t>2.3.5.5</t>
  </si>
  <si>
    <t>Articulos de Plástico</t>
  </si>
  <si>
    <t>2.3.6</t>
  </si>
  <si>
    <t xml:space="preserve">Productos de Minerales Metalicos y No Metalicos </t>
  </si>
  <si>
    <t>2.3.6.1.01</t>
  </si>
  <si>
    <t xml:space="preserve">Productos de Cemento </t>
  </si>
  <si>
    <t>2.3.6.1.02</t>
  </si>
  <si>
    <t xml:space="preserve">Productos de Cal </t>
  </si>
  <si>
    <t>2.3.6.1.04</t>
  </si>
  <si>
    <t xml:space="preserve">Productos de Yeso </t>
  </si>
  <si>
    <t>2.3.6.2.01</t>
  </si>
  <si>
    <t xml:space="preserve">Productos de Vidrio </t>
  </si>
  <si>
    <t>2.3.6.2.02</t>
  </si>
  <si>
    <t xml:space="preserve">Productos de Loza </t>
  </si>
  <si>
    <t>2.3.6.2.03</t>
  </si>
  <si>
    <t xml:space="preserve">Productos de Porcelana </t>
  </si>
  <si>
    <t>2.3.6.3.01</t>
  </si>
  <si>
    <t xml:space="preserve">Productos Ferrosos </t>
  </si>
  <si>
    <t>2.3.6.3.3</t>
  </si>
  <si>
    <t>Estructura metalica</t>
  </si>
  <si>
    <t>2.3.6.3.4</t>
  </si>
  <si>
    <t>Herramienta Menores</t>
  </si>
  <si>
    <t>2.3.6.3.06</t>
  </si>
  <si>
    <t xml:space="preserve">Accesorios de Metal </t>
  </si>
  <si>
    <t>2.3.6.4.01</t>
  </si>
  <si>
    <t xml:space="preserve">Minerales metaliferos </t>
  </si>
  <si>
    <t>2.3.6.4.04</t>
  </si>
  <si>
    <t xml:space="preserve">Piedra, Arcilla y Arena </t>
  </si>
  <si>
    <t>2.3.6.4.07</t>
  </si>
  <si>
    <t xml:space="preserve">Otros Minerales </t>
  </si>
  <si>
    <t>2.3.7</t>
  </si>
  <si>
    <t>Combustibles, Lubricantes</t>
  </si>
  <si>
    <t>2.3.7.1.01</t>
  </si>
  <si>
    <t xml:space="preserve">Gasolina </t>
  </si>
  <si>
    <t>2.3.7.1.02</t>
  </si>
  <si>
    <t>Gas-oil</t>
  </si>
  <si>
    <t>2.3.7.1.04</t>
  </si>
  <si>
    <t>Gas-GLP</t>
  </si>
  <si>
    <t>2.3.7.1.05</t>
  </si>
  <si>
    <t xml:space="preserve">Aceites y Grasas </t>
  </si>
  <si>
    <t>2.3.7.1.06</t>
  </si>
  <si>
    <t xml:space="preserve">Lubricantes </t>
  </si>
  <si>
    <t>2.3.7.2.02</t>
  </si>
  <si>
    <t>Productos Fotoquímicos</t>
  </si>
  <si>
    <t>2.3.7.2.05</t>
  </si>
  <si>
    <t>Insecticida, Fumigantes</t>
  </si>
  <si>
    <t>2.3.9</t>
  </si>
  <si>
    <t xml:space="preserve">Productos quimicos y Conexos </t>
  </si>
  <si>
    <t>2.3.9.1</t>
  </si>
  <si>
    <t>Material de Limpieza</t>
  </si>
  <si>
    <t>2.3.9.2</t>
  </si>
  <si>
    <t xml:space="preserve">Utiles de escritorio, oficina, informatica y de enseñanza </t>
  </si>
  <si>
    <t>2.3.9.3</t>
  </si>
  <si>
    <t xml:space="preserve">Utiles menores medicos quirurgicos </t>
  </si>
  <si>
    <t>2.3.9.4</t>
  </si>
  <si>
    <t xml:space="preserve">Utiles destinados a actividades recreativas y deportivas </t>
  </si>
  <si>
    <t>2.3.9.5</t>
  </si>
  <si>
    <t xml:space="preserve">Utiles de cocina y comedor </t>
  </si>
  <si>
    <t>2.3.9.6</t>
  </si>
  <si>
    <t xml:space="preserve">Productos Electricos y Afines </t>
  </si>
  <si>
    <t>2.3.9.8</t>
  </si>
  <si>
    <t xml:space="preserve">Otros respuestos y accesorios menores </t>
  </si>
  <si>
    <t>2.3.9.9</t>
  </si>
  <si>
    <t>Proudustos y Utiles variso  N. I . P.</t>
  </si>
  <si>
    <t>Transferencias Corrientes</t>
  </si>
  <si>
    <t>2.4.1</t>
  </si>
  <si>
    <t xml:space="preserve">Transferencias Corrientes al Sector Privado </t>
  </si>
  <si>
    <t>2.4.1.2</t>
  </si>
  <si>
    <t xml:space="preserve">Ayuda  y donaciones  a personas </t>
  </si>
  <si>
    <t>2.4.1.3</t>
  </si>
  <si>
    <t xml:space="preserve">Premios literarios, deportivos y artisticos </t>
  </si>
  <si>
    <t>2.4.5.</t>
  </si>
  <si>
    <t xml:space="preserve">Transferencias Corrientes  a Empresas  Publlicas No Financieras </t>
  </si>
  <si>
    <t>2.4.5.4.1</t>
  </si>
  <si>
    <t xml:space="preserve">Transferencias corrientes a Instituciones publicas no financieras nacionales para servicios personales </t>
  </si>
  <si>
    <t xml:space="preserve">Bienes Muebles e Inmuebles e Intangibles </t>
  </si>
  <si>
    <t>2.6.1</t>
  </si>
  <si>
    <t>Maquinaria y Equipo</t>
  </si>
  <si>
    <t>2.6.1.1</t>
  </si>
  <si>
    <t xml:space="preserve">Muebles de Oficina y Estanteria </t>
  </si>
  <si>
    <t>2.6.1.2</t>
  </si>
  <si>
    <t xml:space="preserve">Muebles de alojamiento, excepto de oficina y estanteria </t>
  </si>
  <si>
    <t>2.6.1.3</t>
  </si>
  <si>
    <t xml:space="preserve">Equipos de Computos </t>
  </si>
  <si>
    <t>2.6.1.4.01</t>
  </si>
  <si>
    <t>Electrodomestico</t>
  </si>
  <si>
    <t>2.6.1.5</t>
  </si>
  <si>
    <t xml:space="preserve">Equipos y Aparatos Audiovisuales </t>
  </si>
  <si>
    <t>2.6.1.9</t>
  </si>
  <si>
    <t>Otros Mobiliarios y Equipos No Identificados Precedentemente</t>
  </si>
  <si>
    <t>2.6.1.3.3</t>
  </si>
  <si>
    <t>Otros Equipos de Valor</t>
  </si>
  <si>
    <t>2.6.2</t>
  </si>
  <si>
    <t xml:space="preserve">Mobiliario y Equipo Educacional y Recreativo </t>
  </si>
  <si>
    <t>2.6.2.1</t>
  </si>
  <si>
    <t xml:space="preserve">Equipos y aparatos audiovisuales </t>
  </si>
  <si>
    <t>2.6.2.3</t>
  </si>
  <si>
    <t xml:space="preserve">Camaras y Video </t>
  </si>
  <si>
    <t>2.6.2.4</t>
  </si>
  <si>
    <t xml:space="preserve">Equipos Recreativos </t>
  </si>
  <si>
    <t>2.6.4</t>
  </si>
  <si>
    <t xml:space="preserve">Vehiculos  y Equipo  de Transporte, Traccion y Elevacion </t>
  </si>
  <si>
    <t>2.6.4.1</t>
  </si>
  <si>
    <t>Automoviles y Camiones</t>
  </si>
  <si>
    <t>2.6.4.8</t>
  </si>
  <si>
    <t xml:space="preserve">Otros Equipos de Transporte </t>
  </si>
  <si>
    <t>2.6.5</t>
  </si>
  <si>
    <t xml:space="preserve">Maquinarias, Otros Equipos y Herramientas </t>
  </si>
  <si>
    <t>2.6.5.2</t>
  </si>
  <si>
    <t xml:space="preserve">Maquinaria y Equipo Industrial </t>
  </si>
  <si>
    <t>2.6.5.4</t>
  </si>
  <si>
    <t>Sistema de aire acondicionado y calefacion</t>
  </si>
  <si>
    <t>2.6.5.5</t>
  </si>
  <si>
    <t>Equipo de comunicación, telecomunicaciones y señalamiento</t>
  </si>
  <si>
    <t>2.6.5.6</t>
  </si>
  <si>
    <t xml:space="preserve">Equipo de generacion electrica, aparatos y Acesorios electricos </t>
  </si>
  <si>
    <t>2.6.5.7</t>
  </si>
  <si>
    <t xml:space="preserve">Herramientas menores </t>
  </si>
  <si>
    <t>2.6.5.8</t>
  </si>
  <si>
    <t>Otros equipos</t>
  </si>
  <si>
    <t>2.6.7</t>
  </si>
  <si>
    <t xml:space="preserve">Bienes Inmuebles </t>
  </si>
  <si>
    <t>2.6.7.4</t>
  </si>
  <si>
    <t xml:space="preserve">Edificios  no residenciales </t>
  </si>
  <si>
    <t>2.6.7.5</t>
  </si>
  <si>
    <t xml:space="preserve">Otras estructuras </t>
  </si>
  <si>
    <t>2.6.8</t>
  </si>
  <si>
    <t xml:space="preserve">Bienes Intangibles </t>
  </si>
  <si>
    <t>2.6.8.3.1</t>
  </si>
  <si>
    <t>Programas de Computación</t>
  </si>
  <si>
    <t>2.6.8.3.2</t>
  </si>
  <si>
    <t xml:space="preserve">Base de Datos </t>
  </si>
  <si>
    <t xml:space="preserve">Obras </t>
  </si>
  <si>
    <t>2.7.1</t>
  </si>
  <si>
    <t>2.7.1.2</t>
  </si>
  <si>
    <t xml:space="preserve">Obras para Edificios  no residenciales </t>
  </si>
  <si>
    <t xml:space="preserve">Total General </t>
  </si>
  <si>
    <t>VICE-PRESIDENCIA DE LA REPUBLICA DOMINICANA</t>
  </si>
  <si>
    <t>Gabinete de Coodinacion de Politicas Sociales</t>
  </si>
  <si>
    <t>Programa Progresando Con Solidaridad</t>
  </si>
  <si>
    <t>Libro Banco</t>
  </si>
  <si>
    <t>NOMBRE DE LA CTA: PROGRESANDO CON SOLIDARIDAD-CENTROS TECNOLOGICOS COMUNITARIOS (CTC)</t>
  </si>
  <si>
    <t xml:space="preserve">Cuenta Bancaria No: </t>
  </si>
  <si>
    <t>240-016503-8</t>
  </si>
  <si>
    <t xml:space="preserve">Balance Inicial: </t>
  </si>
  <si>
    <t>Fecha</t>
  </si>
  <si>
    <t>No. Ck/Transf.</t>
  </si>
  <si>
    <t>Descripcion</t>
  </si>
  <si>
    <t>Ref.</t>
  </si>
  <si>
    <t>Debito</t>
  </si>
  <si>
    <t>Credito</t>
  </si>
  <si>
    <t>Balance</t>
  </si>
  <si>
    <t xml:space="preserve">VICEPRESIDENCIA DE LA REPUBLICA DOMINICANA </t>
  </si>
  <si>
    <t xml:space="preserve">GABINETE DE COORDINACION DE LA POLITICA SOCIAL </t>
  </si>
  <si>
    <t>(valores en RD$)</t>
  </si>
  <si>
    <t>EJECUCION PRESUPUESTARIA DEL PROGRAMA  PROSOLI- CTC</t>
  </si>
  <si>
    <t xml:space="preserve">Objeto/Cta/Sub-Cuenta </t>
  </si>
  <si>
    <t xml:space="preserve">Descripción </t>
  </si>
  <si>
    <t xml:space="preserve">SOLIDARIDAD </t>
  </si>
  <si>
    <t xml:space="preserve">PROGRESANDO </t>
  </si>
  <si>
    <t>CTC</t>
  </si>
  <si>
    <t xml:space="preserve">CONSOLIDADO </t>
  </si>
  <si>
    <t>Dietas en el exterior</t>
  </si>
  <si>
    <t>2.1.3.1.02</t>
  </si>
  <si>
    <t>2.2.1.8.08</t>
  </si>
  <si>
    <t>2.3.7.2.06</t>
  </si>
  <si>
    <t>Pinturas, Lacas, Barnices, Diluyentes y Absorbentes para Pintura</t>
  </si>
  <si>
    <t>2.6.3</t>
  </si>
  <si>
    <t>EQUIPO E INSTRUMENTAL, CIENTIFICO Y LABORATORIO</t>
  </si>
  <si>
    <t>2.6.3.1</t>
  </si>
  <si>
    <t>Equipo Médico y de Laboratorio</t>
  </si>
  <si>
    <t>MES DE OCTUBRE-2017</t>
  </si>
  <si>
    <t>Del  01 al 31 de Octubre del 2017</t>
  </si>
  <si>
    <t>2.6.8.8</t>
  </si>
  <si>
    <t xml:space="preserve">Informatica </t>
  </si>
  <si>
    <t xml:space="preserve"> </t>
  </si>
  <si>
    <t>2.3.3.6</t>
  </si>
  <si>
    <t>Especies timbradas y valores</t>
  </si>
  <si>
    <t>04/10/2017</t>
  </si>
  <si>
    <t>25325 / 004861</t>
  </si>
  <si>
    <t>Sistema Solar, SRL</t>
  </si>
  <si>
    <t>25326 / 004862</t>
  </si>
  <si>
    <t>ELISANIA JOSEFINA MEJIA TAVERAS</t>
  </si>
  <si>
    <t>25327 / 004863</t>
  </si>
  <si>
    <t>JOAN ALBERTO MATEO SANCHEZ</t>
  </si>
  <si>
    <t>25328 / 004864</t>
  </si>
  <si>
    <t>YANIRIS ESTELA PEREZ TAVERAS / EVENTS PLANNER</t>
  </si>
  <si>
    <t>25329 / 004865</t>
  </si>
  <si>
    <t>MULTIPLICITY, SRL</t>
  </si>
  <si>
    <t>25330 / 004866</t>
  </si>
  <si>
    <t>25331 / 004867</t>
  </si>
  <si>
    <t>EVENCA SUPPLY, SRL</t>
  </si>
  <si>
    <t>25332 / 004868</t>
  </si>
  <si>
    <t>TATIANA ALTAGRACIA DE LA CRUZ MARTINEZ</t>
  </si>
  <si>
    <t>25333 / 004869</t>
  </si>
  <si>
    <t>ANDRY GALLARDO MARTE</t>
  </si>
  <si>
    <t>25334 / 004870</t>
  </si>
  <si>
    <t>JOSE ALEJANDRO VELAZQUEZ JIMENEZ</t>
  </si>
  <si>
    <t>25335 / 004871</t>
  </si>
  <si>
    <t>ANULADO</t>
  </si>
  <si>
    <t>25336 / 004872</t>
  </si>
  <si>
    <t>INACO IMPORTADORA NACIONAL DE COMESTIBLES, SRL</t>
  </si>
  <si>
    <t>25337 / 004873</t>
  </si>
  <si>
    <t>SANDRA MERCEDES SOTO DE ARIAS</t>
  </si>
  <si>
    <t>25338 / 004874</t>
  </si>
  <si>
    <t>EMILIO PORFIRIO DOÑE PIÑA</t>
  </si>
  <si>
    <t>25339 / 004875</t>
  </si>
  <si>
    <t>25340 / 004876</t>
  </si>
  <si>
    <t>LEASING AUTOMOTRIZ DEL SUR, SRL</t>
  </si>
  <si>
    <t>25341 / 004877</t>
  </si>
  <si>
    <t>TONER DEPOT INTERNATIONAL, SRL</t>
  </si>
  <si>
    <t>25342 / 004878</t>
  </si>
  <si>
    <t>ELIZABETH BATISTA DE MATOS</t>
  </si>
  <si>
    <t>25343 / 004879</t>
  </si>
  <si>
    <t>ALONZO JUNIOR ROSARIO CHALAS</t>
  </si>
  <si>
    <t>06/10/2017</t>
  </si>
  <si>
    <t>25344 / 004880</t>
  </si>
  <si>
    <t>COMUNIDAD SIERVOS DE CRISTO VIVO, INC</t>
  </si>
  <si>
    <t>25345 / 004881</t>
  </si>
  <si>
    <t>VIAMAR, SA</t>
  </si>
  <si>
    <t>25346 / 004882</t>
  </si>
  <si>
    <t>CONSULTORIA TECNOLOGICA EDUCATIVA CTE, SRL</t>
  </si>
  <si>
    <t>09/10/2017</t>
  </si>
  <si>
    <t>25347 / 004883</t>
  </si>
  <si>
    <t>MARIANA DEL CARMEN MEJIA GONZALEZ</t>
  </si>
  <si>
    <t>25348 / 004884</t>
  </si>
  <si>
    <t>RAFELINA INFANTE NUÑEZ</t>
  </si>
  <si>
    <t>25349 / 004885</t>
  </si>
  <si>
    <t>ISRAEL MACDONNA NUÑEZ</t>
  </si>
  <si>
    <t>25350 / 004886</t>
  </si>
  <si>
    <t>25351 / 004887</t>
  </si>
  <si>
    <t>25352 / 004888</t>
  </si>
  <si>
    <t>DANNY OMAR OGANDO FLORES</t>
  </si>
  <si>
    <t>25353 / 004889</t>
  </si>
  <si>
    <t>OSVALDO DAMIAN SERRANT HERNANDEZ</t>
  </si>
  <si>
    <t>25354 / 004890</t>
  </si>
  <si>
    <t>MIGUEL ROA FLORENTINO</t>
  </si>
  <si>
    <t>25355 / 004891</t>
  </si>
  <si>
    <t>LUIS EDUARDO DE LEON MENDEZ</t>
  </si>
  <si>
    <t>25356 / 004892</t>
  </si>
  <si>
    <t>EFRIN SALVADOR GONZALEZ VALENTIN</t>
  </si>
  <si>
    <t>25357 / 004893</t>
  </si>
  <si>
    <t>EDDY ANTONIO SOSA PERALTA</t>
  </si>
  <si>
    <t>25358 / 004894</t>
  </si>
  <si>
    <t>FELIPINA DE LA PAZ RAMIREZ</t>
  </si>
  <si>
    <t>25359 / 004895</t>
  </si>
  <si>
    <t>CORPORACION DEL ACUEDUCTO Y ALCANTARILLADO DE STO DGO</t>
  </si>
  <si>
    <t>25360 / 004896</t>
  </si>
  <si>
    <t>LUISA MERCEDES JORGE GRULLON</t>
  </si>
  <si>
    <t>25361 / 004897</t>
  </si>
  <si>
    <t>LEANDRO ARNULFO LEONARDO SANTANA</t>
  </si>
  <si>
    <t>25362 / 004898</t>
  </si>
  <si>
    <t>MANUEL EMILIO ENCARNACION</t>
  </si>
  <si>
    <t>25363 / 004899</t>
  </si>
  <si>
    <t>SAES, SRL</t>
  </si>
  <si>
    <t>10/10/2017</t>
  </si>
  <si>
    <t>25364 / 004900</t>
  </si>
  <si>
    <t>MARCOS ANIBAL CUESTA CERON</t>
  </si>
  <si>
    <t>25365 / 004901</t>
  </si>
  <si>
    <t>25366 / 004902</t>
  </si>
  <si>
    <t>JULIO ANIBAL FERNANDEZ JAVIER</t>
  </si>
  <si>
    <t>25367 / 004903</t>
  </si>
  <si>
    <t>GZ SERVIGLOBAL, SRL</t>
  </si>
  <si>
    <t>25368 / 004904</t>
  </si>
  <si>
    <t>SILKGLOBAL DOMINICANA, SRL</t>
  </si>
  <si>
    <t>12/10/2017</t>
  </si>
  <si>
    <t>25369 / 004905</t>
  </si>
  <si>
    <t>LESDIA FERNEDALISA RODRIGUEZ LARA DE ZAPATA</t>
  </si>
  <si>
    <t>25370 / 004906</t>
  </si>
  <si>
    <t>25371 / 004907</t>
  </si>
  <si>
    <t>YANIA DE JESUS LOPEZ VASQUEZ</t>
  </si>
  <si>
    <t>25372 / 004908</t>
  </si>
  <si>
    <t>25373 / 004909</t>
  </si>
  <si>
    <t>DILENNY MIGUELINA ROSARIO DE BURGOS</t>
  </si>
  <si>
    <t>25374 / 004910</t>
  </si>
  <si>
    <t>AYUNTAMIENTO DEL DISTRITO NACIONAL</t>
  </si>
  <si>
    <t>25375 / 004911</t>
  </si>
  <si>
    <t>COMPAÑIA DOMINICANA DE TELEFONOS, S A</t>
  </si>
  <si>
    <t>25376 / 004912</t>
  </si>
  <si>
    <t>Bluediesel, SRL</t>
  </si>
  <si>
    <t>25377 / 004913</t>
  </si>
  <si>
    <t>Recrea Entertainment, SRL</t>
  </si>
  <si>
    <t>25378 / 004914</t>
  </si>
  <si>
    <t>PLAZA NACO HOTEL, SRL</t>
  </si>
  <si>
    <t>25379 / 004915</t>
  </si>
  <si>
    <t>CLAUDIA MARIELA ADAMES DURAN</t>
  </si>
  <si>
    <t>25380 / 004916</t>
  </si>
  <si>
    <t>NAP DEL CARIBE, INC</t>
  </si>
  <si>
    <t>25381 / 004917</t>
  </si>
  <si>
    <t>CAROLINA GORDILLO BLANCO</t>
  </si>
  <si>
    <t>25382 / 004918</t>
  </si>
  <si>
    <t>25383 / 004919</t>
  </si>
  <si>
    <t>EDEESTE</t>
  </si>
  <si>
    <t>25384 / 004920</t>
  </si>
  <si>
    <t>25385 / 004921</t>
  </si>
  <si>
    <t>13/10/2017</t>
  </si>
  <si>
    <t>25386 / 004922</t>
  </si>
  <si>
    <t>IMPRESOS VP, SRL</t>
  </si>
  <si>
    <t>25387 / 004923</t>
  </si>
  <si>
    <t>CARIBBEAN XAM, SRL</t>
  </si>
  <si>
    <t>25388 / 004924</t>
  </si>
  <si>
    <t>25389 / 004925</t>
  </si>
  <si>
    <t>TALLERES ORTIZ CARELA DIESEL, SRL</t>
  </si>
  <si>
    <t>25390 / 004926</t>
  </si>
  <si>
    <t>25391 / 004927</t>
  </si>
  <si>
    <t>RAFAEL ANIBAL PEÑA BERNABEL</t>
  </si>
  <si>
    <t>25392 / 004928</t>
  </si>
  <si>
    <t>25393 / 004929</t>
  </si>
  <si>
    <t>25394 / 004930</t>
  </si>
  <si>
    <t>AGUA PLANETA AZUL, SA</t>
  </si>
  <si>
    <t>16/10/2017</t>
  </si>
  <si>
    <t>25395 / 004931</t>
  </si>
  <si>
    <t>25396 / 004932</t>
  </si>
  <si>
    <t>25397 / 004933</t>
  </si>
  <si>
    <t>17/10/2017</t>
  </si>
  <si>
    <t>25398 / 004934</t>
  </si>
  <si>
    <t>25399 / 004935</t>
  </si>
  <si>
    <t>25400 / 004936</t>
  </si>
  <si>
    <t>GREGORIO ALBERTO RIVAS VILLAR</t>
  </si>
  <si>
    <t>25401 / 004937</t>
  </si>
  <si>
    <t>25402 / 004938</t>
  </si>
  <si>
    <t>LUIS RICARDO VALERA TINEO</t>
  </si>
  <si>
    <t>25403 / 004939</t>
  </si>
  <si>
    <t>VICTOR OSIRIS POCHET FIGUEROA</t>
  </si>
  <si>
    <t>25404 / 004940</t>
  </si>
  <si>
    <t>25405 / 004941</t>
  </si>
  <si>
    <t>ANTONIO GARIBALDY PEREZ URBAEZ</t>
  </si>
  <si>
    <t>25406 / 004942</t>
  </si>
  <si>
    <t>BRYAN ANTONIO BREA LOPEZ</t>
  </si>
  <si>
    <t>19/10/2017</t>
  </si>
  <si>
    <t>25407 / 004943</t>
  </si>
  <si>
    <t>ELVIN JOSE GARCIA SANCHEZ</t>
  </si>
  <si>
    <t>25408 / 004944</t>
  </si>
  <si>
    <t>FERNANDO ALBERTO MEJIA MONTES DE OCA</t>
  </si>
  <si>
    <t>25409 / 004945</t>
  </si>
  <si>
    <t>CESARIO LUCIANO LUCIANO</t>
  </si>
  <si>
    <t>25410 / 004946</t>
  </si>
  <si>
    <t>VALMIS DI CARLO HIDALGO ADAMES</t>
  </si>
  <si>
    <t>25411 / 004947</t>
  </si>
  <si>
    <t>EDESUR</t>
  </si>
  <si>
    <t>25412 / 004948</t>
  </si>
  <si>
    <t>25413 / 004949</t>
  </si>
  <si>
    <t>COLUMBUS NETWORKS DOMINICANA, SA</t>
  </si>
  <si>
    <t>25414 / 004950</t>
  </si>
  <si>
    <t>23/10/2017</t>
  </si>
  <si>
    <t>25415 / 004951</t>
  </si>
  <si>
    <t>VISUAL SIGN GRAFICH BW, SRL</t>
  </si>
  <si>
    <t>25416 / 004952</t>
  </si>
  <si>
    <t>REPARACIONES ELECTRICAS Y MANTENIMIENTOS MASI, SRL</t>
  </si>
  <si>
    <t>25417 / 004953</t>
  </si>
  <si>
    <t>RAFAEL ELIAS GONZALEZ PERALTA</t>
  </si>
  <si>
    <t>25418 / 004954</t>
  </si>
  <si>
    <t>BIL ANTONIO INOA ALCANTARA</t>
  </si>
  <si>
    <t>25419 / 004955</t>
  </si>
  <si>
    <t>EDENORTE</t>
  </si>
  <si>
    <t>25420 / 004956</t>
  </si>
  <si>
    <t>25421 / 004957</t>
  </si>
  <si>
    <t>BENIGNO PEREZ BRIOSO</t>
  </si>
  <si>
    <t>25422 / 004958</t>
  </si>
  <si>
    <t>RAFAEL GENEROSO CABRAL ROSARIO</t>
  </si>
  <si>
    <t>25423 / 004959</t>
  </si>
  <si>
    <t>JESUS ROLANDO DE LOS SANTOS ENCARNACION</t>
  </si>
  <si>
    <t>25424 / 004960</t>
  </si>
  <si>
    <t>LUIS ALBERTO FRANCO REYES</t>
  </si>
  <si>
    <t>25425 / 004961</t>
  </si>
  <si>
    <t>JUAN DOMINGO RINCON DECENA</t>
  </si>
  <si>
    <t>25426 / 004962</t>
  </si>
  <si>
    <t>25427 / 004963</t>
  </si>
  <si>
    <t>25428 / 004964</t>
  </si>
  <si>
    <t>25429 / 004965</t>
  </si>
  <si>
    <t>OMAR EDUARDO VICTORIA DIAZ</t>
  </si>
  <si>
    <t>25430 / 004966</t>
  </si>
  <si>
    <t>ABREU FAST PRINT, SRL</t>
  </si>
  <si>
    <t>25431 / 004967</t>
  </si>
  <si>
    <t>MIGUEL ANGEL PEGUERO MATOS</t>
  </si>
  <si>
    <t>24/10/2017</t>
  </si>
  <si>
    <t>25432 / 004968</t>
  </si>
  <si>
    <t>25433 / 004969</t>
  </si>
  <si>
    <t>25434 / 004970</t>
  </si>
  <si>
    <t>NOEMI ESPINAL NUÑEZ</t>
  </si>
  <si>
    <t>25435 / 004971</t>
  </si>
  <si>
    <t>25436 / 004972</t>
  </si>
  <si>
    <t>25/10/2017</t>
  </si>
  <si>
    <t>25437 / 004973</t>
  </si>
  <si>
    <t>25438 / 004974</t>
  </si>
  <si>
    <t>CIRCUTOR, SRL</t>
  </si>
  <si>
    <t>26/10/2017</t>
  </si>
  <si>
    <t>25439 / 004975</t>
  </si>
  <si>
    <t>25440 / 004976</t>
  </si>
  <si>
    <t>25441 / 004977</t>
  </si>
  <si>
    <t>25442 / 004978</t>
  </si>
  <si>
    <t>25443 / 004979</t>
  </si>
  <si>
    <t>25444 / 004980</t>
  </si>
  <si>
    <t>25445 / 004981</t>
  </si>
  <si>
    <t>SUNIX PETROLEUM, SRL</t>
  </si>
  <si>
    <t>25446 / 004982</t>
  </si>
  <si>
    <t>SIMON ANSELMO MOLINA PACHECO</t>
  </si>
  <si>
    <t>25447 / 004983</t>
  </si>
  <si>
    <t>25448 / 004984</t>
  </si>
  <si>
    <t>PEDRO ALBERTO OZUNA</t>
  </si>
  <si>
    <t>25449 / 004985</t>
  </si>
  <si>
    <t>ALTICE HISPANIOLA, SA</t>
  </si>
  <si>
    <t>25450 / 004986</t>
  </si>
  <si>
    <t>Distribuidora O &amp; B, SRL</t>
  </si>
  <si>
    <t>25451 / 004987</t>
  </si>
  <si>
    <t>CLARY HAYDEE DIAZ MINAYA</t>
  </si>
  <si>
    <t>25452 / 004988</t>
  </si>
  <si>
    <t>27/10/2017</t>
  </si>
  <si>
    <t>25453 / 004989</t>
  </si>
  <si>
    <t>25454 / 004990</t>
  </si>
  <si>
    <t>25455 / 004991</t>
  </si>
  <si>
    <t>1ER REGIMIENTO DOMINICANO GUARDIA PRESIDENCIAL, ERD</t>
  </si>
  <si>
    <t>30/10/2017</t>
  </si>
  <si>
    <t>25456 / 004992</t>
  </si>
  <si>
    <t>JOEL ALBERTO ARAUJO VASQUEZ</t>
  </si>
  <si>
    <t>25457 / 004993</t>
  </si>
  <si>
    <t>25458 / 004994</t>
  </si>
  <si>
    <t>GRUPO MARTE ROMAN, SRL</t>
  </si>
  <si>
    <t>25459 / 004995</t>
  </si>
  <si>
    <t>New Image Solutións And Marketing, SRL</t>
  </si>
  <si>
    <t>25460 / 004996</t>
  </si>
  <si>
    <t>25461 / 004997</t>
  </si>
  <si>
    <t>WENDY CAROLINA RODRIGUEZ FELIZ</t>
  </si>
  <si>
    <t>25462 / 004998</t>
  </si>
  <si>
    <t>25463 / 004999</t>
  </si>
  <si>
    <t>COMPAÑIA DOMINICANA DE TELEFONOS, SA</t>
  </si>
  <si>
    <t>25464 / 005000</t>
  </si>
  <si>
    <t>31/10/2017</t>
  </si>
  <si>
    <t>25465 / 005001</t>
  </si>
  <si>
    <t>JEAN CARLOS SALVADOR DISLA</t>
  </si>
  <si>
    <t>25466 / 005002</t>
  </si>
  <si>
    <t>25467 / 005003</t>
  </si>
  <si>
    <t>25468 / 005004</t>
  </si>
  <si>
    <t>25469 / 005005</t>
  </si>
  <si>
    <t>25470 / 005006</t>
  </si>
  <si>
    <t>GERHARD EDUARDO DULUC LOPEZ</t>
  </si>
  <si>
    <t>25471 / 005007</t>
  </si>
  <si>
    <t>JIMENEZ PRODUCTION GROUP JPG SRL</t>
  </si>
  <si>
    <t>25472 / 005008</t>
  </si>
  <si>
    <t>25473 / 005009</t>
  </si>
  <si>
    <t>CATHERINE SANTOS MENDEZ</t>
  </si>
  <si>
    <t>CARGOS BANCARIOS</t>
  </si>
  <si>
    <t>22/08/2017</t>
  </si>
  <si>
    <t>25123 / 004659</t>
  </si>
  <si>
    <t>25228 / 004764</t>
  </si>
  <si>
    <t>08/09/2017</t>
  </si>
  <si>
    <t>25266 / 004802</t>
  </si>
  <si>
    <t>14/09/2017</t>
  </si>
  <si>
    <t>25267 / 004803</t>
  </si>
  <si>
    <t>25274 / 004810</t>
  </si>
  <si>
    <t>19/09/2017</t>
  </si>
  <si>
    <t>ELISANIA JOSEFINA MEJIA TAVERAS (REINTEGRO)</t>
  </si>
  <si>
    <t>MIGUEL ROA FLORENTINO (REINTEGRO)</t>
  </si>
  <si>
    <t>LUIS EDUARDO DE LEON MENDEZ (REINTEGRO)</t>
  </si>
  <si>
    <t>COMPAÑIA DOMINICANA DE TELEFONOS, S A (REINTEGRO)</t>
  </si>
  <si>
    <t>DEVOLUCION SOBRANTE VIATICO</t>
  </si>
  <si>
    <t>DEVOLUCION PEAJE</t>
  </si>
  <si>
    <t>DEVOLUCION DILENNY ROSARIO (RRHH)</t>
  </si>
  <si>
    <t>DEPOSITO RETENCION PROVEEDORES JIMANI</t>
  </si>
  <si>
    <t xml:space="preserve">DEVOLUCION SOBRANTE ck 004693 </t>
  </si>
  <si>
    <t>DEVOLUCION SOBRANTE ck 004787</t>
  </si>
  <si>
    <t xml:space="preserve"> DEPOSITO CHEQUE 004623 FRANKLIN</t>
  </si>
  <si>
    <t>DEVOLUCION SOBRANTE ck 004456</t>
  </si>
  <si>
    <t>DEVOLUCION SOBRANTE  ck 4714</t>
  </si>
  <si>
    <t>DEVOLUCION SOBRANTE  ck 4851</t>
  </si>
  <si>
    <t>DEVOLUCION SOBRANTE  ck 4560</t>
  </si>
  <si>
    <t xml:space="preserve">DEVOLUCION SOBRANTE </t>
  </si>
  <si>
    <t>DEVOLUCION SOBRANTE  ck 4754</t>
  </si>
  <si>
    <t>DEVOLUCION SOBRANTE  ck 4691</t>
  </si>
  <si>
    <t>DEVOLUCION SOBRANTE  ck 4692</t>
  </si>
  <si>
    <t>COMPENSACION SERV.SEGURIDAD</t>
  </si>
  <si>
    <t>COMPENSACION POR HORAS EXTRAS</t>
  </si>
  <si>
    <t>TRANSPORTE ACTIVIDAD</t>
  </si>
  <si>
    <t>MATERIAL DE LIMPEZA PARA LOS CTCs, SEPTIEMBRE 2017</t>
  </si>
  <si>
    <t>MATERIAL DE LIMPEZA PARA LOS CTCs, AGOSTO 2017</t>
  </si>
  <si>
    <t>PAGO NOMINA PERSONAL ADMINISTRATIVO</t>
  </si>
  <si>
    <t>PAGO COOPERATIVA</t>
  </si>
  <si>
    <t xml:space="preserve">PAGO NOMINA PERSONAL VOLUNTARIO </t>
  </si>
  <si>
    <t>CONFECCION DE CHEQUERA</t>
  </si>
  <si>
    <t>CARGO NO IDENTIFICADO</t>
  </si>
  <si>
    <t>DIRECCION GENERAL DE CONTABILIDAD GUBENAMENTAL</t>
  </si>
  <si>
    <r>
      <t xml:space="preserve">             Conciliación Bancaria al 31 de </t>
    </r>
    <r>
      <rPr>
        <b/>
        <sz val="11"/>
        <color rgb="FFFF0000"/>
        <rFont val="Times New Roman"/>
        <family val="1"/>
      </rPr>
      <t>Octubre</t>
    </r>
    <r>
      <rPr>
        <b/>
        <sz val="11"/>
        <rFont val="Times New Roman"/>
        <family val="1"/>
      </rPr>
      <t xml:space="preserve"> del año</t>
    </r>
  </si>
  <si>
    <t>Centros Tecnológicos Comunitarios (CTC's)</t>
  </si>
  <si>
    <t>Capítulo</t>
  </si>
  <si>
    <t>Daf</t>
  </si>
  <si>
    <t>DAF</t>
  </si>
  <si>
    <t>Sub-Capítulo</t>
  </si>
  <si>
    <t>UE</t>
  </si>
  <si>
    <t xml:space="preserve">Institución: </t>
  </si>
  <si>
    <t>Nombre de Cta.:</t>
  </si>
  <si>
    <t>PROGRESANDO CON SOLIDARIDAD-CTC</t>
  </si>
  <si>
    <t>Número Cta.:</t>
  </si>
  <si>
    <t>Banco:</t>
  </si>
  <si>
    <t>Reservas</t>
  </si>
  <si>
    <t>LIBRO</t>
  </si>
  <si>
    <t>BALANCE EN LIBRO</t>
  </si>
  <si>
    <t>MAS:</t>
  </si>
  <si>
    <t>Depositos del mes</t>
  </si>
  <si>
    <t>Reintegro Cks Nulo</t>
  </si>
  <si>
    <t>TOTAL DISPONIBLE</t>
  </si>
  <si>
    <t>MENOS:</t>
  </si>
  <si>
    <t>Cheques emitidos</t>
  </si>
  <si>
    <t>Notas de Débito (Transferencias realizadas)</t>
  </si>
  <si>
    <t>Comisiones Bancarias</t>
  </si>
  <si>
    <t>Total pagado</t>
  </si>
  <si>
    <t xml:space="preserve">TOTAL CONCILIADO </t>
  </si>
  <si>
    <t>BANCO</t>
  </si>
  <si>
    <t>BALANCE EN BANCO</t>
  </si>
  <si>
    <t>Depósitos en tránsito</t>
  </si>
  <si>
    <t xml:space="preserve">Cheques en tránsito </t>
  </si>
  <si>
    <t>DG-CB-02-02</t>
  </si>
  <si>
    <t>Preparado por</t>
  </si>
  <si>
    <t>Revisado por</t>
  </si>
  <si>
    <t>Autorizado por</t>
  </si>
  <si>
    <t>Aprobado por el Director General de DIGECOG</t>
  </si>
  <si>
    <t>DIFERENCIA EN PAGO CK.4877</t>
  </si>
  <si>
    <t>Notas de Crédito (Pago Ck.4877)</t>
  </si>
  <si>
    <t>"AÑO DEL DESARROLLO AGROFORESTAL"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</si>
</sst>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_€_-;\-* #,##0.00\ _€_-;_-* &quot;-&quot;??\ _€_-;_-@_-"/>
    <numFmt numFmtId="165" formatCode="0000"/>
    <numFmt numFmtId="166" formatCode="00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 Narrow"/>
      <family val="2"/>
    </font>
    <font>
      <sz val="10"/>
      <name val="Arial Narrow"/>
      <family val="2"/>
    </font>
    <font>
      <sz val="10"/>
      <color indexed="8"/>
      <name val="Arial Narrow"/>
      <family val="2"/>
    </font>
    <font>
      <sz val="10"/>
      <color theme="1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16"/>
      <color theme="1"/>
      <name val="Arial Narrow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color theme="1"/>
      <name val="Arial Narrow"/>
      <family val="2"/>
    </font>
    <font>
      <sz val="11"/>
      <color indexed="63"/>
      <name val="Calibri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2"/>
      <name val="Times New Roman"/>
      <family val="1"/>
    </font>
    <font>
      <b/>
      <sz val="12"/>
      <name val="Times New Roman"/>
      <family val="1"/>
    </font>
    <font>
      <b/>
      <i/>
      <sz val="12"/>
      <name val="Times New Roman"/>
      <family val="1"/>
    </font>
    <font>
      <b/>
      <sz val="11"/>
      <name val="Times New Roman"/>
      <family val="1"/>
    </font>
    <font>
      <b/>
      <sz val="11"/>
      <color rgb="FFFF0000"/>
      <name val="Times New Roman"/>
      <family val="1"/>
    </font>
    <font>
      <b/>
      <sz val="10"/>
      <name val="Times New Roman"/>
      <family val="1"/>
    </font>
    <font>
      <b/>
      <u/>
      <sz val="12"/>
      <name val="Times New Roman"/>
      <family val="1"/>
    </font>
    <font>
      <sz val="12"/>
      <color rgb="FFFF0000"/>
      <name val="Times New Roman"/>
      <family val="1"/>
    </font>
    <font>
      <b/>
      <u val="singleAccounting"/>
      <sz val="12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b/>
      <i/>
      <sz val="10"/>
      <color theme="9" tint="-0.249977111117893"/>
      <name val="Arial"/>
      <family val="2"/>
    </font>
    <font>
      <b/>
      <sz val="12"/>
      <color indexed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indexed="22"/>
        <bgColor indexed="64"/>
      </patternFill>
    </fill>
  </fills>
  <borders count="5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auto="1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tted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17">
    <xf numFmtId="0" fontId="0" fillId="0" borderId="0" xfId="0"/>
    <xf numFmtId="0" fontId="2" fillId="2" borderId="1" xfId="0" applyNumberFormat="1" applyFont="1" applyFill="1" applyBorder="1" applyAlignment="1">
      <alignment horizontal="center"/>
    </xf>
    <xf numFmtId="0" fontId="2" fillId="2" borderId="1" xfId="0" applyFont="1" applyFill="1" applyBorder="1"/>
    <xf numFmtId="0" fontId="2" fillId="3" borderId="2" xfId="0" applyNumberFormat="1" applyFont="1" applyFill="1" applyBorder="1" applyAlignment="1">
      <alignment horizontal="center"/>
    </xf>
    <xf numFmtId="0" fontId="2" fillId="3" borderId="2" xfId="0" applyFont="1" applyFill="1" applyBorder="1"/>
    <xf numFmtId="0" fontId="3" fillId="0" borderId="3" xfId="0" applyNumberFormat="1" applyFont="1" applyBorder="1" applyAlignment="1">
      <alignment horizontal="center"/>
    </xf>
    <xf numFmtId="0" fontId="3" fillId="0" borderId="3" xfId="0" applyFont="1" applyBorder="1"/>
    <xf numFmtId="0" fontId="3" fillId="4" borderId="3" xfId="0" applyFont="1" applyFill="1" applyBorder="1"/>
    <xf numFmtId="0" fontId="2" fillId="3" borderId="3" xfId="0" applyNumberFormat="1" applyFont="1" applyFill="1" applyBorder="1" applyAlignment="1">
      <alignment horizontal="center"/>
    </xf>
    <xf numFmtId="0" fontId="2" fillId="3" borderId="3" xfId="0" applyFont="1" applyFill="1" applyBorder="1"/>
    <xf numFmtId="0" fontId="3" fillId="0" borderId="4" xfId="0" applyFont="1" applyBorder="1"/>
    <xf numFmtId="0" fontId="3" fillId="0" borderId="5" xfId="0" applyNumberFormat="1" applyFont="1" applyBorder="1" applyAlignment="1">
      <alignment horizontal="center"/>
    </xf>
    <xf numFmtId="0" fontId="3" fillId="0" borderId="5" xfId="0" applyFont="1" applyBorder="1"/>
    <xf numFmtId="49" fontId="3" fillId="0" borderId="3" xfId="0" applyNumberFormat="1" applyFont="1" applyBorder="1" applyAlignment="1">
      <alignment horizontal="center"/>
    </xf>
    <xf numFmtId="49" fontId="3" fillId="0" borderId="6" xfId="0" applyNumberFormat="1" applyFont="1" applyFill="1" applyBorder="1" applyAlignment="1">
      <alignment horizontal="center"/>
    </xf>
    <xf numFmtId="0" fontId="3" fillId="0" borderId="6" xfId="0" applyFont="1" applyBorder="1"/>
    <xf numFmtId="49" fontId="3" fillId="0" borderId="5" xfId="0" applyNumberFormat="1" applyFont="1" applyBorder="1" applyAlignment="1">
      <alignment horizontal="center"/>
    </xf>
    <xf numFmtId="164" fontId="2" fillId="3" borderId="3" xfId="1" applyFont="1" applyFill="1" applyBorder="1"/>
    <xf numFmtId="164" fontId="2" fillId="3" borderId="2" xfId="1" applyFont="1" applyFill="1" applyBorder="1"/>
    <xf numFmtId="49" fontId="4" fillId="0" borderId="3" xfId="0" applyNumberFormat="1" applyFont="1" applyBorder="1" applyAlignment="1">
      <alignment horizontal="center"/>
    </xf>
    <xf numFmtId="0" fontId="4" fillId="0" borderId="3" xfId="0" applyFont="1" applyBorder="1"/>
    <xf numFmtId="49" fontId="3" fillId="0" borderId="6" xfId="0" applyNumberFormat="1" applyFont="1" applyBorder="1" applyAlignment="1">
      <alignment horizontal="center"/>
    </xf>
    <xf numFmtId="164" fontId="2" fillId="3" borderId="6" xfId="1" applyFont="1" applyFill="1" applyBorder="1"/>
    <xf numFmtId="0" fontId="2" fillId="3" borderId="7" xfId="0" applyNumberFormat="1" applyFont="1" applyFill="1" applyBorder="1" applyAlignment="1">
      <alignment horizontal="center"/>
    </xf>
    <xf numFmtId="0" fontId="2" fillId="3" borderId="7" xfId="0" applyFont="1" applyFill="1" applyBorder="1"/>
    <xf numFmtId="164" fontId="0" fillId="0" borderId="0" xfId="1" applyFont="1"/>
    <xf numFmtId="164" fontId="2" fillId="2" borderId="1" xfId="1" applyFont="1" applyFill="1" applyBorder="1"/>
    <xf numFmtId="164" fontId="3" fillId="0" borderId="3" xfId="1" applyFont="1" applyBorder="1"/>
    <xf numFmtId="164" fontId="3" fillId="4" borderId="3" xfId="1" applyFont="1" applyFill="1" applyBorder="1"/>
    <xf numFmtId="164" fontId="3" fillId="0" borderId="5" xfId="1" applyFont="1" applyBorder="1"/>
    <xf numFmtId="164" fontId="3" fillId="0" borderId="6" xfId="1" applyFont="1" applyBorder="1"/>
    <xf numFmtId="164" fontId="2" fillId="3" borderId="7" xfId="1" applyFont="1" applyFill="1" applyBorder="1" applyAlignment="1">
      <alignment horizontal="right"/>
    </xf>
    <xf numFmtId="164" fontId="3" fillId="0" borderId="3" xfId="1" applyFont="1" applyFill="1" applyBorder="1"/>
    <xf numFmtId="0" fontId="5" fillId="0" borderId="0" xfId="0" applyFont="1" applyAlignment="1">
      <alignment horizontal="center"/>
    </xf>
    <xf numFmtId="0" fontId="5" fillId="0" borderId="0" xfId="0" applyFont="1"/>
    <xf numFmtId="4" fontId="5" fillId="0" borderId="0" xfId="0" applyNumberFormat="1" applyFont="1" applyAlignment="1">
      <alignment horizontal="right"/>
    </xf>
    <xf numFmtId="4" fontId="5" fillId="0" borderId="0" xfId="0" applyNumberFormat="1" applyFont="1"/>
    <xf numFmtId="0" fontId="8" fillId="6" borderId="0" xfId="0" applyFont="1" applyFill="1" applyAlignment="1">
      <alignment horizontal="center" vertical="center"/>
    </xf>
    <xf numFmtId="4" fontId="8" fillId="6" borderId="0" xfId="0" applyNumberFormat="1" applyFont="1" applyFill="1" applyAlignment="1">
      <alignment horizontal="center" vertical="center"/>
    </xf>
    <xf numFmtId="0" fontId="8" fillId="5" borderId="10" xfId="0" applyFont="1" applyFill="1" applyBorder="1" applyAlignment="1">
      <alignment horizontal="center" vertical="center"/>
    </xf>
    <xf numFmtId="0" fontId="8" fillId="7" borderId="11" xfId="0" applyFont="1" applyFill="1" applyBorder="1" applyAlignment="1">
      <alignment horizontal="center" vertical="center"/>
    </xf>
    <xf numFmtId="4" fontId="8" fillId="7" borderId="0" xfId="0" applyNumberFormat="1" applyFont="1" applyFill="1" applyBorder="1" applyAlignment="1">
      <alignment horizontal="center" vertical="center"/>
    </xf>
    <xf numFmtId="0" fontId="8" fillId="5" borderId="12" xfId="0" applyFont="1" applyFill="1" applyBorder="1" applyAlignment="1">
      <alignment horizontal="center" vertical="center" wrapText="1"/>
    </xf>
    <xf numFmtId="0" fontId="8" fillId="5" borderId="13" xfId="0" applyFont="1" applyFill="1" applyBorder="1" applyAlignment="1">
      <alignment horizontal="center" vertical="center" wrapText="1"/>
    </xf>
    <xf numFmtId="0" fontId="8" fillId="5" borderId="11" xfId="0" applyFont="1" applyFill="1" applyBorder="1" applyAlignment="1">
      <alignment horizontal="center" vertical="center" wrapText="1"/>
    </xf>
    <xf numFmtId="0" fontId="8" fillId="5" borderId="14" xfId="0" applyFont="1" applyFill="1" applyBorder="1" applyAlignment="1">
      <alignment horizontal="center" vertical="center"/>
    </xf>
    <xf numFmtId="4" fontId="8" fillId="5" borderId="14" xfId="0" applyNumberFormat="1" applyFont="1" applyFill="1" applyBorder="1" applyAlignment="1">
      <alignment horizontal="right" vertical="center"/>
    </xf>
    <xf numFmtId="4" fontId="9" fillId="5" borderId="15" xfId="0" applyNumberFormat="1" applyFont="1" applyFill="1" applyBorder="1" applyAlignment="1">
      <alignment horizontal="center"/>
    </xf>
    <xf numFmtId="0" fontId="8" fillId="5" borderId="16" xfId="0" applyFont="1" applyFill="1" applyBorder="1" applyAlignment="1">
      <alignment horizontal="center" vertical="center" wrapText="1"/>
    </xf>
    <xf numFmtId="0" fontId="8" fillId="5" borderId="17" xfId="0" applyFont="1" applyFill="1" applyBorder="1" applyAlignment="1">
      <alignment horizontal="center" vertical="center" wrapText="1"/>
    </xf>
    <xf numFmtId="0" fontId="8" fillId="5" borderId="18" xfId="0" applyFont="1" applyFill="1" applyBorder="1" applyAlignment="1">
      <alignment horizontal="center" vertical="center" wrapText="1"/>
    </xf>
    <xf numFmtId="4" fontId="8" fillId="5" borderId="18" xfId="0" applyNumberFormat="1" applyFont="1" applyFill="1" applyBorder="1" applyAlignment="1">
      <alignment horizontal="center" vertical="center" wrapText="1"/>
    </xf>
    <xf numFmtId="4" fontId="8" fillId="5" borderId="19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4" fontId="0" fillId="0" borderId="0" xfId="0" applyNumberFormat="1"/>
    <xf numFmtId="4" fontId="5" fillId="0" borderId="0" xfId="1" applyNumberFormat="1" applyFont="1" applyAlignment="1"/>
    <xf numFmtId="4" fontId="8" fillId="6" borderId="0" xfId="1" applyNumberFormat="1" applyFont="1" applyFill="1" applyAlignment="1">
      <alignment horizontal="center" vertical="center"/>
    </xf>
    <xf numFmtId="4" fontId="8" fillId="7" borderId="0" xfId="1" applyNumberFormat="1" applyFont="1" applyFill="1" applyBorder="1" applyAlignment="1">
      <alignment horizontal="center" vertical="center"/>
    </xf>
    <xf numFmtId="4" fontId="9" fillId="5" borderId="15" xfId="1" applyNumberFormat="1" applyFont="1" applyFill="1" applyBorder="1" applyAlignment="1">
      <alignment horizontal="center"/>
    </xf>
    <xf numFmtId="4" fontId="8" fillId="5" borderId="19" xfId="1" applyNumberFormat="1" applyFont="1" applyFill="1" applyBorder="1" applyAlignment="1">
      <alignment horizontal="center" vertical="center"/>
    </xf>
    <xf numFmtId="4" fontId="0" fillId="0" borderId="0" xfId="1" applyNumberFormat="1" applyFont="1"/>
    <xf numFmtId="0" fontId="2" fillId="3" borderId="6" xfId="0" applyFont="1" applyFill="1" applyBorder="1"/>
    <xf numFmtId="0" fontId="2" fillId="0" borderId="1" xfId="0" applyFont="1" applyBorder="1" applyAlignment="1">
      <alignment horizontal="center" vertical="center" wrapText="1"/>
    </xf>
    <xf numFmtId="0" fontId="2" fillId="0" borderId="35" xfId="0" applyFont="1" applyBorder="1"/>
    <xf numFmtId="0" fontId="2" fillId="0" borderId="36" xfId="0" applyFont="1" applyBorder="1"/>
    <xf numFmtId="0" fontId="2" fillId="0" borderId="37" xfId="0" applyFont="1" applyBorder="1"/>
    <xf numFmtId="0" fontId="14" fillId="0" borderId="0" xfId="0" applyFont="1" applyFill="1" applyAlignment="1">
      <alignment horizontal="right"/>
    </xf>
    <xf numFmtId="0" fontId="14" fillId="0" borderId="0" xfId="0" applyNumberFormat="1" applyFont="1" applyFill="1" applyAlignment="1">
      <alignment horizontal="right"/>
    </xf>
    <xf numFmtId="164" fontId="0" fillId="0" borderId="0" xfId="0" applyNumberFormat="1"/>
    <xf numFmtId="0" fontId="7" fillId="0" borderId="20" xfId="0" applyFont="1" applyBorder="1" applyAlignment="1">
      <alignment vertical="top"/>
    </xf>
    <xf numFmtId="0" fontId="15" fillId="0" borderId="20" xfId="0" applyFont="1" applyFill="1" applyBorder="1" applyAlignment="1">
      <alignment horizontal="right"/>
    </xf>
    <xf numFmtId="0" fontId="15" fillId="0" borderId="20" xfId="0" applyNumberFormat="1" applyFont="1" applyFill="1" applyBorder="1" applyAlignment="1">
      <alignment horizontal="right"/>
    </xf>
    <xf numFmtId="0" fontId="7" fillId="0" borderId="20" xfId="0" applyFont="1" applyBorder="1" applyAlignment="1">
      <alignment horizontal="left" vertical="top" wrapText="1"/>
    </xf>
    <xf numFmtId="0" fontId="7" fillId="0" borderId="20" xfId="0" applyFont="1" applyBorder="1" applyAlignment="1">
      <alignment vertical="top" wrapText="1"/>
    </xf>
    <xf numFmtId="4" fontId="7" fillId="0" borderId="20" xfId="0" applyNumberFormat="1" applyFont="1" applyBorder="1" applyAlignment="1">
      <alignment vertical="top"/>
    </xf>
    <xf numFmtId="4" fontId="7" fillId="0" borderId="20" xfId="0" applyNumberFormat="1" applyFont="1" applyBorder="1" applyAlignment="1">
      <alignment vertical="top" wrapText="1"/>
    </xf>
    <xf numFmtId="14" fontId="7" fillId="0" borderId="23" xfId="0" applyNumberFormat="1" applyFont="1" applyBorder="1" applyAlignment="1">
      <alignment horizontal="left" vertical="top" wrapText="1"/>
    </xf>
    <xf numFmtId="0" fontId="7" fillId="0" borderId="20" xfId="0" applyFont="1" applyFill="1" applyBorder="1" applyAlignment="1">
      <alignment vertical="top" readingOrder="1"/>
    </xf>
    <xf numFmtId="4" fontId="7" fillId="0" borderId="20" xfId="0" applyNumberFormat="1" applyFont="1" applyFill="1" applyBorder="1" applyAlignment="1">
      <alignment vertical="top" readingOrder="1"/>
    </xf>
    <xf numFmtId="0" fontId="7" fillId="0" borderId="20" xfId="0" applyFont="1" applyFill="1" applyBorder="1" applyAlignment="1">
      <alignment vertical="top" wrapText="1"/>
    </xf>
    <xf numFmtId="4" fontId="7" fillId="0" borderId="20" xfId="0" applyNumberFormat="1" applyFont="1" applyFill="1" applyBorder="1" applyAlignment="1">
      <alignment vertical="top" wrapText="1"/>
    </xf>
    <xf numFmtId="0" fontId="0" fillId="0" borderId="0" xfId="0" applyFill="1"/>
    <xf numFmtId="0" fontId="0" fillId="0" borderId="0" xfId="0" applyFont="1"/>
    <xf numFmtId="4" fontId="1" fillId="0" borderId="0" xfId="1" applyNumberFormat="1" applyFont="1"/>
    <xf numFmtId="0" fontId="15" fillId="0" borderId="21" xfId="0" applyFont="1" applyBorder="1" applyAlignment="1">
      <alignment horizontal="left" wrapText="1"/>
    </xf>
    <xf numFmtId="0" fontId="15" fillId="0" borderId="20" xfId="0" applyFont="1" applyBorder="1" applyAlignment="1">
      <alignment horizontal="left" wrapText="1"/>
    </xf>
    <xf numFmtId="0" fontId="5" fillId="0" borderId="20" xfId="0" applyFont="1" applyBorder="1" applyAlignment="1">
      <alignment horizontal="center"/>
    </xf>
    <xf numFmtId="0" fontId="5" fillId="0" borderId="20" xfId="0" applyFont="1" applyBorder="1"/>
    <xf numFmtId="0" fontId="15" fillId="0" borderId="20" xfId="0" applyFont="1" applyBorder="1" applyAlignment="1">
      <alignment horizontal="center" wrapText="1"/>
    </xf>
    <xf numFmtId="0" fontId="7" fillId="0" borderId="20" xfId="0" applyFont="1" applyBorder="1" applyAlignment="1">
      <alignment vertical="top" wrapText="1" readingOrder="1"/>
    </xf>
    <xf numFmtId="4" fontId="5" fillId="0" borderId="20" xfId="1" applyNumberFormat="1" applyFont="1" applyBorder="1"/>
    <xf numFmtId="14" fontId="5" fillId="0" borderId="38" xfId="0" applyNumberFormat="1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21" xfId="0" applyFont="1" applyBorder="1"/>
    <xf numFmtId="4" fontId="15" fillId="0" borderId="22" xfId="0" applyNumberFormat="1" applyFont="1" applyFill="1" applyBorder="1" applyAlignment="1">
      <alignment horizontal="center" vertical="center" wrapText="1"/>
    </xf>
    <xf numFmtId="14" fontId="5" fillId="0" borderId="23" xfId="0" applyNumberFormat="1" applyFont="1" applyBorder="1" applyAlignment="1">
      <alignment horizontal="center"/>
    </xf>
    <xf numFmtId="4" fontId="15" fillId="0" borderId="24" xfId="0" applyNumberFormat="1" applyFont="1" applyFill="1" applyBorder="1" applyAlignment="1">
      <alignment horizontal="center" vertical="center" wrapText="1"/>
    </xf>
    <xf numFmtId="14" fontId="15" fillId="0" borderId="23" xfId="0" applyNumberFormat="1" applyFont="1" applyBorder="1" applyAlignment="1">
      <alignment horizontal="center" wrapText="1"/>
    </xf>
    <xf numFmtId="0" fontId="7" fillId="0" borderId="23" xfId="0" applyFont="1" applyBorder="1" applyAlignment="1">
      <alignment vertical="top" readingOrder="1"/>
    </xf>
    <xf numFmtId="14" fontId="7" fillId="0" borderId="23" xfId="0" applyNumberFormat="1" applyFont="1" applyBorder="1" applyAlignment="1">
      <alignment vertical="top" readingOrder="1"/>
    </xf>
    <xf numFmtId="0" fontId="7" fillId="0" borderId="23" xfId="0" applyFont="1" applyFill="1" applyBorder="1" applyAlignment="1">
      <alignment vertical="top" readingOrder="1"/>
    </xf>
    <xf numFmtId="0" fontId="7" fillId="0" borderId="23" xfId="0" applyFont="1" applyFill="1" applyBorder="1" applyAlignment="1">
      <alignment vertical="top" wrapText="1"/>
    </xf>
    <xf numFmtId="0" fontId="7" fillId="0" borderId="39" xfId="0" applyFont="1" applyFill="1" applyBorder="1" applyAlignment="1">
      <alignment vertical="top" wrapText="1"/>
    </xf>
    <xf numFmtId="0" fontId="7" fillId="0" borderId="25" xfId="0" applyFont="1" applyFill="1" applyBorder="1" applyAlignment="1">
      <alignment vertical="top" wrapText="1"/>
    </xf>
    <xf numFmtId="0" fontId="5" fillId="0" borderId="25" xfId="0" applyFont="1" applyBorder="1"/>
    <xf numFmtId="4" fontId="7" fillId="0" borderId="25" xfId="0" applyNumberFormat="1" applyFont="1" applyFill="1" applyBorder="1" applyAlignment="1">
      <alignment vertical="top" wrapText="1"/>
    </xf>
    <xf numFmtId="4" fontId="15" fillId="0" borderId="21" xfId="1" applyNumberFormat="1" applyFont="1" applyFill="1" applyBorder="1" applyAlignment="1">
      <alignment horizontal="center" vertical="center"/>
    </xf>
    <xf numFmtId="4" fontId="15" fillId="0" borderId="20" xfId="1" applyNumberFormat="1" applyFont="1" applyFill="1" applyBorder="1" applyAlignment="1">
      <alignment horizontal="center" vertical="center"/>
    </xf>
    <xf numFmtId="4" fontId="15" fillId="0" borderId="21" xfId="1" applyNumberFormat="1" applyFont="1" applyBorder="1" applyAlignment="1"/>
    <xf numFmtId="4" fontId="15" fillId="0" borderId="20" xfId="1" applyNumberFormat="1" applyFont="1" applyBorder="1" applyAlignment="1"/>
    <xf numFmtId="4" fontId="15" fillId="0" borderId="20" xfId="0" applyNumberFormat="1" applyFont="1" applyFill="1" applyBorder="1" applyAlignment="1"/>
    <xf numFmtId="4" fontId="15" fillId="0" borderId="20" xfId="1" applyNumberFormat="1" applyFont="1" applyFill="1" applyBorder="1" applyAlignment="1"/>
    <xf numFmtId="0" fontId="17" fillId="6" borderId="0" xfId="0" applyFont="1" applyFill="1" applyAlignment="1"/>
    <xf numFmtId="164" fontId="17" fillId="0" borderId="0" xfId="1" applyFont="1"/>
    <xf numFmtId="0" fontId="17" fillId="0" borderId="0" xfId="0" applyFont="1"/>
    <xf numFmtId="0" fontId="19" fillId="6" borderId="0" xfId="0" applyFont="1" applyFill="1" applyAlignment="1"/>
    <xf numFmtId="0" fontId="20" fillId="6" borderId="40" xfId="0" applyFont="1" applyFill="1" applyBorder="1" applyAlignment="1" applyProtection="1">
      <alignment horizontal="center"/>
      <protection locked="0"/>
    </xf>
    <xf numFmtId="0" fontId="19" fillId="6" borderId="0" xfId="0" applyFont="1" applyFill="1" applyAlignment="1">
      <alignment horizontal="center"/>
    </xf>
    <xf numFmtId="165" fontId="17" fillId="0" borderId="20" xfId="0" applyNumberFormat="1" applyFont="1" applyBorder="1" applyAlignment="1" applyProtection="1">
      <alignment horizontal="center"/>
      <protection locked="0"/>
    </xf>
    <xf numFmtId="166" fontId="17" fillId="0" borderId="20" xfId="0" applyNumberFormat="1" applyFont="1" applyBorder="1" applyAlignment="1" applyProtection="1">
      <alignment horizontal="center"/>
      <protection locked="0"/>
    </xf>
    <xf numFmtId="0" fontId="18" fillId="0" borderId="0" xfId="0" applyFont="1" applyBorder="1" applyAlignment="1">
      <alignment horizontal="left"/>
    </xf>
    <xf numFmtId="0" fontId="18" fillId="0" borderId="0" xfId="0" applyFont="1" applyBorder="1" applyAlignment="1">
      <alignment horizontal="center" vertical="center"/>
    </xf>
    <xf numFmtId="0" fontId="20" fillId="0" borderId="0" xfId="0" applyFont="1" applyBorder="1" applyAlignment="1">
      <alignment horizontal="left"/>
    </xf>
    <xf numFmtId="0" fontId="17" fillId="0" borderId="40" xfId="0" applyFont="1" applyBorder="1" applyProtection="1">
      <protection locked="0"/>
    </xf>
    <xf numFmtId="0" fontId="20" fillId="0" borderId="40" xfId="0" applyFont="1" applyBorder="1" applyAlignment="1" applyProtection="1">
      <protection locked="0"/>
    </xf>
    <xf numFmtId="0" fontId="22" fillId="0" borderId="40" xfId="0" applyFont="1" applyBorder="1" applyAlignment="1" applyProtection="1">
      <alignment horizontal="left"/>
      <protection locked="0"/>
    </xf>
    <xf numFmtId="164" fontId="17" fillId="0" borderId="40" xfId="1" applyFont="1" applyBorder="1"/>
    <xf numFmtId="0" fontId="20" fillId="6" borderId="41" xfId="0" applyFont="1" applyFill="1" applyBorder="1" applyAlignment="1">
      <alignment horizontal="left"/>
    </xf>
    <xf numFmtId="0" fontId="20" fillId="6" borderId="0" xfId="0" applyFont="1" applyFill="1" applyBorder="1" applyAlignment="1">
      <alignment horizontal="left"/>
    </xf>
    <xf numFmtId="0" fontId="22" fillId="6" borderId="0" xfId="0" applyFont="1" applyFill="1" applyBorder="1" applyAlignment="1" applyProtection="1">
      <alignment horizontal="left"/>
      <protection locked="0"/>
    </xf>
    <xf numFmtId="0" fontId="22" fillId="6" borderId="42" xfId="0" applyFont="1" applyFill="1" applyBorder="1" applyAlignment="1" applyProtection="1">
      <alignment horizontal="left"/>
      <protection locked="0"/>
    </xf>
    <xf numFmtId="0" fontId="17" fillId="0" borderId="0" xfId="0" applyFont="1" applyBorder="1"/>
    <xf numFmtId="0" fontId="22" fillId="6" borderId="40" xfId="0" applyFont="1" applyFill="1" applyBorder="1" applyAlignment="1">
      <alignment horizontal="left"/>
    </xf>
    <xf numFmtId="0" fontId="20" fillId="6" borderId="0" xfId="0" applyFont="1" applyFill="1" applyBorder="1" applyAlignment="1">
      <alignment horizontal="right"/>
    </xf>
    <xf numFmtId="0" fontId="20" fillId="0" borderId="0" xfId="0" applyFont="1" applyBorder="1" applyAlignment="1">
      <alignment horizontal="right"/>
    </xf>
    <xf numFmtId="0" fontId="22" fillId="0" borderId="0" xfId="0" applyFont="1" applyBorder="1" applyAlignment="1">
      <alignment horizontal="left"/>
    </xf>
    <xf numFmtId="164" fontId="17" fillId="0" borderId="0" xfId="1" applyFont="1" applyBorder="1"/>
    <xf numFmtId="0" fontId="17" fillId="0" borderId="43" xfId="0" applyFont="1" applyBorder="1"/>
    <xf numFmtId="0" fontId="17" fillId="0" borderId="44" xfId="0" applyFont="1" applyBorder="1"/>
    <xf numFmtId="164" fontId="17" fillId="0" borderId="44" xfId="1" applyFont="1" applyBorder="1"/>
    <xf numFmtId="0" fontId="17" fillId="0" borderId="45" xfId="0" applyFont="1" applyBorder="1"/>
    <xf numFmtId="0" fontId="17" fillId="0" borderId="46" xfId="0" applyFont="1" applyBorder="1"/>
    <xf numFmtId="164" fontId="18" fillId="8" borderId="0" xfId="1" applyFont="1" applyFill="1" applyBorder="1" applyAlignment="1">
      <alignment horizontal="center"/>
    </xf>
    <xf numFmtId="0" fontId="17" fillId="0" borderId="47" xfId="0" applyFont="1" applyBorder="1"/>
    <xf numFmtId="0" fontId="18" fillId="0" borderId="0" xfId="0" applyFont="1" applyBorder="1"/>
    <xf numFmtId="4" fontId="17" fillId="0" borderId="0" xfId="0" applyNumberFormat="1" applyFont="1"/>
    <xf numFmtId="164" fontId="17" fillId="0" borderId="0" xfId="1" applyFont="1" applyBorder="1" applyProtection="1">
      <protection locked="0"/>
    </xf>
    <xf numFmtId="0" fontId="23" fillId="0" borderId="0" xfId="0" applyFont="1" applyBorder="1"/>
    <xf numFmtId="0" fontId="17" fillId="0" borderId="0" xfId="0" applyFont="1" applyBorder="1" applyAlignment="1">
      <alignment horizontal="center"/>
    </xf>
    <xf numFmtId="164" fontId="18" fillId="0" borderId="42" xfId="1" applyFont="1" applyBorder="1" applyProtection="1"/>
    <xf numFmtId="164" fontId="24" fillId="0" borderId="0" xfId="1" applyFont="1"/>
    <xf numFmtId="164" fontId="17" fillId="4" borderId="0" xfId="1" applyFont="1" applyFill="1" applyBorder="1" applyProtection="1">
      <protection locked="0"/>
    </xf>
    <xf numFmtId="164" fontId="25" fillId="0" borderId="0" xfId="1" applyFont="1" applyBorder="1" applyProtection="1">
      <protection locked="0"/>
    </xf>
    <xf numFmtId="164" fontId="18" fillId="8" borderId="48" xfId="1" applyFont="1" applyFill="1" applyBorder="1" applyProtection="1"/>
    <xf numFmtId="0" fontId="17" fillId="0" borderId="49" xfId="0" applyFont="1" applyBorder="1" applyAlignment="1">
      <alignment horizontal="center"/>
    </xf>
    <xf numFmtId="0" fontId="17" fillId="0" borderId="49" xfId="0" applyFont="1" applyBorder="1" applyAlignment="1" applyProtection="1">
      <alignment horizontal="center"/>
      <protection locked="0"/>
    </xf>
    <xf numFmtId="0" fontId="17" fillId="0" borderId="0" xfId="0" applyFont="1" applyBorder="1" applyProtection="1">
      <protection locked="0"/>
    </xf>
    <xf numFmtId="164" fontId="17" fillId="0" borderId="42" xfId="1" applyFont="1" applyBorder="1" applyProtection="1"/>
    <xf numFmtId="0" fontId="17" fillId="0" borderId="0" xfId="0" applyFont="1" applyBorder="1" applyAlignment="1">
      <alignment horizontal="center" vertical="center"/>
    </xf>
    <xf numFmtId="0" fontId="17" fillId="0" borderId="50" xfId="0" applyFont="1" applyBorder="1"/>
    <xf numFmtId="0" fontId="18" fillId="0" borderId="51" xfId="0" applyFont="1" applyBorder="1"/>
    <xf numFmtId="0" fontId="17" fillId="0" borderId="51" xfId="0" applyFont="1" applyBorder="1"/>
    <xf numFmtId="164" fontId="18" fillId="0" borderId="51" xfId="1" applyFont="1" applyFill="1" applyBorder="1"/>
    <xf numFmtId="0" fontId="17" fillId="0" borderId="52" xfId="0" applyFont="1" applyBorder="1"/>
    <xf numFmtId="0" fontId="18" fillId="0" borderId="44" xfId="0" applyFont="1" applyBorder="1"/>
    <xf numFmtId="0" fontId="18" fillId="0" borderId="0" xfId="0" applyFont="1" applyBorder="1" applyAlignment="1" applyProtection="1">
      <alignment horizontal="center"/>
      <protection locked="0"/>
    </xf>
    <xf numFmtId="0" fontId="18" fillId="0" borderId="40" xfId="0" applyFont="1" applyBorder="1" applyAlignment="1" applyProtection="1">
      <protection locked="0"/>
    </xf>
    <xf numFmtId="0" fontId="18" fillId="0" borderId="40" xfId="0" applyFont="1" applyBorder="1" applyAlignment="1" applyProtection="1">
      <alignment horizontal="center"/>
      <protection locked="0"/>
    </xf>
    <xf numFmtId="0" fontId="17" fillId="0" borderId="42" xfId="0" applyFont="1" applyBorder="1" applyAlignment="1"/>
    <xf numFmtId="0" fontId="26" fillId="0" borderId="0" xfId="0" applyFont="1"/>
    <xf numFmtId="0" fontId="26" fillId="0" borderId="0" xfId="0" applyFont="1" applyBorder="1" applyAlignment="1">
      <alignment horizontal="center"/>
    </xf>
    <xf numFmtId="0" fontId="17" fillId="0" borderId="0" xfId="0" applyFont="1" applyBorder="1" applyAlignment="1"/>
    <xf numFmtId="0" fontId="28" fillId="0" borderId="0" xfId="0" applyFont="1" applyBorder="1"/>
    <xf numFmtId="4" fontId="15" fillId="0" borderId="20" xfId="0" applyNumberFormat="1" applyFont="1" applyBorder="1" applyAlignment="1">
      <alignment vertical="top" wrapText="1"/>
    </xf>
    <xf numFmtId="4" fontId="16" fillId="0" borderId="0" xfId="1" applyNumberFormat="1" applyFont="1"/>
    <xf numFmtId="4" fontId="5" fillId="0" borderId="53" xfId="1" applyNumberFormat="1" applyFont="1" applyBorder="1"/>
    <xf numFmtId="4" fontId="15" fillId="0" borderId="54" xfId="0" applyNumberFormat="1" applyFont="1" applyFill="1" applyBorder="1" applyAlignment="1">
      <alignment horizontal="center" vertical="center" wrapText="1"/>
    </xf>
    <xf numFmtId="4" fontId="8" fillId="0" borderId="1" xfId="0" applyNumberFormat="1" applyFont="1" applyFill="1" applyBorder="1" applyAlignment="1">
      <alignment horizontal="center" vertical="center" wrapText="1"/>
    </xf>
    <xf numFmtId="0" fontId="13" fillId="0" borderId="32" xfId="0" applyFont="1" applyBorder="1" applyAlignment="1">
      <alignment horizontal="center" vertical="center" wrapText="1"/>
    </xf>
    <xf numFmtId="0" fontId="13" fillId="0" borderId="33" xfId="0" applyFont="1" applyBorder="1" applyAlignment="1">
      <alignment horizontal="center" vertical="center" wrapText="1"/>
    </xf>
    <xf numFmtId="0" fontId="10" fillId="0" borderId="34" xfId="0" applyFont="1" applyBorder="1" applyAlignment="1">
      <alignment horizontal="center" vertical="center" wrapText="1"/>
    </xf>
    <xf numFmtId="0" fontId="3" fillId="0" borderId="26" xfId="0" applyFont="1" applyBorder="1"/>
    <xf numFmtId="0" fontId="3" fillId="0" borderId="30" xfId="0" applyFont="1" applyBorder="1" applyAlignment="1" applyProtection="1">
      <alignment horizontal="center"/>
      <protection locked="0"/>
    </xf>
    <xf numFmtId="0" fontId="3" fillId="0" borderId="0" xfId="0" applyFont="1" applyBorder="1" applyAlignment="1" applyProtection="1">
      <alignment horizontal="center"/>
      <protection locked="0"/>
    </xf>
    <xf numFmtId="0" fontId="3" fillId="0" borderId="31" xfId="0" applyFont="1" applyBorder="1" applyAlignment="1" applyProtection="1">
      <alignment horizontal="center"/>
      <protection locked="0"/>
    </xf>
    <xf numFmtId="0" fontId="12" fillId="0" borderId="27" xfId="0" applyFont="1" applyBorder="1" applyAlignment="1" applyProtection="1">
      <alignment horizontal="center"/>
      <protection locked="0"/>
    </xf>
    <xf numFmtId="0" fontId="12" fillId="0" borderId="28" xfId="0" applyFont="1" applyBorder="1" applyAlignment="1" applyProtection="1">
      <alignment horizontal="center"/>
      <protection locked="0"/>
    </xf>
    <xf numFmtId="0" fontId="12" fillId="0" borderId="29" xfId="0" applyFont="1" applyBorder="1" applyAlignment="1" applyProtection="1">
      <alignment horizontal="center"/>
      <protection locked="0"/>
    </xf>
    <xf numFmtId="0" fontId="11" fillId="0" borderId="30" xfId="0" applyFont="1" applyBorder="1" applyAlignment="1" applyProtection="1">
      <alignment horizontal="center"/>
      <protection locked="0"/>
    </xf>
    <xf numFmtId="0" fontId="11" fillId="0" borderId="0" xfId="0" applyFont="1" applyBorder="1" applyAlignment="1" applyProtection="1">
      <alignment horizontal="center"/>
      <protection locked="0"/>
    </xf>
    <xf numFmtId="0" fontId="11" fillId="0" borderId="31" xfId="0" applyFont="1" applyBorder="1" applyAlignment="1" applyProtection="1">
      <alignment horizontal="center"/>
      <protection locked="0"/>
    </xf>
    <xf numFmtId="0" fontId="8" fillId="6" borderId="0" xfId="0" applyFont="1" applyFill="1" applyAlignment="1">
      <alignment horizontal="center" vertical="center"/>
    </xf>
    <xf numFmtId="0" fontId="8" fillId="5" borderId="0" xfId="0" applyFont="1" applyFill="1" applyBorder="1" applyAlignment="1">
      <alignment horizontal="center" vertical="center"/>
    </xf>
    <xf numFmtId="0" fontId="8" fillId="5" borderId="8" xfId="0" applyFont="1" applyFill="1" applyBorder="1" applyAlignment="1">
      <alignment horizontal="center" vertical="center"/>
    </xf>
    <xf numFmtId="0" fontId="8" fillId="5" borderId="9" xfId="0" applyFont="1" applyFill="1" applyBorder="1" applyAlignment="1">
      <alignment horizontal="center" vertical="center"/>
    </xf>
    <xf numFmtId="0" fontId="30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0" fontId="29" fillId="6" borderId="0" xfId="0" applyFont="1" applyFill="1" applyAlignment="1">
      <alignment horizontal="center" vertical="center"/>
    </xf>
    <xf numFmtId="0" fontId="18" fillId="0" borderId="40" xfId="0" applyFont="1" applyBorder="1" applyAlignment="1" applyProtection="1">
      <alignment horizontal="center"/>
      <protection locked="0"/>
    </xf>
    <xf numFmtId="0" fontId="17" fillId="0" borderId="42" xfId="0" applyFont="1" applyBorder="1" applyAlignment="1">
      <alignment horizontal="center"/>
    </xf>
    <xf numFmtId="0" fontId="17" fillId="0" borderId="0" xfId="0" applyFont="1" applyBorder="1" applyAlignment="1">
      <alignment horizontal="center"/>
    </xf>
    <xf numFmtId="164" fontId="27" fillId="0" borderId="0" xfId="1" applyFont="1" applyFill="1" applyBorder="1" applyAlignment="1">
      <alignment horizontal="right"/>
    </xf>
    <xf numFmtId="0" fontId="28" fillId="0" borderId="0" xfId="0" applyFont="1" applyBorder="1" applyAlignment="1">
      <alignment horizontal="center"/>
    </xf>
    <xf numFmtId="164" fontId="26" fillId="0" borderId="0" xfId="1" applyFont="1" applyFill="1" applyBorder="1" applyAlignment="1">
      <alignment horizontal="right"/>
    </xf>
    <xf numFmtId="0" fontId="17" fillId="0" borderId="0" xfId="0" applyFont="1" applyBorder="1" applyAlignment="1">
      <alignment horizontal="left"/>
    </xf>
    <xf numFmtId="0" fontId="17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left"/>
    </xf>
    <xf numFmtId="0" fontId="18" fillId="0" borderId="40" xfId="0" applyFont="1" applyBorder="1" applyAlignment="1" applyProtection="1">
      <alignment horizontal="left" vertical="center"/>
      <protection locked="0"/>
    </xf>
    <xf numFmtId="0" fontId="20" fillId="0" borderId="0" xfId="0" applyFont="1" applyBorder="1" applyAlignment="1">
      <alignment horizontal="left"/>
    </xf>
    <xf numFmtId="0" fontId="22" fillId="0" borderId="41" xfId="0" applyFont="1" applyBorder="1" applyAlignment="1" applyProtection="1">
      <alignment horizontal="left"/>
      <protection locked="0"/>
    </xf>
    <xf numFmtId="0" fontId="20" fillId="0" borderId="0" xfId="0" applyFont="1" applyBorder="1" applyAlignment="1">
      <alignment horizontal="right"/>
    </xf>
    <xf numFmtId="0" fontId="22" fillId="0" borderId="40" xfId="0" applyFont="1" applyBorder="1" applyAlignment="1" applyProtection="1">
      <alignment horizontal="left"/>
      <protection locked="0"/>
    </xf>
    <xf numFmtId="0" fontId="18" fillId="6" borderId="0" xfId="0" applyFont="1" applyFill="1" applyAlignment="1" applyProtection="1">
      <alignment horizontal="center"/>
    </xf>
    <xf numFmtId="0" fontId="20" fillId="6" borderId="0" xfId="0" applyFont="1" applyFill="1" applyAlignment="1">
      <alignment horizontal="center"/>
    </xf>
    <xf numFmtId="0" fontId="18" fillId="6" borderId="0" xfId="0" applyFont="1" applyFill="1" applyAlignment="1">
      <alignment horizontal="center"/>
    </xf>
    <xf numFmtId="0" fontId="19" fillId="6" borderId="0" xfId="0" applyFont="1" applyFill="1" applyAlignment="1">
      <alignment horizontal="center"/>
    </xf>
  </cellXfs>
  <cellStyles count="2">
    <cellStyle name="Millares" xfId="1" builtinId="3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9527</xdr:colOff>
      <xdr:row>0</xdr:row>
      <xdr:rowOff>38100</xdr:rowOff>
    </xdr:from>
    <xdr:to>
      <xdr:col>2</xdr:col>
      <xdr:colOff>447676</xdr:colOff>
      <xdr:row>8</xdr:row>
      <xdr:rowOff>161924</xdr:rowOff>
    </xdr:to>
    <xdr:pic>
      <xdr:nvPicPr>
        <xdr:cNvPr id="2" name="Picture 3" descr="C:\Users\fr.cardoza.SOLIDARIDAD\Pictures\VICE.bmp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7" y="38100"/>
          <a:ext cx="2124074" cy="16192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304800</xdr:colOff>
      <xdr:row>4</xdr:row>
      <xdr:rowOff>123825</xdr:rowOff>
    </xdr:to>
    <xdr:sp macro="" textlink="">
      <xdr:nvSpPr>
        <xdr:cNvPr id="2049" name="AutoShape 1" descr="Resultado de imagen para logo ctc"/>
        <xdr:cNvSpPr>
          <a:spLocks noChangeAspect="1" noChangeArrowheads="1"/>
        </xdr:cNvSpPr>
      </xdr:nvSpPr>
      <xdr:spPr bwMode="auto">
        <a:xfrm>
          <a:off x="9077325" y="55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209549</xdr:colOff>
      <xdr:row>0</xdr:row>
      <xdr:rowOff>66675</xdr:rowOff>
    </xdr:from>
    <xdr:to>
      <xdr:col>7</xdr:col>
      <xdr:colOff>47624</xdr:colOff>
      <xdr:row>7</xdr:row>
      <xdr:rowOff>161925</xdr:rowOff>
    </xdr:to>
    <xdr:pic>
      <xdr:nvPicPr>
        <xdr:cNvPr id="5" name="4 Imagen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4" y="66675"/>
          <a:ext cx="2143125" cy="1409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152400</xdr:colOff>
      <xdr:row>0</xdr:row>
      <xdr:rowOff>0</xdr:rowOff>
    </xdr:from>
    <xdr:to>
      <xdr:col>6</xdr:col>
      <xdr:colOff>742950</xdr:colOff>
      <xdr:row>2</xdr:row>
      <xdr:rowOff>47625</xdr:rowOff>
    </xdr:to>
    <xdr:pic>
      <xdr:nvPicPr>
        <xdr:cNvPr id="2" name="Picture 35" descr="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l="5540" t="8694" r="76802" b="39194"/>
        <a:stretch>
          <a:fillRect/>
        </a:stretch>
      </xdr:blipFill>
      <xdr:spPr bwMode="auto">
        <a:xfrm>
          <a:off x="2293620" y="0"/>
          <a:ext cx="1489710" cy="443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1"/>
  <sheetViews>
    <sheetView topLeftCell="A211" workbookViewId="0">
      <selection activeCell="B231" sqref="B231"/>
    </sheetView>
  </sheetViews>
  <sheetFormatPr baseColWidth="10" defaultRowHeight="15" x14ac:dyDescent="0.25"/>
  <cols>
    <col min="2" max="2" width="73.42578125" bestFit="1" customWidth="1"/>
    <col min="3" max="3" width="17.42578125" bestFit="1" customWidth="1"/>
    <col min="4" max="4" width="13" bestFit="1" customWidth="1"/>
    <col min="5" max="5" width="13.42578125" style="25" bestFit="1" customWidth="1"/>
    <col min="6" max="6" width="14.28515625" bestFit="1" customWidth="1"/>
  </cols>
  <sheetData>
    <row r="1" spans="1:6" ht="17.45" x14ac:dyDescent="0.3">
      <c r="A1" s="185" t="s">
        <v>362</v>
      </c>
      <c r="B1" s="186"/>
      <c r="C1" s="186"/>
      <c r="D1" s="186"/>
      <c r="E1" s="186"/>
      <c r="F1" s="187"/>
    </row>
    <row r="2" spans="1:6" ht="15.6" x14ac:dyDescent="0.3">
      <c r="A2" s="188" t="s">
        <v>363</v>
      </c>
      <c r="B2" s="189"/>
      <c r="C2" s="189"/>
      <c r="D2" s="189"/>
      <c r="E2" s="189"/>
      <c r="F2" s="190"/>
    </row>
    <row r="3" spans="1:6" ht="15.6" x14ac:dyDescent="0.3">
      <c r="A3" s="188" t="s">
        <v>365</v>
      </c>
      <c r="B3" s="189"/>
      <c r="C3" s="189"/>
      <c r="D3" s="189"/>
      <c r="E3" s="189"/>
      <c r="F3" s="190"/>
    </row>
    <row r="4" spans="1:6" ht="15.6" x14ac:dyDescent="0.3">
      <c r="A4" s="188" t="s">
        <v>381</v>
      </c>
      <c r="B4" s="189"/>
      <c r="C4" s="189"/>
      <c r="D4" s="189"/>
      <c r="E4" s="189"/>
      <c r="F4" s="190"/>
    </row>
    <row r="5" spans="1:6" ht="15.6" x14ac:dyDescent="0.3">
      <c r="A5" s="188" t="s">
        <v>364</v>
      </c>
      <c r="B5" s="189"/>
      <c r="C5" s="189"/>
      <c r="D5" s="189"/>
      <c r="E5" s="189"/>
      <c r="F5" s="190"/>
    </row>
    <row r="6" spans="1:6" thickBot="1" x14ac:dyDescent="0.35">
      <c r="A6" s="182"/>
      <c r="B6" s="183"/>
      <c r="C6" s="183"/>
      <c r="D6" s="183"/>
      <c r="E6" s="183"/>
      <c r="F6" s="184"/>
    </row>
    <row r="7" spans="1:6" ht="16.5" thickTop="1" thickBot="1" x14ac:dyDescent="0.3">
      <c r="A7" s="178" t="s">
        <v>366</v>
      </c>
      <c r="B7" s="180" t="s">
        <v>367</v>
      </c>
      <c r="C7" s="63" t="s">
        <v>366</v>
      </c>
      <c r="D7" s="64"/>
      <c r="E7" s="64"/>
      <c r="F7" s="65"/>
    </row>
    <row r="8" spans="1:6" ht="26.25" thickBot="1" x14ac:dyDescent="0.3">
      <c r="A8" s="179"/>
      <c r="B8" s="181"/>
      <c r="C8" s="62" t="s">
        <v>368</v>
      </c>
      <c r="D8" s="62" t="s">
        <v>369</v>
      </c>
      <c r="E8" s="62" t="s">
        <v>370</v>
      </c>
      <c r="F8" s="62" t="s">
        <v>371</v>
      </c>
    </row>
    <row r="9" spans="1:6" thickBot="1" x14ac:dyDescent="0.35">
      <c r="A9" s="1">
        <v>21</v>
      </c>
      <c r="B9" s="2" t="s">
        <v>0</v>
      </c>
      <c r="C9" s="2"/>
      <c r="D9" s="2"/>
      <c r="E9" s="26">
        <f>+E10+E14+E19+E22+E26++E33+E37</f>
        <v>7557309.0499999998</v>
      </c>
      <c r="F9" s="26">
        <f>+F10+F14+F19+F22+F26++F33+F37</f>
        <v>7557309.0499999998</v>
      </c>
    </row>
    <row r="10" spans="1:6" ht="14.45" x14ac:dyDescent="0.3">
      <c r="A10" s="3" t="s">
        <v>1</v>
      </c>
      <c r="B10" s="4" t="s">
        <v>2</v>
      </c>
      <c r="C10" s="4"/>
      <c r="D10" s="4"/>
      <c r="E10" s="18">
        <f>E11+E12</f>
        <v>3570700.5</v>
      </c>
      <c r="F10" s="18">
        <f>F11+F12</f>
        <v>3570700.5</v>
      </c>
    </row>
    <row r="11" spans="1:6" ht="14.45" x14ac:dyDescent="0.3">
      <c r="A11" s="5" t="s">
        <v>3</v>
      </c>
      <c r="B11" s="6" t="s">
        <v>4</v>
      </c>
      <c r="C11" s="6"/>
      <c r="D11" s="6"/>
      <c r="E11" s="27">
        <v>3570700.5</v>
      </c>
      <c r="F11" s="27">
        <f>E11</f>
        <v>3570700.5</v>
      </c>
    </row>
    <row r="12" spans="1:6" ht="14.45" x14ac:dyDescent="0.3">
      <c r="A12" s="5" t="s">
        <v>5</v>
      </c>
      <c r="B12" s="7" t="s">
        <v>6</v>
      </c>
      <c r="C12" s="7"/>
      <c r="D12" s="7"/>
      <c r="E12" s="28"/>
      <c r="F12" s="28"/>
    </row>
    <row r="13" spans="1:6" ht="14.45" x14ac:dyDescent="0.3">
      <c r="A13" s="5"/>
      <c r="B13" s="7"/>
      <c r="C13" s="7"/>
      <c r="D13" s="7"/>
      <c r="E13" s="28"/>
      <c r="F13" s="28"/>
    </row>
    <row r="14" spans="1:6" ht="14.45" x14ac:dyDescent="0.3">
      <c r="A14" s="8" t="s">
        <v>7</v>
      </c>
      <c r="B14" s="9" t="s">
        <v>8</v>
      </c>
      <c r="C14" s="9"/>
      <c r="D14" s="9"/>
      <c r="E14" s="17">
        <f>SUM(E15:E17)</f>
        <v>2683666.67</v>
      </c>
      <c r="F14" s="17">
        <f>SUM(F15:F17)</f>
        <v>2683666.67</v>
      </c>
    </row>
    <row r="15" spans="1:6" ht="14.45" x14ac:dyDescent="0.3">
      <c r="A15" s="5" t="s">
        <v>9</v>
      </c>
      <c r="B15" s="6" t="s">
        <v>10</v>
      </c>
      <c r="C15" s="6"/>
      <c r="D15" s="6"/>
      <c r="E15" s="27">
        <f>2563666.67+120000</f>
        <v>2683666.67</v>
      </c>
      <c r="F15" s="27">
        <f>E15</f>
        <v>2683666.67</v>
      </c>
    </row>
    <row r="16" spans="1:6" ht="14.45" x14ac:dyDescent="0.3">
      <c r="A16" s="5" t="s">
        <v>11</v>
      </c>
      <c r="B16" s="6" t="s">
        <v>12</v>
      </c>
      <c r="C16" s="6"/>
      <c r="D16" s="6"/>
      <c r="E16" s="27"/>
      <c r="F16" s="27"/>
    </row>
    <row r="17" spans="1:7" ht="14.45" x14ac:dyDescent="0.3">
      <c r="A17" s="5" t="s">
        <v>13</v>
      </c>
      <c r="B17" s="6" t="s">
        <v>14</v>
      </c>
      <c r="C17" s="6"/>
      <c r="D17" s="6"/>
      <c r="E17" s="27"/>
      <c r="F17" s="27"/>
    </row>
    <row r="18" spans="1:7" ht="14.45" x14ac:dyDescent="0.3">
      <c r="A18" s="5"/>
      <c r="B18" s="6"/>
      <c r="C18" s="6"/>
      <c r="D18" s="6"/>
      <c r="E18" s="27"/>
      <c r="F18" s="27"/>
    </row>
    <row r="19" spans="1:7" x14ac:dyDescent="0.25">
      <c r="A19" s="8" t="s">
        <v>15</v>
      </c>
      <c r="B19" s="9" t="s">
        <v>16</v>
      </c>
      <c r="C19" s="9"/>
      <c r="D19" s="9"/>
      <c r="E19" s="17">
        <f>SUM(E20:E21)</f>
        <v>0</v>
      </c>
      <c r="F19" s="17">
        <f>SUM(F20:F21)</f>
        <v>0</v>
      </c>
    </row>
    <row r="20" spans="1:7" x14ac:dyDescent="0.25">
      <c r="A20" s="5" t="s">
        <v>17</v>
      </c>
      <c r="B20" s="6" t="s">
        <v>18</v>
      </c>
      <c r="C20" s="6"/>
      <c r="D20" s="6"/>
      <c r="E20" s="27">
        <v>0</v>
      </c>
      <c r="F20" s="27">
        <v>0</v>
      </c>
    </row>
    <row r="21" spans="1:7" ht="14.45" x14ac:dyDescent="0.3">
      <c r="A21" s="5"/>
      <c r="B21" s="6"/>
      <c r="C21" s="6"/>
      <c r="D21" s="6"/>
      <c r="E21" s="27"/>
      <c r="F21" s="27"/>
    </row>
    <row r="22" spans="1:7" ht="14.45" x14ac:dyDescent="0.3">
      <c r="A22" s="8" t="s">
        <v>19</v>
      </c>
      <c r="B22" s="9" t="s">
        <v>20</v>
      </c>
      <c r="C22" s="9"/>
      <c r="D22" s="9"/>
      <c r="E22" s="17">
        <f>SUM(E23:E24)</f>
        <v>50761.43</v>
      </c>
      <c r="F22" s="17">
        <f>SUM(F23:F24)</f>
        <v>50761.43</v>
      </c>
    </row>
    <row r="23" spans="1:7" x14ac:dyDescent="0.25">
      <c r="A23" s="5" t="s">
        <v>21</v>
      </c>
      <c r="B23" s="6" t="s">
        <v>22</v>
      </c>
      <c r="C23" s="6"/>
      <c r="D23" s="6"/>
      <c r="E23" s="27"/>
      <c r="F23" s="27"/>
    </row>
    <row r="24" spans="1:7" x14ac:dyDescent="0.25">
      <c r="A24" s="5" t="s">
        <v>23</v>
      </c>
      <c r="B24" s="6" t="s">
        <v>24</v>
      </c>
      <c r="C24" s="6"/>
      <c r="D24" s="6"/>
      <c r="E24" s="27">
        <v>50761.43</v>
      </c>
      <c r="F24" s="27">
        <f>E24</f>
        <v>50761.43</v>
      </c>
    </row>
    <row r="25" spans="1:7" ht="14.45" x14ac:dyDescent="0.3">
      <c r="A25" s="5"/>
      <c r="B25" s="6"/>
      <c r="C25" s="6"/>
      <c r="D25" s="6"/>
      <c r="E25" s="27"/>
      <c r="F25" s="27"/>
    </row>
    <row r="26" spans="1:7" x14ac:dyDescent="0.25">
      <c r="A26" s="8" t="s">
        <v>25</v>
      </c>
      <c r="B26" s="9" t="s">
        <v>26</v>
      </c>
      <c r="C26" s="9"/>
      <c r="D26" s="9"/>
      <c r="E26" s="17">
        <f>SUM(E27:E31)</f>
        <v>318356.67</v>
      </c>
      <c r="F26" s="17">
        <f>SUM(F27:F31)</f>
        <v>318356.67</v>
      </c>
    </row>
    <row r="27" spans="1:7" x14ac:dyDescent="0.25">
      <c r="A27" s="5" t="s">
        <v>27</v>
      </c>
      <c r="B27" s="6" t="s">
        <v>28</v>
      </c>
      <c r="C27" s="6"/>
      <c r="D27" s="6"/>
      <c r="E27" s="27">
        <v>2884.17</v>
      </c>
      <c r="F27" s="27">
        <f t="shared" ref="F27:F31" si="0">E27</f>
        <v>2884.17</v>
      </c>
    </row>
    <row r="28" spans="1:7" x14ac:dyDescent="0.25">
      <c r="A28" s="5" t="s">
        <v>29</v>
      </c>
      <c r="B28" s="6" t="s">
        <v>30</v>
      </c>
      <c r="C28" s="6"/>
      <c r="D28" s="6"/>
      <c r="E28" s="27">
        <v>0</v>
      </c>
      <c r="F28" s="27">
        <f t="shared" si="0"/>
        <v>0</v>
      </c>
      <c r="G28" t="s">
        <v>385</v>
      </c>
    </row>
    <row r="29" spans="1:7" x14ac:dyDescent="0.25">
      <c r="A29" s="5" t="s">
        <v>31</v>
      </c>
      <c r="B29" s="6" t="s">
        <v>32</v>
      </c>
      <c r="C29" s="6"/>
      <c r="D29" s="6"/>
      <c r="E29" s="27">
        <v>315472.5</v>
      </c>
      <c r="F29" s="27">
        <f t="shared" si="0"/>
        <v>315472.5</v>
      </c>
    </row>
    <row r="30" spans="1:7" x14ac:dyDescent="0.25">
      <c r="A30" s="5" t="s">
        <v>33</v>
      </c>
      <c r="B30" s="6" t="s">
        <v>34</v>
      </c>
      <c r="C30" s="6"/>
      <c r="D30" s="6"/>
      <c r="E30" s="27">
        <v>0</v>
      </c>
      <c r="F30" s="27">
        <f t="shared" si="0"/>
        <v>0</v>
      </c>
    </row>
    <row r="31" spans="1:7" x14ac:dyDescent="0.25">
      <c r="A31" s="5" t="s">
        <v>35</v>
      </c>
      <c r="B31" s="6" t="s">
        <v>36</v>
      </c>
      <c r="C31" s="6"/>
      <c r="D31" s="6"/>
      <c r="E31" s="27"/>
      <c r="F31" s="27">
        <f t="shared" si="0"/>
        <v>0</v>
      </c>
    </row>
    <row r="32" spans="1:7" ht="14.45" x14ac:dyDescent="0.3">
      <c r="A32" s="5"/>
      <c r="B32" s="6"/>
      <c r="C32" s="6"/>
      <c r="D32" s="6"/>
      <c r="E32" s="27"/>
      <c r="F32" s="27"/>
    </row>
    <row r="33" spans="1:6" x14ac:dyDescent="0.25">
      <c r="A33" s="8" t="s">
        <v>37</v>
      </c>
      <c r="B33" s="9" t="s">
        <v>38</v>
      </c>
      <c r="C33" s="9"/>
      <c r="D33" s="9"/>
      <c r="E33" s="17">
        <f>SUM(E34:E35)</f>
        <v>3500</v>
      </c>
      <c r="F33" s="17">
        <f>SUM(F34:F35)</f>
        <v>3500</v>
      </c>
    </row>
    <row r="34" spans="1:6" ht="14.45" x14ac:dyDescent="0.3">
      <c r="A34" s="5" t="s">
        <v>39</v>
      </c>
      <c r="B34" s="6" t="s">
        <v>40</v>
      </c>
      <c r="C34" s="6"/>
      <c r="D34" s="6"/>
      <c r="E34" s="27">
        <v>3500</v>
      </c>
      <c r="F34" s="27">
        <f>E34</f>
        <v>3500</v>
      </c>
    </row>
    <row r="35" spans="1:6" ht="14.45" x14ac:dyDescent="0.3">
      <c r="A35" s="5" t="s">
        <v>373</v>
      </c>
      <c r="B35" s="6" t="s">
        <v>372</v>
      </c>
      <c r="C35" s="6"/>
      <c r="D35" s="6"/>
      <c r="E35" s="27">
        <v>0</v>
      </c>
      <c r="F35" s="27">
        <f>E35</f>
        <v>0</v>
      </c>
    </row>
    <row r="36" spans="1:6" ht="14.45" x14ac:dyDescent="0.3">
      <c r="A36" s="5"/>
      <c r="B36" s="6"/>
      <c r="C36" s="6"/>
      <c r="D36" s="6"/>
      <c r="E36" s="27"/>
      <c r="F36" s="27"/>
    </row>
    <row r="37" spans="1:6" ht="14.45" x14ac:dyDescent="0.3">
      <c r="A37" s="8" t="s">
        <v>41</v>
      </c>
      <c r="B37" s="9" t="s">
        <v>42</v>
      </c>
      <c r="C37" s="9"/>
      <c r="D37" s="9"/>
      <c r="E37" s="17">
        <f>SUM(E38:E40)</f>
        <v>930323.77999999991</v>
      </c>
      <c r="F37" s="17">
        <f>SUM(F38:F40)</f>
        <v>930323.77999999991</v>
      </c>
    </row>
    <row r="38" spans="1:6" ht="14.45" x14ac:dyDescent="0.3">
      <c r="A38" s="5" t="s">
        <v>43</v>
      </c>
      <c r="B38" s="6" t="s">
        <v>44</v>
      </c>
      <c r="C38" s="6"/>
      <c r="D38" s="6"/>
      <c r="E38" s="27">
        <v>434926.64</v>
      </c>
      <c r="F38" s="27">
        <f t="shared" ref="F38:F40" si="1">E38</f>
        <v>434926.64</v>
      </c>
    </row>
    <row r="39" spans="1:6" ht="14.45" x14ac:dyDescent="0.3">
      <c r="A39" s="5" t="s">
        <v>45</v>
      </c>
      <c r="B39" s="10" t="s">
        <v>46</v>
      </c>
      <c r="C39" s="10"/>
      <c r="D39" s="10"/>
      <c r="E39" s="27">
        <v>435540.06</v>
      </c>
      <c r="F39" s="27">
        <f t="shared" si="1"/>
        <v>435540.06</v>
      </c>
    </row>
    <row r="40" spans="1:6" ht="14.45" x14ac:dyDescent="0.3">
      <c r="A40" s="5" t="s">
        <v>47</v>
      </c>
      <c r="B40" s="10" t="s">
        <v>48</v>
      </c>
      <c r="C40" s="10"/>
      <c r="D40" s="10"/>
      <c r="E40" s="27">
        <v>59857.08</v>
      </c>
      <c r="F40" s="27">
        <f t="shared" si="1"/>
        <v>59857.08</v>
      </c>
    </row>
    <row r="41" spans="1:6" thickBot="1" x14ac:dyDescent="0.35">
      <c r="A41" s="11"/>
      <c r="B41" s="12"/>
      <c r="C41" s="12"/>
      <c r="D41" s="12"/>
      <c r="E41" s="29"/>
      <c r="F41" s="29"/>
    </row>
    <row r="42" spans="1:6" thickBot="1" x14ac:dyDescent="0.35">
      <c r="A42" s="1">
        <v>2.2000000000000002</v>
      </c>
      <c r="B42" s="2" t="s">
        <v>49</v>
      </c>
      <c r="C42" s="2"/>
      <c r="D42" s="2"/>
      <c r="E42" s="26">
        <f>+E43+E51+E55+E59+E64+E71+E76+E88+E104</f>
        <v>9120025.8100000005</v>
      </c>
      <c r="F42" s="26">
        <f>+F43+F51+F55+F59+F64+F71+F76+F88+F104</f>
        <v>9120025.8100000005</v>
      </c>
    </row>
    <row r="43" spans="1:6" x14ac:dyDescent="0.25">
      <c r="A43" s="3" t="s">
        <v>50</v>
      </c>
      <c r="B43" s="4" t="s">
        <v>51</v>
      </c>
      <c r="C43" s="4"/>
      <c r="D43" s="4"/>
      <c r="E43" s="18">
        <f>SUM(E44:E49)</f>
        <v>2413088.62</v>
      </c>
      <c r="F43" s="18">
        <f>SUM(F44:F49)</f>
        <v>2413088.62</v>
      </c>
    </row>
    <row r="44" spans="1:6" ht="14.45" x14ac:dyDescent="0.3">
      <c r="A44" s="5" t="s">
        <v>52</v>
      </c>
      <c r="B44" s="6" t="s">
        <v>53</v>
      </c>
      <c r="C44" s="6"/>
      <c r="D44" s="6"/>
      <c r="E44" s="27">
        <v>76876.639999999999</v>
      </c>
      <c r="F44" s="27">
        <f>E44</f>
        <v>76876.639999999999</v>
      </c>
    </row>
    <row r="45" spans="1:6" ht="14.45" x14ac:dyDescent="0.3">
      <c r="A45" s="5" t="s">
        <v>54</v>
      </c>
      <c r="B45" s="6" t="s">
        <v>55</v>
      </c>
      <c r="C45" s="6"/>
      <c r="D45" s="6"/>
      <c r="E45" s="27"/>
      <c r="F45" s="27">
        <f t="shared" ref="F45:F49" si="2">E45</f>
        <v>0</v>
      </c>
    </row>
    <row r="46" spans="1:6" ht="14.45" x14ac:dyDescent="0.3">
      <c r="A46" s="5" t="s">
        <v>56</v>
      </c>
      <c r="B46" s="6" t="s">
        <v>57</v>
      </c>
      <c r="C46" s="6"/>
      <c r="D46" s="6"/>
      <c r="E46" s="27">
        <v>1469829.87</v>
      </c>
      <c r="F46" s="27">
        <f t="shared" si="2"/>
        <v>1469829.87</v>
      </c>
    </row>
    <row r="47" spans="1:6" ht="14.45" x14ac:dyDescent="0.3">
      <c r="A47" s="5" t="s">
        <v>58</v>
      </c>
      <c r="B47" s="6" t="s">
        <v>59</v>
      </c>
      <c r="C47" s="6"/>
      <c r="D47" s="6"/>
      <c r="E47" s="27">
        <v>863480.11</v>
      </c>
      <c r="F47" s="27">
        <f t="shared" si="2"/>
        <v>863480.11</v>
      </c>
    </row>
    <row r="48" spans="1:6" ht="14.45" x14ac:dyDescent="0.3">
      <c r="A48" s="5" t="s">
        <v>60</v>
      </c>
      <c r="B48" s="6" t="s">
        <v>61</v>
      </c>
      <c r="C48" s="6"/>
      <c r="D48" s="6"/>
      <c r="E48" s="27">
        <v>2002</v>
      </c>
      <c r="F48" s="27">
        <f t="shared" si="2"/>
        <v>2002</v>
      </c>
    </row>
    <row r="49" spans="1:6" ht="14.45" x14ac:dyDescent="0.3">
      <c r="A49" s="5" t="s">
        <v>374</v>
      </c>
      <c r="B49" s="6" t="s">
        <v>62</v>
      </c>
      <c r="C49" s="6"/>
      <c r="D49" s="6"/>
      <c r="E49" s="27">
        <v>900</v>
      </c>
      <c r="F49" s="27">
        <f t="shared" si="2"/>
        <v>900</v>
      </c>
    </row>
    <row r="50" spans="1:6" ht="14.45" x14ac:dyDescent="0.3">
      <c r="A50" s="5"/>
      <c r="B50" s="6"/>
      <c r="C50" s="6"/>
      <c r="D50" s="6"/>
      <c r="E50" s="27"/>
      <c r="F50" s="27"/>
    </row>
    <row r="51" spans="1:6" x14ac:dyDescent="0.25">
      <c r="A51" s="8" t="s">
        <v>63</v>
      </c>
      <c r="B51" s="9" t="s">
        <v>64</v>
      </c>
      <c r="C51" s="9"/>
      <c r="D51" s="9"/>
      <c r="E51" s="17">
        <f>SUM(E52:E53)</f>
        <v>230522.44</v>
      </c>
      <c r="F51" s="17">
        <f>SUM(F52:F53)</f>
        <v>230522.44</v>
      </c>
    </row>
    <row r="52" spans="1:6" ht="14.45" x14ac:dyDescent="0.3">
      <c r="A52" s="13" t="s">
        <v>65</v>
      </c>
      <c r="B52" s="6" t="s">
        <v>66</v>
      </c>
      <c r="C52" s="6"/>
      <c r="D52" s="6"/>
      <c r="E52" s="27">
        <v>387.04</v>
      </c>
      <c r="F52" s="27">
        <f>E52</f>
        <v>387.04</v>
      </c>
    </row>
    <row r="53" spans="1:6" x14ac:dyDescent="0.25">
      <c r="A53" s="13" t="s">
        <v>67</v>
      </c>
      <c r="B53" s="6" t="s">
        <v>68</v>
      </c>
      <c r="C53" s="6"/>
      <c r="D53" s="6"/>
      <c r="E53" s="27">
        <v>230135.4</v>
      </c>
      <c r="F53" s="27">
        <f>E53</f>
        <v>230135.4</v>
      </c>
    </row>
    <row r="54" spans="1:6" ht="14.45" x14ac:dyDescent="0.3">
      <c r="A54" s="5"/>
      <c r="B54" s="6"/>
      <c r="C54" s="6"/>
      <c r="D54" s="6"/>
      <c r="E54" s="27"/>
      <c r="F54" s="27"/>
    </row>
    <row r="55" spans="1:6" ht="14.45" x14ac:dyDescent="0.3">
      <c r="A55" s="8" t="s">
        <v>69</v>
      </c>
      <c r="B55" s="9" t="s">
        <v>70</v>
      </c>
      <c r="C55" s="9"/>
      <c r="D55" s="9"/>
      <c r="E55" s="17">
        <f>SUM(E56:E57)</f>
        <v>550700</v>
      </c>
      <c r="F55" s="17">
        <f>SUM(F56:F57)</f>
        <v>550700</v>
      </c>
    </row>
    <row r="56" spans="1:6" ht="14.45" x14ac:dyDescent="0.3">
      <c r="A56" s="5" t="s">
        <v>71</v>
      </c>
      <c r="B56" s="6" t="s">
        <v>72</v>
      </c>
      <c r="C56" s="6"/>
      <c r="D56" s="6"/>
      <c r="E56" s="27">
        <v>550700</v>
      </c>
      <c r="F56" s="27">
        <f>E56</f>
        <v>550700</v>
      </c>
    </row>
    <row r="57" spans="1:6" ht="14.45" x14ac:dyDescent="0.3">
      <c r="A57" s="5" t="s">
        <v>73</v>
      </c>
      <c r="B57" s="6" t="s">
        <v>74</v>
      </c>
      <c r="C57" s="6"/>
      <c r="D57" s="6"/>
      <c r="E57" s="27">
        <v>0</v>
      </c>
      <c r="F57" s="27">
        <f>E57</f>
        <v>0</v>
      </c>
    </row>
    <row r="58" spans="1:6" ht="14.45" x14ac:dyDescent="0.3">
      <c r="A58" s="5"/>
      <c r="B58" s="6"/>
      <c r="C58" s="6"/>
      <c r="D58" s="6"/>
      <c r="E58" s="27"/>
      <c r="F58" s="27"/>
    </row>
    <row r="59" spans="1:6" ht="14.45" x14ac:dyDescent="0.3">
      <c r="A59" s="8" t="s">
        <v>75</v>
      </c>
      <c r="B59" s="9" t="s">
        <v>76</v>
      </c>
      <c r="C59" s="9"/>
      <c r="D59" s="9"/>
      <c r="E59" s="17">
        <f>SUM(E60:E62)</f>
        <v>2204954.38</v>
      </c>
      <c r="F59" s="17">
        <f>SUM(F60:F62)</f>
        <v>2204954.38</v>
      </c>
    </row>
    <row r="60" spans="1:6" ht="14.45" x14ac:dyDescent="0.3">
      <c r="A60" s="13" t="s">
        <v>77</v>
      </c>
      <c r="B60" s="6" t="s">
        <v>78</v>
      </c>
      <c r="C60" s="6"/>
      <c r="D60" s="6"/>
      <c r="E60" s="27">
        <f>1681625.62+513386.76</f>
        <v>2195012.38</v>
      </c>
      <c r="F60" s="27">
        <f t="shared" ref="F60:F62" si="3">E60</f>
        <v>2195012.38</v>
      </c>
    </row>
    <row r="61" spans="1:6" ht="14.45" x14ac:dyDescent="0.3">
      <c r="A61" s="13" t="s">
        <v>79</v>
      </c>
      <c r="B61" s="6" t="s">
        <v>80</v>
      </c>
      <c r="C61" s="6"/>
      <c r="D61" s="6"/>
      <c r="E61" s="27"/>
      <c r="F61" s="27">
        <f t="shared" si="3"/>
        <v>0</v>
      </c>
    </row>
    <row r="62" spans="1:6" ht="14.45" x14ac:dyDescent="0.3">
      <c r="A62" s="13" t="s">
        <v>81</v>
      </c>
      <c r="B62" s="6" t="s">
        <v>82</v>
      </c>
      <c r="C62" s="6"/>
      <c r="D62" s="6"/>
      <c r="E62" s="27">
        <v>9942</v>
      </c>
      <c r="F62" s="27">
        <f t="shared" si="3"/>
        <v>9942</v>
      </c>
    </row>
    <row r="63" spans="1:6" ht="14.45" x14ac:dyDescent="0.3">
      <c r="A63" s="5"/>
      <c r="B63" s="6"/>
      <c r="C63" s="6"/>
      <c r="D63" s="6"/>
      <c r="E63" s="27"/>
      <c r="F63" s="27"/>
    </row>
    <row r="64" spans="1:6" ht="14.45" x14ac:dyDescent="0.3">
      <c r="A64" s="8" t="s">
        <v>83</v>
      </c>
      <c r="B64" s="9" t="s">
        <v>84</v>
      </c>
      <c r="C64" s="9"/>
      <c r="D64" s="9"/>
      <c r="E64" s="17">
        <f>SUM(E65:E69)</f>
        <v>1587583.05</v>
      </c>
      <c r="F64" s="17">
        <f>SUM(F65:F69)</f>
        <v>1587583.05</v>
      </c>
    </row>
    <row r="65" spans="1:6" ht="14.45" x14ac:dyDescent="0.3">
      <c r="A65" s="13" t="s">
        <v>85</v>
      </c>
      <c r="B65" s="6" t="s">
        <v>86</v>
      </c>
      <c r="C65" s="6"/>
      <c r="D65" s="6"/>
      <c r="E65" s="27">
        <v>0</v>
      </c>
      <c r="F65" s="27">
        <f t="shared" ref="F65:F69" si="4">E65</f>
        <v>0</v>
      </c>
    </row>
    <row r="66" spans="1:6" ht="14.45" x14ac:dyDescent="0.3">
      <c r="A66" s="13" t="s">
        <v>87</v>
      </c>
      <c r="B66" s="6" t="s">
        <v>88</v>
      </c>
      <c r="C66" s="6"/>
      <c r="D66" s="6"/>
      <c r="E66" s="27">
        <v>1248912</v>
      </c>
      <c r="F66" s="27">
        <f t="shared" si="4"/>
        <v>1248912</v>
      </c>
    </row>
    <row r="67" spans="1:6" ht="14.45" x14ac:dyDescent="0.3">
      <c r="A67" s="13" t="s">
        <v>89</v>
      </c>
      <c r="B67" s="6" t="s">
        <v>90</v>
      </c>
      <c r="C67" s="6"/>
      <c r="D67" s="6"/>
      <c r="E67" s="27"/>
      <c r="F67" s="27">
        <f t="shared" si="4"/>
        <v>0</v>
      </c>
    </row>
    <row r="68" spans="1:6" x14ac:dyDescent="0.25">
      <c r="A68" s="13" t="s">
        <v>91</v>
      </c>
      <c r="B68" s="6" t="s">
        <v>92</v>
      </c>
      <c r="C68" s="6"/>
      <c r="D68" s="6"/>
      <c r="E68" s="27">
        <v>225507.87</v>
      </c>
      <c r="F68" s="27">
        <f t="shared" si="4"/>
        <v>225507.87</v>
      </c>
    </row>
    <row r="69" spans="1:6" ht="14.45" x14ac:dyDescent="0.3">
      <c r="A69" s="13" t="s">
        <v>93</v>
      </c>
      <c r="B69" s="6" t="s">
        <v>94</v>
      </c>
      <c r="C69" s="6"/>
      <c r="D69" s="6"/>
      <c r="E69" s="27">
        <v>113163.18</v>
      </c>
      <c r="F69" s="27">
        <f t="shared" si="4"/>
        <v>113163.18</v>
      </c>
    </row>
    <row r="70" spans="1:6" ht="14.45" x14ac:dyDescent="0.3">
      <c r="A70" s="5"/>
      <c r="B70" s="6"/>
      <c r="C70" s="6"/>
      <c r="D70" s="6"/>
      <c r="E70" s="27"/>
      <c r="F70" s="27"/>
    </row>
    <row r="71" spans="1:6" ht="14.45" x14ac:dyDescent="0.3">
      <c r="A71" s="8" t="s">
        <v>95</v>
      </c>
      <c r="B71" s="9" t="s">
        <v>96</v>
      </c>
      <c r="C71" s="9"/>
      <c r="D71" s="9"/>
      <c r="E71" s="17">
        <f>SUM(E72:E74)</f>
        <v>9627.44</v>
      </c>
      <c r="F71" s="17">
        <f>SUM(F72:F74)</f>
        <v>9627.44</v>
      </c>
    </row>
    <row r="72" spans="1:6" ht="14.45" x14ac:dyDescent="0.3">
      <c r="A72" s="13" t="s">
        <v>97</v>
      </c>
      <c r="B72" s="6" t="s">
        <v>98</v>
      </c>
      <c r="C72" s="6"/>
      <c r="D72" s="6"/>
      <c r="E72" s="27"/>
      <c r="F72" s="27">
        <f t="shared" ref="F72:F74" si="5">E72</f>
        <v>0</v>
      </c>
    </row>
    <row r="73" spans="1:6" ht="14.45" x14ac:dyDescent="0.3">
      <c r="A73" s="13" t="s">
        <v>99</v>
      </c>
      <c r="B73" s="6" t="s">
        <v>100</v>
      </c>
      <c r="C73" s="6"/>
      <c r="D73" s="6"/>
      <c r="E73" s="27">
        <v>9627.44</v>
      </c>
      <c r="F73" s="27">
        <f t="shared" si="5"/>
        <v>9627.44</v>
      </c>
    </row>
    <row r="74" spans="1:6" ht="14.45" x14ac:dyDescent="0.3">
      <c r="A74" s="13" t="s">
        <v>101</v>
      </c>
      <c r="B74" s="6" t="s">
        <v>102</v>
      </c>
      <c r="C74" s="6"/>
      <c r="D74" s="6"/>
      <c r="E74" s="27">
        <v>0</v>
      </c>
      <c r="F74" s="27">
        <f t="shared" si="5"/>
        <v>0</v>
      </c>
    </row>
    <row r="75" spans="1:6" ht="14.45" x14ac:dyDescent="0.3">
      <c r="A75" s="5"/>
      <c r="B75" s="6"/>
      <c r="C75" s="6"/>
      <c r="D75" s="6"/>
      <c r="E75" s="27"/>
      <c r="F75" s="27"/>
    </row>
    <row r="76" spans="1:6" x14ac:dyDescent="0.25">
      <c r="A76" s="8" t="s">
        <v>103</v>
      </c>
      <c r="B76" s="9" t="s">
        <v>104</v>
      </c>
      <c r="C76" s="9"/>
      <c r="D76" s="9"/>
      <c r="E76" s="17">
        <f>SUM(E77:E86)</f>
        <v>1005161.41</v>
      </c>
      <c r="F76" s="17">
        <f>SUM(F77:F86)</f>
        <v>1005161.41</v>
      </c>
    </row>
    <row r="77" spans="1:6" ht="14.45" x14ac:dyDescent="0.3">
      <c r="A77" s="13" t="s">
        <v>105</v>
      </c>
      <c r="B77" s="6" t="s">
        <v>106</v>
      </c>
      <c r="C77" s="6"/>
      <c r="D77" s="6"/>
      <c r="E77" s="27"/>
      <c r="F77" s="27">
        <f t="shared" ref="F77:F86" si="6">E77</f>
        <v>0</v>
      </c>
    </row>
    <row r="78" spans="1:6" ht="14.45" x14ac:dyDescent="0.3">
      <c r="A78" s="13" t="s">
        <v>107</v>
      </c>
      <c r="B78" s="6" t="s">
        <v>108</v>
      </c>
      <c r="C78" s="6"/>
      <c r="D78" s="6"/>
      <c r="E78" s="27">
        <v>210455.13</v>
      </c>
      <c r="F78" s="27">
        <f t="shared" si="6"/>
        <v>210455.13</v>
      </c>
    </row>
    <row r="79" spans="1:6" ht="14.45" x14ac:dyDescent="0.3">
      <c r="A79" s="13" t="s">
        <v>109</v>
      </c>
      <c r="B79" s="6" t="s">
        <v>110</v>
      </c>
      <c r="C79" s="6"/>
      <c r="D79" s="6"/>
      <c r="E79" s="27"/>
      <c r="F79" s="27">
        <f t="shared" si="6"/>
        <v>0</v>
      </c>
    </row>
    <row r="80" spans="1:6" ht="14.45" x14ac:dyDescent="0.3">
      <c r="A80" s="13" t="s">
        <v>111</v>
      </c>
      <c r="B80" s="6" t="s">
        <v>112</v>
      </c>
      <c r="C80" s="6"/>
      <c r="D80" s="6"/>
      <c r="E80" s="27"/>
      <c r="F80" s="27">
        <f t="shared" si="6"/>
        <v>0</v>
      </c>
    </row>
    <row r="81" spans="1:6" ht="14.45" x14ac:dyDescent="0.3">
      <c r="A81" s="13" t="s">
        <v>113</v>
      </c>
      <c r="B81" s="6" t="s">
        <v>114</v>
      </c>
      <c r="C81" s="6"/>
      <c r="D81" s="6"/>
      <c r="E81" s="27"/>
      <c r="F81" s="27">
        <f t="shared" si="6"/>
        <v>0</v>
      </c>
    </row>
    <row r="82" spans="1:6" ht="14.45" x14ac:dyDescent="0.3">
      <c r="A82" s="13" t="s">
        <v>115</v>
      </c>
      <c r="B82" s="6" t="s">
        <v>116</v>
      </c>
      <c r="C82" s="6"/>
      <c r="D82" s="6"/>
      <c r="E82" s="27">
        <v>5000.25</v>
      </c>
      <c r="F82" s="27">
        <f t="shared" si="6"/>
        <v>5000.25</v>
      </c>
    </row>
    <row r="83" spans="1:6" ht="14.45" x14ac:dyDescent="0.3">
      <c r="A83" s="13" t="s">
        <v>117</v>
      </c>
      <c r="B83" s="6" t="s">
        <v>118</v>
      </c>
      <c r="C83" s="6"/>
      <c r="D83" s="6"/>
      <c r="E83" s="27"/>
      <c r="F83" s="27">
        <f t="shared" si="6"/>
        <v>0</v>
      </c>
    </row>
    <row r="84" spans="1:6" ht="14.45" x14ac:dyDescent="0.3">
      <c r="A84" s="13" t="s">
        <v>119</v>
      </c>
      <c r="B84" s="6" t="s">
        <v>120</v>
      </c>
      <c r="C84" s="6"/>
      <c r="D84" s="6"/>
      <c r="E84" s="27">
        <v>251213.03</v>
      </c>
      <c r="F84" s="27">
        <f t="shared" si="6"/>
        <v>251213.03</v>
      </c>
    </row>
    <row r="85" spans="1:6" ht="14.45" x14ac:dyDescent="0.3">
      <c r="A85" s="13" t="s">
        <v>121</v>
      </c>
      <c r="B85" s="6" t="s">
        <v>122</v>
      </c>
      <c r="C85" s="6"/>
      <c r="D85" s="6"/>
      <c r="E85" s="27">
        <v>538493</v>
      </c>
      <c r="F85" s="27">
        <f t="shared" si="6"/>
        <v>538493</v>
      </c>
    </row>
    <row r="86" spans="1:6" ht="14.45" x14ac:dyDescent="0.3">
      <c r="A86" s="13" t="s">
        <v>123</v>
      </c>
      <c r="B86" s="6" t="s">
        <v>124</v>
      </c>
      <c r="C86" s="6"/>
      <c r="D86" s="6"/>
      <c r="E86" s="27"/>
      <c r="F86" s="27">
        <f t="shared" si="6"/>
        <v>0</v>
      </c>
    </row>
    <row r="87" spans="1:6" ht="14.45" x14ac:dyDescent="0.3">
      <c r="A87" s="13"/>
      <c r="B87" s="6"/>
      <c r="C87" s="6"/>
      <c r="D87" s="6"/>
      <c r="E87" s="27"/>
      <c r="F87" s="27"/>
    </row>
    <row r="88" spans="1:6" ht="14.45" x14ac:dyDescent="0.3">
      <c r="A88" s="8" t="s">
        <v>125</v>
      </c>
      <c r="B88" s="9" t="s">
        <v>126</v>
      </c>
      <c r="C88" s="9"/>
      <c r="D88" s="9"/>
      <c r="E88" s="17">
        <f>SUM(E89:E102)</f>
        <v>1118388.47</v>
      </c>
      <c r="F88" s="17">
        <f>SUM(F89:F102)</f>
        <v>1118388.47</v>
      </c>
    </row>
    <row r="89" spans="1:6" ht="14.45" x14ac:dyDescent="0.3">
      <c r="A89" s="13" t="s">
        <v>127</v>
      </c>
      <c r="B89" s="6" t="s">
        <v>128</v>
      </c>
      <c r="C89" s="6"/>
      <c r="D89" s="6"/>
      <c r="E89" s="27">
        <v>0</v>
      </c>
      <c r="F89" s="27">
        <f t="shared" ref="F89:F102" si="7">E89</f>
        <v>0</v>
      </c>
    </row>
    <row r="90" spans="1:6" ht="14.45" x14ac:dyDescent="0.3">
      <c r="A90" s="13" t="s">
        <v>129</v>
      </c>
      <c r="B90" s="6" t="s">
        <v>130</v>
      </c>
      <c r="C90" s="6"/>
      <c r="D90" s="6"/>
      <c r="E90" s="27">
        <v>50123.27</v>
      </c>
      <c r="F90" s="27">
        <f t="shared" si="7"/>
        <v>50123.27</v>
      </c>
    </row>
    <row r="91" spans="1:6" ht="14.45" x14ac:dyDescent="0.3">
      <c r="A91" s="13" t="s">
        <v>131</v>
      </c>
      <c r="B91" s="6" t="s">
        <v>132</v>
      </c>
      <c r="C91" s="6"/>
      <c r="D91" s="6"/>
      <c r="E91" s="27"/>
      <c r="F91" s="27">
        <f t="shared" si="7"/>
        <v>0</v>
      </c>
    </row>
    <row r="92" spans="1:6" ht="14.45" x14ac:dyDescent="0.3">
      <c r="A92" s="13" t="s">
        <v>133</v>
      </c>
      <c r="B92" s="6" t="s">
        <v>134</v>
      </c>
      <c r="C92" s="6"/>
      <c r="D92" s="6"/>
      <c r="E92" s="27"/>
      <c r="F92" s="27">
        <f t="shared" si="7"/>
        <v>0</v>
      </c>
    </row>
    <row r="93" spans="1:6" ht="14.45" x14ac:dyDescent="0.3">
      <c r="A93" s="13" t="s">
        <v>135</v>
      </c>
      <c r="B93" s="6" t="s">
        <v>136</v>
      </c>
      <c r="C93" s="6"/>
      <c r="D93" s="6"/>
      <c r="E93" s="27">
        <v>71272</v>
      </c>
      <c r="F93" s="27">
        <f t="shared" si="7"/>
        <v>71272</v>
      </c>
    </row>
    <row r="94" spans="1:6" ht="14.45" x14ac:dyDescent="0.3">
      <c r="A94" s="13" t="s">
        <v>137</v>
      </c>
      <c r="B94" s="6" t="s">
        <v>138</v>
      </c>
      <c r="C94" s="6"/>
      <c r="D94" s="6"/>
      <c r="E94" s="27"/>
      <c r="F94" s="27">
        <f t="shared" si="7"/>
        <v>0</v>
      </c>
    </row>
    <row r="95" spans="1:6" ht="14.45" x14ac:dyDescent="0.3">
      <c r="A95" s="13" t="s">
        <v>139</v>
      </c>
      <c r="B95" s="6" t="s">
        <v>140</v>
      </c>
      <c r="C95" s="6"/>
      <c r="D95" s="6"/>
      <c r="E95" s="32">
        <v>841843.19999999995</v>
      </c>
      <c r="F95" s="27">
        <f t="shared" si="7"/>
        <v>841843.19999999995</v>
      </c>
    </row>
    <row r="96" spans="1:6" ht="14.45" x14ac:dyDescent="0.3">
      <c r="A96" s="13" t="s">
        <v>141</v>
      </c>
      <c r="B96" s="6" t="s">
        <v>142</v>
      </c>
      <c r="C96" s="6"/>
      <c r="D96" s="6"/>
      <c r="E96" s="27">
        <v>105000</v>
      </c>
      <c r="F96" s="27">
        <f t="shared" si="7"/>
        <v>105000</v>
      </c>
    </row>
    <row r="97" spans="1:6" ht="14.45" x14ac:dyDescent="0.3">
      <c r="A97" s="13" t="s">
        <v>143</v>
      </c>
      <c r="B97" s="6" t="s">
        <v>144</v>
      </c>
      <c r="C97" s="6"/>
      <c r="D97" s="6"/>
      <c r="E97" s="27"/>
      <c r="F97" s="27">
        <f t="shared" si="7"/>
        <v>0</v>
      </c>
    </row>
    <row r="98" spans="1:6" x14ac:dyDescent="0.25">
      <c r="A98" s="13" t="s">
        <v>145</v>
      </c>
      <c r="B98" s="6" t="s">
        <v>146</v>
      </c>
      <c r="C98" s="6"/>
      <c r="D98" s="6"/>
      <c r="E98" s="27"/>
      <c r="F98" s="27">
        <f t="shared" si="7"/>
        <v>0</v>
      </c>
    </row>
    <row r="99" spans="1:6" ht="14.45" x14ac:dyDescent="0.3">
      <c r="A99" s="13" t="s">
        <v>147</v>
      </c>
      <c r="B99" s="6" t="s">
        <v>148</v>
      </c>
      <c r="C99" s="6"/>
      <c r="D99" s="6"/>
      <c r="E99" s="27"/>
      <c r="F99" s="27">
        <f t="shared" si="7"/>
        <v>0</v>
      </c>
    </row>
    <row r="100" spans="1:6" ht="14.45" x14ac:dyDescent="0.3">
      <c r="A100" s="13" t="s">
        <v>149</v>
      </c>
      <c r="B100" s="6" t="s">
        <v>150</v>
      </c>
      <c r="C100" s="6"/>
      <c r="D100" s="6"/>
      <c r="E100" s="27"/>
      <c r="F100" s="27">
        <f t="shared" si="7"/>
        <v>0</v>
      </c>
    </row>
    <row r="101" spans="1:6" x14ac:dyDescent="0.25">
      <c r="A101" s="13" t="s">
        <v>151</v>
      </c>
      <c r="B101" s="6" t="s">
        <v>152</v>
      </c>
      <c r="C101" s="6"/>
      <c r="D101" s="6"/>
      <c r="E101" s="27"/>
      <c r="F101" s="27">
        <f t="shared" si="7"/>
        <v>0</v>
      </c>
    </row>
    <row r="102" spans="1:6" x14ac:dyDescent="0.25">
      <c r="A102" s="13" t="s">
        <v>153</v>
      </c>
      <c r="B102" s="6" t="s">
        <v>154</v>
      </c>
      <c r="C102" s="6"/>
      <c r="D102" s="6"/>
      <c r="E102" s="27">
        <v>50150</v>
      </c>
      <c r="F102" s="27">
        <f t="shared" si="7"/>
        <v>50150</v>
      </c>
    </row>
    <row r="103" spans="1:6" ht="14.45" x14ac:dyDescent="0.3">
      <c r="A103" s="13"/>
      <c r="B103" s="6"/>
      <c r="C103" s="6"/>
      <c r="D103" s="6"/>
      <c r="E103" s="27"/>
      <c r="F103" s="27"/>
    </row>
    <row r="104" spans="1:6" ht="14.45" x14ac:dyDescent="0.3">
      <c r="A104" s="8" t="s">
        <v>155</v>
      </c>
      <c r="B104" s="9" t="s">
        <v>156</v>
      </c>
      <c r="C104" s="9"/>
      <c r="D104" s="9"/>
      <c r="E104" s="17">
        <f>SUM(E105:E108)</f>
        <v>0</v>
      </c>
      <c r="F104" s="17">
        <f>SUM(F105:F108)</f>
        <v>0</v>
      </c>
    </row>
    <row r="105" spans="1:6" ht="14.45" x14ac:dyDescent="0.3">
      <c r="A105" s="13" t="s">
        <v>157</v>
      </c>
      <c r="B105" s="6" t="s">
        <v>158</v>
      </c>
      <c r="C105" s="6"/>
      <c r="D105" s="6"/>
      <c r="E105" s="27">
        <v>0</v>
      </c>
      <c r="F105" s="27">
        <f t="shared" ref="F105:F108" si="8">E105</f>
        <v>0</v>
      </c>
    </row>
    <row r="106" spans="1:6" ht="14.45" x14ac:dyDescent="0.3">
      <c r="A106" s="13" t="s">
        <v>159</v>
      </c>
      <c r="B106" s="6" t="s">
        <v>160</v>
      </c>
      <c r="C106" s="6"/>
      <c r="D106" s="6"/>
      <c r="E106" s="27"/>
      <c r="F106" s="27">
        <f t="shared" si="8"/>
        <v>0</v>
      </c>
    </row>
    <row r="107" spans="1:6" ht="14.45" x14ac:dyDescent="0.3">
      <c r="A107" s="13" t="s">
        <v>161</v>
      </c>
      <c r="B107" s="6" t="s">
        <v>162</v>
      </c>
      <c r="C107" s="6"/>
      <c r="D107" s="6"/>
      <c r="E107" s="27"/>
      <c r="F107" s="27">
        <f t="shared" si="8"/>
        <v>0</v>
      </c>
    </row>
    <row r="108" spans="1:6" ht="14.45" x14ac:dyDescent="0.3">
      <c r="A108" s="14" t="s">
        <v>163</v>
      </c>
      <c r="B108" s="15" t="s">
        <v>164</v>
      </c>
      <c r="C108" s="15"/>
      <c r="D108" s="15"/>
      <c r="E108" s="30">
        <v>0</v>
      </c>
      <c r="F108" s="27">
        <f t="shared" si="8"/>
        <v>0</v>
      </c>
    </row>
    <row r="109" spans="1:6" thickBot="1" x14ac:dyDescent="0.35">
      <c r="A109" s="16"/>
      <c r="B109" s="12"/>
      <c r="C109" s="12"/>
      <c r="D109" s="12"/>
      <c r="E109" s="29"/>
      <c r="F109" s="29"/>
    </row>
    <row r="110" spans="1:6" thickBot="1" x14ac:dyDescent="0.35">
      <c r="A110" s="1">
        <v>2.2999999999999998</v>
      </c>
      <c r="B110" s="2" t="s">
        <v>165</v>
      </c>
      <c r="C110" s="2"/>
      <c r="D110" s="2"/>
      <c r="E110" s="26">
        <f>+E111+E117+E122+E130+E133+E140+E155+E165</f>
        <v>1504022.92</v>
      </c>
      <c r="F110" s="26">
        <f>+F111+F117+F122+F130+F133+F140+F155+F165</f>
        <v>1504022.92</v>
      </c>
    </row>
    <row r="111" spans="1:6" ht="14.45" x14ac:dyDescent="0.3">
      <c r="A111" s="8" t="s">
        <v>166</v>
      </c>
      <c r="B111" s="9" t="s">
        <v>167</v>
      </c>
      <c r="C111" s="9"/>
      <c r="D111" s="9"/>
      <c r="E111" s="17">
        <f>SUM(E112:E115)</f>
        <v>621015.64</v>
      </c>
      <c r="F111" s="17">
        <f>SUM(F112:F115)</f>
        <v>621015.64</v>
      </c>
    </row>
    <row r="112" spans="1:6" ht="14.45" x14ac:dyDescent="0.3">
      <c r="A112" s="13" t="s">
        <v>168</v>
      </c>
      <c r="B112" s="6" t="s">
        <v>169</v>
      </c>
      <c r="C112" s="6"/>
      <c r="D112" s="6"/>
      <c r="E112" s="27">
        <v>621015.64</v>
      </c>
      <c r="F112" s="27">
        <f t="shared" ref="F112:F115" si="9">E112</f>
        <v>621015.64</v>
      </c>
    </row>
    <row r="113" spans="1:6" ht="14.45" x14ac:dyDescent="0.3">
      <c r="A113" s="13" t="s">
        <v>170</v>
      </c>
      <c r="B113" s="6" t="s">
        <v>171</v>
      </c>
      <c r="C113" s="6"/>
      <c r="D113" s="6"/>
      <c r="E113" s="27"/>
      <c r="F113" s="27">
        <f t="shared" si="9"/>
        <v>0</v>
      </c>
    </row>
    <row r="114" spans="1:6" ht="14.45" x14ac:dyDescent="0.3">
      <c r="A114" s="13" t="s">
        <v>172</v>
      </c>
      <c r="B114" s="6" t="s">
        <v>173</v>
      </c>
      <c r="C114" s="6"/>
      <c r="D114" s="6"/>
      <c r="E114" s="27"/>
      <c r="F114" s="27">
        <f t="shared" si="9"/>
        <v>0</v>
      </c>
    </row>
    <row r="115" spans="1:6" ht="14.45" x14ac:dyDescent="0.3">
      <c r="A115" s="13" t="s">
        <v>174</v>
      </c>
      <c r="B115" s="6" t="s">
        <v>175</v>
      </c>
      <c r="C115" s="6"/>
      <c r="D115" s="6"/>
      <c r="E115" s="27"/>
      <c r="F115" s="27">
        <f t="shared" si="9"/>
        <v>0</v>
      </c>
    </row>
    <row r="116" spans="1:6" ht="14.45" x14ac:dyDescent="0.3">
      <c r="A116" s="5"/>
      <c r="B116" s="6"/>
      <c r="C116" s="6"/>
      <c r="D116" s="6"/>
      <c r="E116" s="27"/>
      <c r="F116" s="27"/>
    </row>
    <row r="117" spans="1:6" ht="14.45" x14ac:dyDescent="0.3">
      <c r="A117" s="8" t="s">
        <v>176</v>
      </c>
      <c r="B117" s="9" t="s">
        <v>177</v>
      </c>
      <c r="C117" s="9"/>
      <c r="D117" s="9"/>
      <c r="E117" s="17">
        <f>SUM(E118:E120)</f>
        <v>48144</v>
      </c>
      <c r="F117" s="17">
        <f>SUM(F118:F120)</f>
        <v>48144</v>
      </c>
    </row>
    <row r="118" spans="1:6" ht="14.45" x14ac:dyDescent="0.3">
      <c r="A118" s="13" t="s">
        <v>178</v>
      </c>
      <c r="B118" s="6" t="s">
        <v>179</v>
      </c>
      <c r="C118" s="6"/>
      <c r="D118" s="6"/>
      <c r="E118" s="27"/>
      <c r="F118" s="27">
        <f t="shared" ref="F118:F120" si="10">E118</f>
        <v>0</v>
      </c>
    </row>
    <row r="119" spans="1:6" ht="14.45" x14ac:dyDescent="0.3">
      <c r="A119" s="13" t="s">
        <v>180</v>
      </c>
      <c r="B119" s="6" t="s">
        <v>181</v>
      </c>
      <c r="C119" s="6"/>
      <c r="D119" s="6"/>
      <c r="E119" s="27"/>
      <c r="F119" s="27">
        <f t="shared" si="10"/>
        <v>0</v>
      </c>
    </row>
    <row r="120" spans="1:6" ht="14.45" x14ac:dyDescent="0.3">
      <c r="A120" s="13" t="s">
        <v>182</v>
      </c>
      <c r="B120" s="6" t="s">
        <v>183</v>
      </c>
      <c r="C120" s="6"/>
      <c r="D120" s="6"/>
      <c r="E120" s="27">
        <v>48144</v>
      </c>
      <c r="F120" s="27">
        <f t="shared" si="10"/>
        <v>48144</v>
      </c>
    </row>
    <row r="121" spans="1:6" ht="14.45" x14ac:dyDescent="0.3">
      <c r="A121" s="5"/>
      <c r="B121" s="6"/>
      <c r="C121" s="6"/>
      <c r="D121" s="6"/>
      <c r="E121" s="27"/>
      <c r="F121" s="27"/>
    </row>
    <row r="122" spans="1:6" x14ac:dyDescent="0.25">
      <c r="A122" s="8" t="s">
        <v>184</v>
      </c>
      <c r="B122" s="9" t="s">
        <v>185</v>
      </c>
      <c r="C122" s="9"/>
      <c r="D122" s="9"/>
      <c r="E122" s="17">
        <f>SUM(E123:E128)</f>
        <v>50162</v>
      </c>
      <c r="F122" s="17">
        <f>SUM(F123:F128)</f>
        <v>50162</v>
      </c>
    </row>
    <row r="123" spans="1:6" ht="14.45" x14ac:dyDescent="0.3">
      <c r="A123" s="13" t="s">
        <v>186</v>
      </c>
      <c r="B123" s="6" t="s">
        <v>187</v>
      </c>
      <c r="C123" s="6"/>
      <c r="D123" s="6"/>
      <c r="E123" s="27">
        <v>0</v>
      </c>
      <c r="F123" s="27">
        <f t="shared" ref="F123:F128" si="11">E123</f>
        <v>0</v>
      </c>
    </row>
    <row r="124" spans="1:6" x14ac:dyDescent="0.25">
      <c r="A124" s="13" t="s">
        <v>188</v>
      </c>
      <c r="B124" s="6" t="s">
        <v>189</v>
      </c>
      <c r="C124" s="6"/>
      <c r="D124" s="6"/>
      <c r="E124" s="27">
        <v>0</v>
      </c>
      <c r="F124" s="27">
        <f t="shared" si="11"/>
        <v>0</v>
      </c>
    </row>
    <row r="125" spans="1:6" ht="14.45" x14ac:dyDescent="0.3">
      <c r="A125" s="13" t="s">
        <v>190</v>
      </c>
      <c r="B125" s="6" t="s">
        <v>191</v>
      </c>
      <c r="C125" s="6"/>
      <c r="D125" s="6"/>
      <c r="E125" s="27">
        <v>0</v>
      </c>
      <c r="F125" s="27">
        <f t="shared" si="11"/>
        <v>0</v>
      </c>
    </row>
    <row r="126" spans="1:6" ht="14.45" x14ac:dyDescent="0.3">
      <c r="A126" s="13" t="s">
        <v>192</v>
      </c>
      <c r="B126" s="6" t="s">
        <v>193</v>
      </c>
      <c r="C126" s="6"/>
      <c r="D126" s="6"/>
      <c r="E126" s="27">
        <v>0</v>
      </c>
      <c r="F126" s="27">
        <f t="shared" si="11"/>
        <v>0</v>
      </c>
    </row>
    <row r="127" spans="1:6" x14ac:dyDescent="0.25">
      <c r="A127" s="13" t="s">
        <v>194</v>
      </c>
      <c r="B127" s="6" t="s">
        <v>195</v>
      </c>
      <c r="C127" s="6"/>
      <c r="D127" s="6"/>
      <c r="E127" s="27">
        <v>0</v>
      </c>
      <c r="F127" s="27">
        <f t="shared" si="11"/>
        <v>0</v>
      </c>
    </row>
    <row r="128" spans="1:6" ht="14.45" x14ac:dyDescent="0.3">
      <c r="A128" s="13" t="s">
        <v>386</v>
      </c>
      <c r="B128" s="6" t="s">
        <v>387</v>
      </c>
      <c r="C128" s="6"/>
      <c r="D128" s="6"/>
      <c r="E128" s="27">
        <v>50162</v>
      </c>
      <c r="F128" s="27">
        <f t="shared" si="11"/>
        <v>50162</v>
      </c>
    </row>
    <row r="129" spans="1:6" ht="14.45" x14ac:dyDescent="0.3">
      <c r="A129" s="5"/>
      <c r="B129" s="6"/>
      <c r="C129" s="6"/>
      <c r="D129" s="6"/>
      <c r="E129" s="27"/>
      <c r="F129" s="27"/>
    </row>
    <row r="130" spans="1:6" ht="14.45" x14ac:dyDescent="0.3">
      <c r="A130" s="8" t="s">
        <v>196</v>
      </c>
      <c r="B130" s="9" t="s">
        <v>197</v>
      </c>
      <c r="C130" s="9"/>
      <c r="D130" s="9"/>
      <c r="E130" s="17">
        <f>SUM(E131:E131)</f>
        <v>1651.6</v>
      </c>
      <c r="F130" s="17">
        <f>SUM(F131:F131)</f>
        <v>1651.6</v>
      </c>
    </row>
    <row r="131" spans="1:6" ht="14.45" x14ac:dyDescent="0.3">
      <c r="A131" s="13" t="s">
        <v>198</v>
      </c>
      <c r="B131" s="6" t="s">
        <v>199</v>
      </c>
      <c r="C131" s="6"/>
      <c r="D131" s="6"/>
      <c r="E131" s="27">
        <v>1651.6</v>
      </c>
      <c r="F131" s="27">
        <f t="shared" ref="F131" si="12">E131</f>
        <v>1651.6</v>
      </c>
    </row>
    <row r="132" spans="1:6" ht="14.45" x14ac:dyDescent="0.3">
      <c r="A132" s="13"/>
      <c r="B132" s="6"/>
      <c r="C132" s="6"/>
      <c r="D132" s="6"/>
      <c r="E132" s="27"/>
      <c r="F132" s="27"/>
    </row>
    <row r="133" spans="1:6" ht="14.45" x14ac:dyDescent="0.3">
      <c r="A133" s="8" t="s">
        <v>200</v>
      </c>
      <c r="B133" s="9" t="s">
        <v>201</v>
      </c>
      <c r="C133" s="9"/>
      <c r="D133" s="9"/>
      <c r="E133" s="17">
        <f>SUM(E134:E138)</f>
        <v>0</v>
      </c>
      <c r="F133" s="17">
        <f>SUM(F134:F138)</f>
        <v>0</v>
      </c>
    </row>
    <row r="134" spans="1:6" ht="14.45" x14ac:dyDescent="0.3">
      <c r="A134" s="13" t="s">
        <v>202</v>
      </c>
      <c r="B134" s="6" t="s">
        <v>203</v>
      </c>
      <c r="C134" s="6"/>
      <c r="D134" s="6"/>
      <c r="E134" s="27">
        <v>0</v>
      </c>
      <c r="F134" s="27">
        <f t="shared" ref="F134:F138" si="13">E134</f>
        <v>0</v>
      </c>
    </row>
    <row r="135" spans="1:6" ht="14.45" x14ac:dyDescent="0.3">
      <c r="A135" s="13" t="s">
        <v>204</v>
      </c>
      <c r="B135" s="6" t="s">
        <v>205</v>
      </c>
      <c r="C135" s="6"/>
      <c r="D135" s="6"/>
      <c r="E135" s="27">
        <v>0</v>
      </c>
      <c r="F135" s="27">
        <f t="shared" si="13"/>
        <v>0</v>
      </c>
    </row>
    <row r="136" spans="1:6" ht="14.45" x14ac:dyDescent="0.3">
      <c r="A136" s="13" t="s">
        <v>206</v>
      </c>
      <c r="B136" s="6" t="s">
        <v>207</v>
      </c>
      <c r="C136" s="6"/>
      <c r="D136" s="6"/>
      <c r="E136" s="27"/>
      <c r="F136" s="27">
        <f t="shared" si="13"/>
        <v>0</v>
      </c>
    </row>
    <row r="137" spans="1:6" ht="14.45" x14ac:dyDescent="0.3">
      <c r="A137" s="13" t="s">
        <v>208</v>
      </c>
      <c r="B137" s="6" t="s">
        <v>209</v>
      </c>
      <c r="C137" s="6"/>
      <c r="D137" s="6"/>
      <c r="E137" s="27"/>
      <c r="F137" s="27">
        <f t="shared" si="13"/>
        <v>0</v>
      </c>
    </row>
    <row r="138" spans="1:6" x14ac:dyDescent="0.25">
      <c r="A138" s="13" t="s">
        <v>210</v>
      </c>
      <c r="B138" s="6" t="s">
        <v>211</v>
      </c>
      <c r="C138" s="6"/>
      <c r="D138" s="6"/>
      <c r="E138" s="27"/>
      <c r="F138" s="27">
        <f t="shared" si="13"/>
        <v>0</v>
      </c>
    </row>
    <row r="139" spans="1:6" ht="14.45" x14ac:dyDescent="0.3">
      <c r="A139" s="5"/>
      <c r="B139" s="6"/>
      <c r="C139" s="6"/>
      <c r="D139" s="6"/>
      <c r="E139" s="27"/>
      <c r="F139" s="27"/>
    </row>
    <row r="140" spans="1:6" ht="14.45" x14ac:dyDescent="0.3">
      <c r="A140" s="8" t="s">
        <v>212</v>
      </c>
      <c r="B140" s="9" t="s">
        <v>213</v>
      </c>
      <c r="C140" s="9"/>
      <c r="D140" s="9"/>
      <c r="E140" s="17">
        <f>SUM(E141:E153)</f>
        <v>7312</v>
      </c>
      <c r="F140" s="17">
        <f>SUM(F141:F153)</f>
        <v>7312</v>
      </c>
    </row>
    <row r="141" spans="1:6" ht="14.45" x14ac:dyDescent="0.3">
      <c r="A141" s="13" t="s">
        <v>214</v>
      </c>
      <c r="B141" s="6" t="s">
        <v>215</v>
      </c>
      <c r="C141" s="6"/>
      <c r="D141" s="6"/>
      <c r="E141" s="27"/>
      <c r="F141" s="27">
        <f t="shared" ref="F141:F153" si="14">E141</f>
        <v>0</v>
      </c>
    </row>
    <row r="142" spans="1:6" ht="14.45" x14ac:dyDescent="0.3">
      <c r="A142" s="13" t="s">
        <v>216</v>
      </c>
      <c r="B142" s="6" t="s">
        <v>217</v>
      </c>
      <c r="C142" s="6"/>
      <c r="D142" s="6"/>
      <c r="E142" s="27">
        <v>0</v>
      </c>
      <c r="F142" s="27">
        <f t="shared" si="14"/>
        <v>0</v>
      </c>
    </row>
    <row r="143" spans="1:6" ht="14.45" x14ac:dyDescent="0.3">
      <c r="A143" s="13" t="s">
        <v>218</v>
      </c>
      <c r="B143" s="6" t="s">
        <v>219</v>
      </c>
      <c r="C143" s="6"/>
      <c r="D143" s="6"/>
      <c r="E143" s="27">
        <v>0</v>
      </c>
      <c r="F143" s="27">
        <f t="shared" si="14"/>
        <v>0</v>
      </c>
    </row>
    <row r="144" spans="1:6" ht="14.45" x14ac:dyDescent="0.3">
      <c r="A144" s="13" t="s">
        <v>220</v>
      </c>
      <c r="B144" s="6" t="s">
        <v>221</v>
      </c>
      <c r="C144" s="6"/>
      <c r="D144" s="6"/>
      <c r="E144" s="27">
        <v>7312</v>
      </c>
      <c r="F144" s="27">
        <f t="shared" si="14"/>
        <v>7312</v>
      </c>
    </row>
    <row r="145" spans="1:6" ht="14.45" x14ac:dyDescent="0.3">
      <c r="A145" s="13" t="s">
        <v>222</v>
      </c>
      <c r="B145" s="6" t="s">
        <v>223</v>
      </c>
      <c r="C145" s="6"/>
      <c r="D145" s="6"/>
      <c r="E145" s="27">
        <v>0</v>
      </c>
      <c r="F145" s="27">
        <f t="shared" si="14"/>
        <v>0</v>
      </c>
    </row>
    <row r="146" spans="1:6" ht="14.45" x14ac:dyDescent="0.3">
      <c r="A146" s="13" t="s">
        <v>224</v>
      </c>
      <c r="B146" s="6" t="s">
        <v>225</v>
      </c>
      <c r="C146" s="6"/>
      <c r="D146" s="6"/>
      <c r="E146" s="27">
        <v>0</v>
      </c>
      <c r="F146" s="27">
        <f t="shared" si="14"/>
        <v>0</v>
      </c>
    </row>
    <row r="147" spans="1:6" ht="14.45" x14ac:dyDescent="0.3">
      <c r="A147" s="13" t="s">
        <v>226</v>
      </c>
      <c r="B147" s="6" t="s">
        <v>227</v>
      </c>
      <c r="C147" s="6"/>
      <c r="D147" s="6"/>
      <c r="E147" s="27">
        <v>0</v>
      </c>
      <c r="F147" s="27">
        <f t="shared" si="14"/>
        <v>0</v>
      </c>
    </row>
    <row r="148" spans="1:6" ht="14.45" x14ac:dyDescent="0.3">
      <c r="A148" s="13" t="s">
        <v>228</v>
      </c>
      <c r="B148" s="6" t="s">
        <v>229</v>
      </c>
      <c r="C148" s="6"/>
      <c r="D148" s="6"/>
      <c r="E148" s="27">
        <v>0</v>
      </c>
      <c r="F148" s="27">
        <f t="shared" si="14"/>
        <v>0</v>
      </c>
    </row>
    <row r="149" spans="1:6" ht="14.45" x14ac:dyDescent="0.3">
      <c r="A149" s="13" t="s">
        <v>230</v>
      </c>
      <c r="B149" s="6" t="s">
        <v>231</v>
      </c>
      <c r="C149" s="6"/>
      <c r="D149" s="6"/>
      <c r="E149" s="27"/>
      <c r="F149" s="27">
        <f t="shared" si="14"/>
        <v>0</v>
      </c>
    </row>
    <row r="150" spans="1:6" ht="14.45" x14ac:dyDescent="0.3">
      <c r="A150" s="13" t="s">
        <v>232</v>
      </c>
      <c r="B150" s="6" t="s">
        <v>233</v>
      </c>
      <c r="C150" s="6"/>
      <c r="D150" s="6"/>
      <c r="E150" s="27"/>
      <c r="F150" s="27">
        <f t="shared" si="14"/>
        <v>0</v>
      </c>
    </row>
    <row r="151" spans="1:6" ht="14.45" x14ac:dyDescent="0.3">
      <c r="A151" s="13" t="s">
        <v>234</v>
      </c>
      <c r="B151" s="6" t="s">
        <v>235</v>
      </c>
      <c r="C151" s="6"/>
      <c r="D151" s="6"/>
      <c r="E151" s="27">
        <v>0</v>
      </c>
      <c r="F151" s="27">
        <f t="shared" si="14"/>
        <v>0</v>
      </c>
    </row>
    <row r="152" spans="1:6" ht="14.45" x14ac:dyDescent="0.3">
      <c r="A152" s="13" t="s">
        <v>236</v>
      </c>
      <c r="B152" s="6" t="s">
        <v>237</v>
      </c>
      <c r="C152" s="6"/>
      <c r="D152" s="6"/>
      <c r="E152" s="27">
        <v>0</v>
      </c>
      <c r="F152" s="27">
        <f t="shared" si="14"/>
        <v>0</v>
      </c>
    </row>
    <row r="153" spans="1:6" ht="14.45" x14ac:dyDescent="0.3">
      <c r="A153" s="13" t="s">
        <v>238</v>
      </c>
      <c r="B153" s="6" t="s">
        <v>239</v>
      </c>
      <c r="C153" s="6"/>
      <c r="D153" s="6"/>
      <c r="E153" s="27">
        <v>0</v>
      </c>
      <c r="F153" s="27">
        <f t="shared" si="14"/>
        <v>0</v>
      </c>
    </row>
    <row r="154" spans="1:6" ht="14.45" x14ac:dyDescent="0.3">
      <c r="A154" s="5"/>
      <c r="B154" s="6"/>
      <c r="C154" s="6"/>
      <c r="D154" s="6"/>
      <c r="E154" s="27"/>
      <c r="F154" s="27"/>
    </row>
    <row r="155" spans="1:6" ht="14.45" x14ac:dyDescent="0.3">
      <c r="A155" s="8" t="s">
        <v>240</v>
      </c>
      <c r="B155" s="9" t="s">
        <v>241</v>
      </c>
      <c r="C155" s="9"/>
      <c r="D155" s="9"/>
      <c r="E155" s="17">
        <f>SUM(E156:E163)</f>
        <v>173715.65</v>
      </c>
      <c r="F155" s="17">
        <f>SUM(F156:F163)</f>
        <v>173715.65</v>
      </c>
    </row>
    <row r="156" spans="1:6" ht="14.45" x14ac:dyDescent="0.3">
      <c r="A156" s="13" t="s">
        <v>242</v>
      </c>
      <c r="B156" s="6" t="s">
        <v>243</v>
      </c>
      <c r="C156" s="6"/>
      <c r="D156" s="6"/>
      <c r="E156" s="27">
        <v>1100</v>
      </c>
      <c r="F156" s="27">
        <f t="shared" ref="F156:F163" si="15">E156</f>
        <v>1100</v>
      </c>
    </row>
    <row r="157" spans="1:6" ht="14.45" x14ac:dyDescent="0.3">
      <c r="A157" s="13" t="s">
        <v>244</v>
      </c>
      <c r="B157" s="6" t="s">
        <v>245</v>
      </c>
      <c r="C157" s="6"/>
      <c r="D157" s="6"/>
      <c r="E157" s="27">
        <v>172615.65</v>
      </c>
      <c r="F157" s="27">
        <f t="shared" si="15"/>
        <v>172615.65</v>
      </c>
    </row>
    <row r="158" spans="1:6" ht="14.45" x14ac:dyDescent="0.3">
      <c r="A158" s="13" t="s">
        <v>246</v>
      </c>
      <c r="B158" s="6" t="s">
        <v>247</v>
      </c>
      <c r="C158" s="6"/>
      <c r="D158" s="6"/>
      <c r="E158" s="27"/>
      <c r="F158" s="27">
        <f t="shared" si="15"/>
        <v>0</v>
      </c>
    </row>
    <row r="159" spans="1:6" ht="14.45" x14ac:dyDescent="0.3">
      <c r="A159" s="13" t="s">
        <v>248</v>
      </c>
      <c r="B159" s="6" t="s">
        <v>249</v>
      </c>
      <c r="C159" s="6"/>
      <c r="D159" s="6"/>
      <c r="E159" s="27">
        <v>0</v>
      </c>
      <c r="F159" s="27">
        <f t="shared" si="15"/>
        <v>0</v>
      </c>
    </row>
    <row r="160" spans="1:6" ht="14.45" x14ac:dyDescent="0.3">
      <c r="A160" s="13" t="s">
        <v>250</v>
      </c>
      <c r="B160" s="6" t="s">
        <v>251</v>
      </c>
      <c r="C160" s="6"/>
      <c r="D160" s="6"/>
      <c r="E160" s="27">
        <v>0</v>
      </c>
      <c r="F160" s="27">
        <f t="shared" si="15"/>
        <v>0</v>
      </c>
    </row>
    <row r="161" spans="1:6" x14ac:dyDescent="0.25">
      <c r="A161" s="13" t="s">
        <v>252</v>
      </c>
      <c r="B161" s="6" t="s">
        <v>253</v>
      </c>
      <c r="C161" s="6"/>
      <c r="D161" s="6"/>
      <c r="E161" s="27"/>
      <c r="F161" s="27">
        <f t="shared" si="15"/>
        <v>0</v>
      </c>
    </row>
    <row r="162" spans="1:6" ht="14.45" x14ac:dyDescent="0.3">
      <c r="A162" s="13" t="s">
        <v>254</v>
      </c>
      <c r="B162" s="6" t="s">
        <v>255</v>
      </c>
      <c r="C162" s="6"/>
      <c r="D162" s="6"/>
      <c r="E162" s="27"/>
      <c r="F162" s="27">
        <f t="shared" si="15"/>
        <v>0</v>
      </c>
    </row>
    <row r="163" spans="1:6" ht="14.45" x14ac:dyDescent="0.3">
      <c r="A163" s="13" t="s">
        <v>375</v>
      </c>
      <c r="B163" s="6" t="s">
        <v>376</v>
      </c>
      <c r="C163" s="6"/>
      <c r="D163" s="6"/>
      <c r="E163" s="27"/>
      <c r="F163" s="27">
        <f t="shared" si="15"/>
        <v>0</v>
      </c>
    </row>
    <row r="164" spans="1:6" ht="14.45" x14ac:dyDescent="0.3">
      <c r="A164" s="13"/>
      <c r="B164" s="6"/>
      <c r="C164" s="6"/>
      <c r="D164" s="6"/>
      <c r="E164" s="27"/>
      <c r="F164" s="27"/>
    </row>
    <row r="165" spans="1:6" ht="14.45" x14ac:dyDescent="0.3">
      <c r="A165" s="8" t="s">
        <v>256</v>
      </c>
      <c r="B165" s="9" t="s">
        <v>257</v>
      </c>
      <c r="C165" s="9"/>
      <c r="D165" s="9"/>
      <c r="E165" s="17">
        <f>SUM(E166:E173)</f>
        <v>602022.02999999991</v>
      </c>
      <c r="F165" s="17">
        <f>SUM(F166:F173)</f>
        <v>602022.02999999991</v>
      </c>
    </row>
    <row r="166" spans="1:6" ht="14.45" x14ac:dyDescent="0.3">
      <c r="A166" s="13" t="s">
        <v>258</v>
      </c>
      <c r="B166" s="6" t="s">
        <v>259</v>
      </c>
      <c r="C166" s="6"/>
      <c r="D166" s="6"/>
      <c r="E166" s="32">
        <f>516750+5767.85</f>
        <v>522517.85</v>
      </c>
      <c r="F166" s="27">
        <f t="shared" ref="F166:F173" si="16">E166</f>
        <v>522517.85</v>
      </c>
    </row>
    <row r="167" spans="1:6" x14ac:dyDescent="0.25">
      <c r="A167" s="13" t="s">
        <v>260</v>
      </c>
      <c r="B167" s="6" t="s">
        <v>261</v>
      </c>
      <c r="C167" s="6"/>
      <c r="D167" s="6"/>
      <c r="E167" s="27">
        <v>51104.65</v>
      </c>
      <c r="F167" s="27">
        <f t="shared" si="16"/>
        <v>51104.65</v>
      </c>
    </row>
    <row r="168" spans="1:6" ht="14.45" x14ac:dyDescent="0.3">
      <c r="A168" s="13" t="s">
        <v>262</v>
      </c>
      <c r="B168" s="6" t="s">
        <v>263</v>
      </c>
      <c r="C168" s="6"/>
      <c r="D168" s="6"/>
      <c r="E168" s="27"/>
      <c r="F168" s="27">
        <f t="shared" si="16"/>
        <v>0</v>
      </c>
    </row>
    <row r="169" spans="1:6" ht="14.45" x14ac:dyDescent="0.3">
      <c r="A169" s="13" t="s">
        <v>264</v>
      </c>
      <c r="B169" s="6" t="s">
        <v>265</v>
      </c>
      <c r="C169" s="6"/>
      <c r="D169" s="6"/>
      <c r="E169" s="27"/>
      <c r="F169" s="27">
        <f t="shared" si="16"/>
        <v>0</v>
      </c>
    </row>
    <row r="170" spans="1:6" ht="14.45" x14ac:dyDescent="0.3">
      <c r="A170" s="13" t="s">
        <v>266</v>
      </c>
      <c r="B170" s="6" t="s">
        <v>267</v>
      </c>
      <c r="C170" s="6"/>
      <c r="D170" s="6"/>
      <c r="E170" s="27">
        <v>4084.21</v>
      </c>
      <c r="F170" s="27">
        <f t="shared" si="16"/>
        <v>4084.21</v>
      </c>
    </row>
    <row r="171" spans="1:6" ht="14.45" x14ac:dyDescent="0.3">
      <c r="A171" s="13" t="s">
        <v>268</v>
      </c>
      <c r="B171" s="6" t="s">
        <v>269</v>
      </c>
      <c r="C171" s="6"/>
      <c r="D171" s="6"/>
      <c r="E171" s="27">
        <v>24315.32</v>
      </c>
      <c r="F171" s="27">
        <f t="shared" si="16"/>
        <v>24315.32</v>
      </c>
    </row>
    <row r="172" spans="1:6" ht="14.45" x14ac:dyDescent="0.3">
      <c r="A172" s="13" t="s">
        <v>270</v>
      </c>
      <c r="B172" s="6" t="s">
        <v>271</v>
      </c>
      <c r="C172" s="6"/>
      <c r="D172" s="6"/>
      <c r="E172" s="27"/>
      <c r="F172" s="27">
        <f t="shared" si="16"/>
        <v>0</v>
      </c>
    </row>
    <row r="173" spans="1:6" ht="14.45" x14ac:dyDescent="0.3">
      <c r="A173" s="13" t="s">
        <v>272</v>
      </c>
      <c r="B173" s="6" t="s">
        <v>273</v>
      </c>
      <c r="C173" s="6"/>
      <c r="D173" s="6"/>
      <c r="E173" s="27"/>
      <c r="F173" s="27">
        <f t="shared" si="16"/>
        <v>0</v>
      </c>
    </row>
    <row r="174" spans="1:6" thickBot="1" x14ac:dyDescent="0.35">
      <c r="A174" s="13"/>
      <c r="B174" s="6"/>
      <c r="C174" s="6"/>
      <c r="D174" s="6"/>
      <c r="E174" s="27"/>
      <c r="F174" s="27"/>
    </row>
    <row r="175" spans="1:6" thickBot="1" x14ac:dyDescent="0.35">
      <c r="A175" s="1">
        <v>2.4</v>
      </c>
      <c r="B175" s="2" t="s">
        <v>274</v>
      </c>
      <c r="C175" s="2"/>
      <c r="D175" s="2"/>
      <c r="E175" s="26">
        <f>E180+E176</f>
        <v>6575204.8099999996</v>
      </c>
      <c r="F175" s="26">
        <f>F180+F176</f>
        <v>6575204.8099999996</v>
      </c>
    </row>
    <row r="176" spans="1:6" ht="14.45" x14ac:dyDescent="0.3">
      <c r="A176" s="8" t="s">
        <v>275</v>
      </c>
      <c r="B176" s="9" t="s">
        <v>276</v>
      </c>
      <c r="C176" s="9"/>
      <c r="D176" s="9"/>
      <c r="E176" s="17">
        <f>+E177+E178</f>
        <v>0</v>
      </c>
      <c r="F176" s="17">
        <f>+F177+F178</f>
        <v>0</v>
      </c>
    </row>
    <row r="177" spans="1:6" ht="14.45" x14ac:dyDescent="0.3">
      <c r="A177" s="13" t="s">
        <v>277</v>
      </c>
      <c r="B177" s="6" t="s">
        <v>278</v>
      </c>
      <c r="C177" s="6"/>
      <c r="D177" s="6"/>
      <c r="E177" s="27">
        <v>0</v>
      </c>
      <c r="F177" s="27">
        <f t="shared" ref="F177:F178" si="17">E177</f>
        <v>0</v>
      </c>
    </row>
    <row r="178" spans="1:6" ht="14.45" x14ac:dyDescent="0.3">
      <c r="A178" s="13" t="s">
        <v>279</v>
      </c>
      <c r="B178" s="6" t="s">
        <v>280</v>
      </c>
      <c r="C178" s="6"/>
      <c r="D178" s="6"/>
      <c r="E178" s="27">
        <v>0</v>
      </c>
      <c r="F178" s="27">
        <f t="shared" si="17"/>
        <v>0</v>
      </c>
    </row>
    <row r="179" spans="1:6" ht="14.45" x14ac:dyDescent="0.3">
      <c r="A179" s="13"/>
      <c r="B179" s="6"/>
      <c r="C179" s="6"/>
      <c r="D179" s="6"/>
      <c r="E179" s="27"/>
      <c r="F179" s="27"/>
    </row>
    <row r="180" spans="1:6" ht="14.45" x14ac:dyDescent="0.3">
      <c r="A180" s="8" t="s">
        <v>281</v>
      </c>
      <c r="B180" s="9" t="s">
        <v>282</v>
      </c>
      <c r="C180" s="9"/>
      <c r="D180" s="9"/>
      <c r="E180" s="17">
        <f>SUM(E181:E181)</f>
        <v>6575204.8099999996</v>
      </c>
      <c r="F180" s="17">
        <f>SUM(F181:F181)</f>
        <v>6575204.8099999996</v>
      </c>
    </row>
    <row r="181" spans="1:6" ht="14.45" x14ac:dyDescent="0.3">
      <c r="A181" s="13" t="s">
        <v>283</v>
      </c>
      <c r="B181" s="6" t="s">
        <v>284</v>
      </c>
      <c r="C181" s="6"/>
      <c r="D181" s="6"/>
      <c r="E181" s="27">
        <f>6561204.81+14000</f>
        <v>6575204.8099999996</v>
      </c>
      <c r="F181" s="27">
        <f t="shared" ref="F181" si="18">E181</f>
        <v>6575204.8099999996</v>
      </c>
    </row>
    <row r="182" spans="1:6" thickBot="1" x14ac:dyDescent="0.35">
      <c r="A182" s="5"/>
      <c r="B182" s="6"/>
      <c r="C182" s="6"/>
      <c r="D182" s="6"/>
      <c r="E182" s="27"/>
      <c r="F182" s="27"/>
    </row>
    <row r="183" spans="1:6" thickBot="1" x14ac:dyDescent="0.35">
      <c r="A183" s="1">
        <v>2.6</v>
      </c>
      <c r="B183" s="2" t="s">
        <v>285</v>
      </c>
      <c r="C183" s="2"/>
      <c r="D183" s="2"/>
      <c r="E183" s="26">
        <f>+E184+E193+E201+E205+E213+E217+E198</f>
        <v>906825.46</v>
      </c>
      <c r="F183" s="26">
        <f>+F184+F193+F201+F205+F213+F217+F198</f>
        <v>906825.46</v>
      </c>
    </row>
    <row r="184" spans="1:6" ht="14.45" x14ac:dyDescent="0.3">
      <c r="A184" s="3" t="s">
        <v>286</v>
      </c>
      <c r="B184" s="4" t="s">
        <v>287</v>
      </c>
      <c r="C184" s="4"/>
      <c r="D184" s="4"/>
      <c r="E184" s="18">
        <f>SUM(E185:E191)</f>
        <v>51212</v>
      </c>
      <c r="F184" s="18">
        <f>SUM(F185:F190)</f>
        <v>51212</v>
      </c>
    </row>
    <row r="185" spans="1:6" ht="14.45" x14ac:dyDescent="0.3">
      <c r="A185" s="13" t="s">
        <v>288</v>
      </c>
      <c r="B185" s="6" t="s">
        <v>289</v>
      </c>
      <c r="C185" s="6"/>
      <c r="D185" s="6"/>
      <c r="E185" s="27"/>
      <c r="F185" s="27">
        <f t="shared" ref="F185:F191" si="19">E185</f>
        <v>0</v>
      </c>
    </row>
    <row r="186" spans="1:6" ht="14.45" x14ac:dyDescent="0.3">
      <c r="A186" s="13" t="s">
        <v>290</v>
      </c>
      <c r="B186" s="6" t="s">
        <v>291</v>
      </c>
      <c r="C186" s="6"/>
      <c r="D186" s="6"/>
      <c r="E186" s="27"/>
      <c r="F186" s="27">
        <f t="shared" si="19"/>
        <v>0</v>
      </c>
    </row>
    <row r="187" spans="1:6" ht="14.45" x14ac:dyDescent="0.3">
      <c r="A187" s="13" t="s">
        <v>292</v>
      </c>
      <c r="B187" s="6" t="s">
        <v>293</v>
      </c>
      <c r="C187" s="6"/>
      <c r="D187" s="6"/>
      <c r="E187" s="27"/>
      <c r="F187" s="27">
        <f t="shared" si="19"/>
        <v>0</v>
      </c>
    </row>
    <row r="188" spans="1:6" ht="14.45" x14ac:dyDescent="0.3">
      <c r="A188" s="13" t="s">
        <v>294</v>
      </c>
      <c r="B188" s="6" t="s">
        <v>295</v>
      </c>
      <c r="C188" s="6"/>
      <c r="D188" s="6"/>
      <c r="E188" s="27">
        <v>51212</v>
      </c>
      <c r="F188" s="27">
        <f t="shared" si="19"/>
        <v>51212</v>
      </c>
    </row>
    <row r="189" spans="1:6" ht="14.45" x14ac:dyDescent="0.3">
      <c r="A189" s="13" t="s">
        <v>296</v>
      </c>
      <c r="B189" s="6" t="s">
        <v>297</v>
      </c>
      <c r="C189" s="6"/>
      <c r="D189" s="6"/>
      <c r="E189" s="27"/>
      <c r="F189" s="27">
        <f t="shared" si="19"/>
        <v>0</v>
      </c>
    </row>
    <row r="190" spans="1:6" ht="14.45" x14ac:dyDescent="0.3">
      <c r="A190" s="13" t="s">
        <v>298</v>
      </c>
      <c r="B190" s="6" t="s">
        <v>299</v>
      </c>
      <c r="C190" s="6"/>
      <c r="D190" s="6"/>
      <c r="E190" s="27">
        <v>0</v>
      </c>
      <c r="F190" s="27">
        <f t="shared" si="19"/>
        <v>0</v>
      </c>
    </row>
    <row r="191" spans="1:6" ht="14.45" x14ac:dyDescent="0.3">
      <c r="A191" s="19" t="s">
        <v>300</v>
      </c>
      <c r="B191" s="20" t="s">
        <v>301</v>
      </c>
      <c r="C191" s="20"/>
      <c r="D191" s="20"/>
      <c r="E191" s="27"/>
      <c r="F191" s="27">
        <f t="shared" si="19"/>
        <v>0</v>
      </c>
    </row>
    <row r="192" spans="1:6" ht="14.45" x14ac:dyDescent="0.3">
      <c r="A192" s="13"/>
      <c r="B192" s="6"/>
      <c r="C192" s="6"/>
      <c r="D192" s="6"/>
      <c r="E192" s="27"/>
      <c r="F192" s="27"/>
    </row>
    <row r="193" spans="1:6" ht="14.45" x14ac:dyDescent="0.3">
      <c r="A193" s="8" t="s">
        <v>302</v>
      </c>
      <c r="B193" s="9" t="s">
        <v>303</v>
      </c>
      <c r="C193" s="9"/>
      <c r="D193" s="9"/>
      <c r="E193" s="17">
        <f>+E194+E195+E196</f>
        <v>0</v>
      </c>
      <c r="F193" s="17">
        <f>+F194+F195+F196</f>
        <v>0</v>
      </c>
    </row>
    <row r="194" spans="1:6" ht="14.45" x14ac:dyDescent="0.3">
      <c r="A194" s="13" t="s">
        <v>304</v>
      </c>
      <c r="B194" s="6" t="s">
        <v>305</v>
      </c>
      <c r="C194" s="6"/>
      <c r="D194" s="6"/>
      <c r="E194" s="27"/>
      <c r="F194" s="27">
        <f t="shared" ref="F194:F196" si="20">E194</f>
        <v>0</v>
      </c>
    </row>
    <row r="195" spans="1:6" ht="14.45" x14ac:dyDescent="0.3">
      <c r="A195" s="13" t="s">
        <v>306</v>
      </c>
      <c r="B195" s="6" t="s">
        <v>307</v>
      </c>
      <c r="C195" s="6"/>
      <c r="D195" s="6"/>
      <c r="E195" s="27">
        <v>0</v>
      </c>
      <c r="F195" s="27">
        <f t="shared" si="20"/>
        <v>0</v>
      </c>
    </row>
    <row r="196" spans="1:6" ht="14.45" x14ac:dyDescent="0.3">
      <c r="A196" s="13" t="s">
        <v>308</v>
      </c>
      <c r="B196" s="6" t="s">
        <v>309</v>
      </c>
      <c r="C196" s="6"/>
      <c r="D196" s="6"/>
      <c r="E196" s="27">
        <v>0</v>
      </c>
      <c r="F196" s="27">
        <f t="shared" si="20"/>
        <v>0</v>
      </c>
    </row>
    <row r="197" spans="1:6" ht="14.45" x14ac:dyDescent="0.3">
      <c r="A197" s="13"/>
      <c r="B197" s="6"/>
      <c r="C197" s="6"/>
      <c r="D197" s="6"/>
      <c r="E197" s="27"/>
      <c r="F197" s="27"/>
    </row>
    <row r="198" spans="1:6" ht="14.45" x14ac:dyDescent="0.3">
      <c r="A198" s="8" t="s">
        <v>377</v>
      </c>
      <c r="B198" s="9" t="s">
        <v>378</v>
      </c>
      <c r="C198" s="9"/>
      <c r="D198" s="9"/>
      <c r="E198" s="17">
        <f>+E199</f>
        <v>0</v>
      </c>
      <c r="F198" s="17">
        <f>+F199+F200+F201</f>
        <v>0</v>
      </c>
    </row>
    <row r="199" spans="1:6" x14ac:dyDescent="0.25">
      <c r="A199" s="13" t="s">
        <v>379</v>
      </c>
      <c r="B199" s="6" t="s">
        <v>380</v>
      </c>
      <c r="C199" s="6"/>
      <c r="D199" s="6"/>
      <c r="E199" s="27">
        <v>0</v>
      </c>
      <c r="F199" s="27">
        <f t="shared" ref="F199" si="21">E199</f>
        <v>0</v>
      </c>
    </row>
    <row r="200" spans="1:6" ht="14.45" x14ac:dyDescent="0.3">
      <c r="A200" s="13"/>
      <c r="B200" s="6"/>
      <c r="C200" s="6"/>
      <c r="D200" s="6"/>
      <c r="E200" s="27"/>
      <c r="F200" s="27"/>
    </row>
    <row r="201" spans="1:6" ht="14.45" x14ac:dyDescent="0.3">
      <c r="A201" s="8" t="s">
        <v>310</v>
      </c>
      <c r="B201" s="9" t="s">
        <v>311</v>
      </c>
      <c r="C201" s="9"/>
      <c r="D201" s="9"/>
      <c r="E201" s="17">
        <f>E202+E203</f>
        <v>0</v>
      </c>
      <c r="F201" s="17">
        <f>F202+F203</f>
        <v>0</v>
      </c>
    </row>
    <row r="202" spans="1:6" ht="14.45" x14ac:dyDescent="0.3">
      <c r="A202" s="13" t="s">
        <v>312</v>
      </c>
      <c r="B202" s="6" t="s">
        <v>313</v>
      </c>
      <c r="C202" s="6"/>
      <c r="D202" s="6"/>
      <c r="E202" s="27">
        <v>0</v>
      </c>
      <c r="F202" s="27">
        <f t="shared" ref="F202:F203" si="22">E202</f>
        <v>0</v>
      </c>
    </row>
    <row r="203" spans="1:6" ht="14.45" x14ac:dyDescent="0.3">
      <c r="A203" s="13" t="s">
        <v>314</v>
      </c>
      <c r="B203" s="6" t="s">
        <v>315</v>
      </c>
      <c r="C203" s="6"/>
      <c r="D203" s="6"/>
      <c r="E203" s="27"/>
      <c r="F203" s="27">
        <f t="shared" si="22"/>
        <v>0</v>
      </c>
    </row>
    <row r="204" spans="1:6" ht="14.45" x14ac:dyDescent="0.3">
      <c r="A204" s="13"/>
      <c r="B204" s="6"/>
      <c r="C204" s="6"/>
      <c r="D204" s="6"/>
      <c r="E204" s="27"/>
      <c r="F204" s="27"/>
    </row>
    <row r="205" spans="1:6" ht="14.45" x14ac:dyDescent="0.3">
      <c r="A205" s="8" t="s">
        <v>316</v>
      </c>
      <c r="B205" s="9" t="s">
        <v>317</v>
      </c>
      <c r="C205" s="9"/>
      <c r="D205" s="9"/>
      <c r="E205" s="17">
        <f>SUM(E206:E211)</f>
        <v>788413.46</v>
      </c>
      <c r="F205" s="17">
        <f>SUM(F206:F211)</f>
        <v>788413.46</v>
      </c>
    </row>
    <row r="206" spans="1:6" ht="14.45" x14ac:dyDescent="0.3">
      <c r="A206" s="13" t="s">
        <v>318</v>
      </c>
      <c r="B206" s="6" t="s">
        <v>319</v>
      </c>
      <c r="C206" s="6"/>
      <c r="D206" s="6"/>
      <c r="E206" s="27"/>
      <c r="F206" s="27">
        <f t="shared" ref="F206:F211" si="23">E206</f>
        <v>0</v>
      </c>
    </row>
    <row r="207" spans="1:6" ht="14.45" x14ac:dyDescent="0.3">
      <c r="A207" s="13" t="s">
        <v>320</v>
      </c>
      <c r="B207" s="6" t="s">
        <v>321</v>
      </c>
      <c r="C207" s="6"/>
      <c r="D207" s="6"/>
      <c r="E207" s="27">
        <v>788413.46</v>
      </c>
      <c r="F207" s="27">
        <f t="shared" si="23"/>
        <v>788413.46</v>
      </c>
    </row>
    <row r="208" spans="1:6" x14ac:dyDescent="0.25">
      <c r="A208" s="13" t="s">
        <v>322</v>
      </c>
      <c r="B208" s="6" t="s">
        <v>323</v>
      </c>
      <c r="C208" s="6"/>
      <c r="D208" s="6"/>
      <c r="E208" s="27">
        <v>0</v>
      </c>
      <c r="F208" s="27">
        <f t="shared" si="23"/>
        <v>0</v>
      </c>
    </row>
    <row r="209" spans="1:6" ht="14.45" x14ac:dyDescent="0.3">
      <c r="A209" s="13" t="s">
        <v>324</v>
      </c>
      <c r="B209" s="6" t="s">
        <v>325</v>
      </c>
      <c r="C209" s="6"/>
      <c r="D209" s="6"/>
      <c r="E209" s="27">
        <v>0</v>
      </c>
      <c r="F209" s="27">
        <f t="shared" si="23"/>
        <v>0</v>
      </c>
    </row>
    <row r="210" spans="1:6" ht="14.45" x14ac:dyDescent="0.3">
      <c r="A210" s="13" t="s">
        <v>326</v>
      </c>
      <c r="B210" s="6" t="s">
        <v>327</v>
      </c>
      <c r="C210" s="6"/>
      <c r="D210" s="6"/>
      <c r="E210" s="27">
        <v>0</v>
      </c>
      <c r="F210" s="27">
        <f t="shared" si="23"/>
        <v>0</v>
      </c>
    </row>
    <row r="211" spans="1:6" ht="14.45" x14ac:dyDescent="0.3">
      <c r="A211" s="13" t="s">
        <v>328</v>
      </c>
      <c r="B211" s="6" t="s">
        <v>329</v>
      </c>
      <c r="C211" s="6"/>
      <c r="D211" s="6"/>
      <c r="E211" s="27">
        <v>0</v>
      </c>
      <c r="F211" s="27">
        <f t="shared" si="23"/>
        <v>0</v>
      </c>
    </row>
    <row r="212" spans="1:6" ht="14.45" x14ac:dyDescent="0.3">
      <c r="A212" s="13"/>
      <c r="B212" s="6"/>
      <c r="C212" s="6"/>
      <c r="D212" s="6"/>
      <c r="E212" s="27"/>
      <c r="F212" s="27"/>
    </row>
    <row r="213" spans="1:6" ht="14.45" x14ac:dyDescent="0.3">
      <c r="A213" s="8" t="s">
        <v>330</v>
      </c>
      <c r="B213" s="9" t="s">
        <v>331</v>
      </c>
      <c r="C213" s="9"/>
      <c r="D213" s="9"/>
      <c r="E213" s="17">
        <f>SUM(E214:E215)</f>
        <v>0</v>
      </c>
      <c r="F213" s="17">
        <f>SUM(F214:F215)</f>
        <v>0</v>
      </c>
    </row>
    <row r="214" spans="1:6" ht="14.45" x14ac:dyDescent="0.3">
      <c r="A214" s="13" t="s">
        <v>332</v>
      </c>
      <c r="B214" s="6" t="s">
        <v>333</v>
      </c>
      <c r="C214" s="6"/>
      <c r="D214" s="6"/>
      <c r="E214" s="27">
        <v>0</v>
      </c>
      <c r="F214" s="27">
        <f t="shared" ref="F214:F215" si="24">E214</f>
        <v>0</v>
      </c>
    </row>
    <row r="215" spans="1:6" ht="14.45" x14ac:dyDescent="0.3">
      <c r="A215" s="13" t="s">
        <v>334</v>
      </c>
      <c r="B215" s="6" t="s">
        <v>335</v>
      </c>
      <c r="C215" s="6"/>
      <c r="D215" s="6"/>
      <c r="E215" s="27"/>
      <c r="F215" s="27">
        <f t="shared" si="24"/>
        <v>0</v>
      </c>
    </row>
    <row r="216" spans="1:6" ht="14.45" x14ac:dyDescent="0.3">
      <c r="A216" s="5"/>
      <c r="B216" s="6"/>
      <c r="C216" s="6"/>
      <c r="D216" s="6"/>
      <c r="E216" s="27"/>
      <c r="F216" s="27"/>
    </row>
    <row r="217" spans="1:6" ht="14.45" x14ac:dyDescent="0.3">
      <c r="A217" s="8" t="s">
        <v>336</v>
      </c>
      <c r="B217" s="9" t="s">
        <v>337</v>
      </c>
      <c r="C217" s="9"/>
      <c r="D217" s="9"/>
      <c r="E217" s="17">
        <f>SUM(E218:E221)</f>
        <v>67200</v>
      </c>
      <c r="F217" s="17">
        <f>SUM(F218:F221)</f>
        <v>67200</v>
      </c>
    </row>
    <row r="218" spans="1:6" x14ac:dyDescent="0.25">
      <c r="A218" s="13" t="s">
        <v>338</v>
      </c>
      <c r="B218" s="6" t="s">
        <v>339</v>
      </c>
      <c r="C218" s="6"/>
      <c r="D218" s="6"/>
      <c r="E218" s="27">
        <v>0</v>
      </c>
      <c r="F218" s="27">
        <f t="shared" ref="F218:F221" si="25">E218</f>
        <v>0</v>
      </c>
    </row>
    <row r="219" spans="1:6" ht="14.45" x14ac:dyDescent="0.3">
      <c r="A219" s="13" t="s">
        <v>340</v>
      </c>
      <c r="B219" s="6" t="s">
        <v>341</v>
      </c>
      <c r="C219" s="6"/>
      <c r="D219" s="6"/>
      <c r="E219" s="27"/>
      <c r="F219" s="27">
        <f t="shared" si="25"/>
        <v>0</v>
      </c>
    </row>
    <row r="220" spans="1:6" ht="14.45" x14ac:dyDescent="0.3">
      <c r="A220" s="13" t="s">
        <v>383</v>
      </c>
      <c r="B220" s="6" t="s">
        <v>384</v>
      </c>
      <c r="C220" s="6"/>
      <c r="D220" s="6"/>
      <c r="E220" s="27">
        <v>67200</v>
      </c>
      <c r="F220" s="27">
        <f t="shared" si="25"/>
        <v>67200</v>
      </c>
    </row>
    <row r="221" spans="1:6" ht="14.45" x14ac:dyDescent="0.3">
      <c r="A221" s="13" t="s">
        <v>312</v>
      </c>
      <c r="B221" s="6" t="s">
        <v>313</v>
      </c>
      <c r="C221" s="6"/>
      <c r="D221" s="6"/>
      <c r="E221" s="27"/>
      <c r="F221" s="27">
        <f t="shared" si="25"/>
        <v>0</v>
      </c>
    </row>
    <row r="222" spans="1:6" thickBot="1" x14ac:dyDescent="0.35">
      <c r="A222" s="21"/>
      <c r="B222" s="15"/>
      <c r="C222" s="15"/>
      <c r="D222" s="15"/>
      <c r="E222" s="30"/>
      <c r="F222" s="30"/>
    </row>
    <row r="223" spans="1:6" thickBot="1" x14ac:dyDescent="0.35">
      <c r="A223" s="1">
        <v>2.7</v>
      </c>
      <c r="B223" s="2" t="s">
        <v>342</v>
      </c>
      <c r="C223" s="2"/>
      <c r="D223" s="2"/>
      <c r="E223" s="26">
        <f>+E224</f>
        <v>202440.32000000001</v>
      </c>
      <c r="F223" s="26">
        <f>+F224</f>
        <v>202440.32000000001</v>
      </c>
    </row>
    <row r="224" spans="1:6" ht="14.45" x14ac:dyDescent="0.3">
      <c r="A224" s="8" t="s">
        <v>343</v>
      </c>
      <c r="B224" s="9" t="s">
        <v>331</v>
      </c>
      <c r="C224" s="61"/>
      <c r="D224" s="61"/>
      <c r="E224" s="22">
        <f>+E225+E226</f>
        <v>202440.32000000001</v>
      </c>
      <c r="F224" s="22">
        <f>+F225+F226</f>
        <v>202440.32000000001</v>
      </c>
    </row>
    <row r="225" spans="1:6" ht="14.45" x14ac:dyDescent="0.3">
      <c r="A225" s="21" t="s">
        <v>344</v>
      </c>
      <c r="B225" s="6" t="s">
        <v>345</v>
      </c>
      <c r="C225" s="15"/>
      <c r="D225" s="15"/>
      <c r="E225" s="30">
        <v>202440.32000000001</v>
      </c>
      <c r="F225" s="27">
        <f t="shared" ref="F225" si="26">E225</f>
        <v>202440.32000000001</v>
      </c>
    </row>
    <row r="226" spans="1:6" thickBot="1" x14ac:dyDescent="0.35">
      <c r="A226" s="11"/>
      <c r="B226" s="12"/>
      <c r="C226" s="12"/>
      <c r="D226" s="12"/>
      <c r="E226" s="29"/>
      <c r="F226" s="29"/>
    </row>
    <row r="227" spans="1:6" thickBot="1" x14ac:dyDescent="0.35">
      <c r="A227" s="23"/>
      <c r="B227" s="24" t="s">
        <v>346</v>
      </c>
      <c r="C227" s="24"/>
      <c r="D227" s="24"/>
      <c r="E227" s="31">
        <f>E183+E175+E110+E42+E9+E223</f>
        <v>25865828.370000001</v>
      </c>
      <c r="F227" s="31">
        <f>F183+F175+F110+F42+F9+F223</f>
        <v>25865828.370000001</v>
      </c>
    </row>
    <row r="228" spans="1:6" thickTop="1" x14ac:dyDescent="0.3"/>
    <row r="231" spans="1:6" ht="14.45" x14ac:dyDescent="0.3">
      <c r="F231" s="68"/>
    </row>
  </sheetData>
  <mergeCells count="8">
    <mergeCell ref="A7:A8"/>
    <mergeCell ref="B7:B8"/>
    <mergeCell ref="A6:F6"/>
    <mergeCell ref="A1:F1"/>
    <mergeCell ref="A2:F2"/>
    <mergeCell ref="A3:F3"/>
    <mergeCell ref="A4:F4"/>
    <mergeCell ref="A5:F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7"/>
  <sheetViews>
    <sheetView tabSelected="1" workbookViewId="0">
      <selection activeCell="A10" sqref="A10:G10"/>
    </sheetView>
  </sheetViews>
  <sheetFormatPr baseColWidth="10" defaultRowHeight="15" x14ac:dyDescent="0.25"/>
  <cols>
    <col min="1" max="1" width="11.28515625" bestFit="1" customWidth="1"/>
    <col min="2" max="2" width="14" style="53" bestFit="1" customWidth="1"/>
    <col min="3" max="3" width="59.7109375" bestFit="1" customWidth="1"/>
    <col min="4" max="4" width="5.140625" customWidth="1"/>
    <col min="5" max="5" width="9.140625" style="54" bestFit="1" customWidth="1"/>
    <col min="6" max="6" width="12.7109375" style="60" bestFit="1" customWidth="1"/>
    <col min="7" max="7" width="12.7109375" bestFit="1" customWidth="1"/>
    <col min="9" max="9" width="15.28515625" bestFit="1" customWidth="1"/>
  </cols>
  <sheetData>
    <row r="1" spans="1:9" ht="14.45" x14ac:dyDescent="0.3">
      <c r="A1" s="33"/>
      <c r="B1" s="33"/>
      <c r="C1" s="34"/>
      <c r="D1" s="33"/>
      <c r="E1" s="35"/>
      <c r="F1" s="55"/>
      <c r="G1" s="36"/>
    </row>
    <row r="2" spans="1:9" x14ac:dyDescent="0.25">
      <c r="A2" s="33"/>
      <c r="B2" s="33"/>
      <c r="C2" s="34"/>
      <c r="D2" s="33"/>
      <c r="E2" s="35"/>
      <c r="F2" s="55"/>
      <c r="G2" s="36"/>
    </row>
    <row r="3" spans="1:9" ht="15.75" x14ac:dyDescent="0.25">
      <c r="A3" s="195" t="s">
        <v>347</v>
      </c>
      <c r="B3" s="195"/>
      <c r="C3" s="195"/>
      <c r="D3" s="195"/>
      <c r="E3" s="195"/>
      <c r="F3" s="195"/>
      <c r="G3" s="195"/>
    </row>
    <row r="4" spans="1:9" ht="14.45" customHeight="1" x14ac:dyDescent="0.25">
      <c r="A4" s="196" t="s">
        <v>348</v>
      </c>
      <c r="B4" s="196"/>
      <c r="C4" s="196"/>
      <c r="D4" s="196"/>
      <c r="E4" s="196"/>
      <c r="F4" s="196"/>
      <c r="G4" s="196"/>
    </row>
    <row r="5" spans="1:9" x14ac:dyDescent="0.25">
      <c r="A5" s="197" t="s">
        <v>349</v>
      </c>
      <c r="B5" s="197"/>
      <c r="C5" s="197"/>
      <c r="D5" s="197"/>
      <c r="E5" s="197"/>
      <c r="F5" s="197"/>
      <c r="G5" s="197"/>
    </row>
    <row r="6" spans="1:9" x14ac:dyDescent="0.25">
      <c r="A6" s="198" t="s">
        <v>727</v>
      </c>
      <c r="B6" s="198"/>
      <c r="C6" s="198"/>
      <c r="D6" s="198"/>
      <c r="E6" s="198"/>
      <c r="F6" s="198"/>
      <c r="G6" s="198"/>
    </row>
    <row r="7" spans="1:9" ht="14.45" x14ac:dyDescent="0.3">
      <c r="A7" s="191" t="s">
        <v>350</v>
      </c>
      <c r="B7" s="191"/>
      <c r="C7" s="191"/>
      <c r="D7" s="191"/>
      <c r="E7" s="191"/>
      <c r="F7" s="191"/>
      <c r="G7" s="191"/>
    </row>
    <row r="8" spans="1:9" ht="14.45" x14ac:dyDescent="0.3">
      <c r="A8" s="191" t="s">
        <v>382</v>
      </c>
      <c r="B8" s="191"/>
      <c r="C8" s="191"/>
      <c r="D8" s="191"/>
      <c r="E8" s="191"/>
      <c r="F8" s="191"/>
      <c r="G8" s="191"/>
    </row>
    <row r="9" spans="1:9" ht="14.45" x14ac:dyDescent="0.3">
      <c r="A9" s="37"/>
      <c r="B9" s="37"/>
      <c r="C9" s="37"/>
      <c r="D9" s="37"/>
      <c r="E9" s="38"/>
      <c r="F9" s="56"/>
      <c r="G9" s="36"/>
    </row>
    <row r="10" spans="1:9" thickBot="1" x14ac:dyDescent="0.35">
      <c r="A10" s="192" t="s">
        <v>351</v>
      </c>
      <c r="B10" s="192"/>
      <c r="C10" s="192"/>
      <c r="D10" s="192"/>
      <c r="E10" s="192"/>
      <c r="F10" s="192"/>
      <c r="G10" s="192"/>
    </row>
    <row r="11" spans="1:9" ht="14.45" x14ac:dyDescent="0.3">
      <c r="A11" s="193" t="s">
        <v>352</v>
      </c>
      <c r="B11" s="194"/>
      <c r="C11" s="39"/>
      <c r="D11" s="40" t="s">
        <v>353</v>
      </c>
      <c r="E11" s="41"/>
      <c r="F11" s="57"/>
      <c r="G11" s="41"/>
      <c r="I11" s="25"/>
    </row>
    <row r="12" spans="1:9" thickBot="1" x14ac:dyDescent="0.35">
      <c r="A12" s="42"/>
      <c r="B12" s="43"/>
      <c r="C12" s="44"/>
      <c r="D12" s="45" t="s">
        <v>354</v>
      </c>
      <c r="E12" s="46"/>
      <c r="F12" s="58">
        <v>76773585.849999994</v>
      </c>
      <c r="G12" s="47"/>
    </row>
    <row r="13" spans="1:9" thickBot="1" x14ac:dyDescent="0.35">
      <c r="A13" s="48" t="s">
        <v>355</v>
      </c>
      <c r="B13" s="49" t="s">
        <v>356</v>
      </c>
      <c r="C13" s="50" t="s">
        <v>357</v>
      </c>
      <c r="D13" s="50" t="s">
        <v>358</v>
      </c>
      <c r="E13" s="51" t="s">
        <v>359</v>
      </c>
      <c r="F13" s="59" t="s">
        <v>360</v>
      </c>
      <c r="G13" s="52" t="s">
        <v>361</v>
      </c>
    </row>
    <row r="14" spans="1:9" s="81" customFormat="1" ht="14.45" x14ac:dyDescent="0.3">
      <c r="A14" s="91">
        <v>43010</v>
      </c>
      <c r="B14" s="92">
        <v>100490</v>
      </c>
      <c r="C14" s="84" t="s">
        <v>678</v>
      </c>
      <c r="D14" s="93"/>
      <c r="E14" s="108">
        <v>10</v>
      </c>
      <c r="F14" s="106"/>
      <c r="G14" s="94">
        <f>F12+E14-F14</f>
        <v>76773595.849999994</v>
      </c>
    </row>
    <row r="15" spans="1:9" s="81" customFormat="1" ht="14.45" x14ac:dyDescent="0.3">
      <c r="A15" s="95">
        <v>43010</v>
      </c>
      <c r="B15" s="86">
        <v>44738</v>
      </c>
      <c r="C15" s="85" t="s">
        <v>679</v>
      </c>
      <c r="D15" s="87"/>
      <c r="E15" s="109">
        <v>4600</v>
      </c>
      <c r="F15" s="107"/>
      <c r="G15" s="96">
        <f>G14+E15-F15</f>
        <v>76778195.849999994</v>
      </c>
    </row>
    <row r="16" spans="1:9" s="81" customFormat="1" ht="14.45" x14ac:dyDescent="0.3">
      <c r="A16" s="95">
        <v>43010</v>
      </c>
      <c r="B16" s="86">
        <v>40335</v>
      </c>
      <c r="C16" s="85" t="s">
        <v>676</v>
      </c>
      <c r="D16" s="87"/>
      <c r="E16" s="109">
        <v>4600</v>
      </c>
      <c r="F16" s="107"/>
      <c r="G16" s="96">
        <f t="shared" ref="G16:G79" si="0">G15+E16-F16</f>
        <v>76782795.849999994</v>
      </c>
    </row>
    <row r="17" spans="1:7" s="81" customFormat="1" ht="14.45" x14ac:dyDescent="0.3">
      <c r="A17" s="95">
        <v>43010</v>
      </c>
      <c r="B17" s="86">
        <v>60188</v>
      </c>
      <c r="C17" s="85" t="s">
        <v>676</v>
      </c>
      <c r="D17" s="87"/>
      <c r="E17" s="109">
        <v>500</v>
      </c>
      <c r="F17" s="107"/>
      <c r="G17" s="96">
        <f t="shared" si="0"/>
        <v>76783295.849999994</v>
      </c>
    </row>
    <row r="18" spans="1:7" s="81" customFormat="1" ht="14.45" x14ac:dyDescent="0.3">
      <c r="A18" s="95">
        <v>43010</v>
      </c>
      <c r="B18" s="86">
        <v>60185</v>
      </c>
      <c r="C18" s="85" t="s">
        <v>676</v>
      </c>
      <c r="D18" s="87"/>
      <c r="E18" s="109">
        <v>1500</v>
      </c>
      <c r="F18" s="107"/>
      <c r="G18" s="96">
        <f t="shared" si="0"/>
        <v>76784795.849999994</v>
      </c>
    </row>
    <row r="19" spans="1:7" s="81" customFormat="1" ht="14.45" x14ac:dyDescent="0.3">
      <c r="A19" s="95">
        <v>43010</v>
      </c>
      <c r="B19" s="86">
        <v>60182</v>
      </c>
      <c r="C19" s="85" t="s">
        <v>676</v>
      </c>
      <c r="D19" s="87"/>
      <c r="E19" s="109">
        <v>745</v>
      </c>
      <c r="F19" s="107"/>
      <c r="G19" s="96">
        <f t="shared" si="0"/>
        <v>76785540.849999994</v>
      </c>
    </row>
    <row r="20" spans="1:7" s="81" customFormat="1" ht="14.45" x14ac:dyDescent="0.3">
      <c r="A20" s="95">
        <v>43011</v>
      </c>
      <c r="B20" s="86"/>
      <c r="C20" s="85" t="s">
        <v>681</v>
      </c>
      <c r="D20" s="87"/>
      <c r="E20" s="109"/>
      <c r="F20" s="75">
        <v>2884.17</v>
      </c>
      <c r="G20" s="96">
        <f t="shared" si="0"/>
        <v>76782656.679999992</v>
      </c>
    </row>
    <row r="21" spans="1:7" s="81" customFormat="1" ht="14.45" x14ac:dyDescent="0.3">
      <c r="A21" s="97">
        <v>43012</v>
      </c>
      <c r="B21" s="88">
        <v>90373</v>
      </c>
      <c r="C21" s="85" t="s">
        <v>677</v>
      </c>
      <c r="D21" s="87"/>
      <c r="E21" s="109">
        <v>3120</v>
      </c>
      <c r="F21" s="107"/>
      <c r="G21" s="96">
        <f t="shared" si="0"/>
        <v>76785776.679999992</v>
      </c>
    </row>
    <row r="22" spans="1:7" ht="14.45" x14ac:dyDescent="0.3">
      <c r="A22" s="98" t="s">
        <v>388</v>
      </c>
      <c r="B22" s="69" t="s">
        <v>389</v>
      </c>
      <c r="C22" s="73" t="s">
        <v>390</v>
      </c>
      <c r="D22" s="69"/>
      <c r="E22" s="110"/>
      <c r="F22" s="75">
        <v>199436.6</v>
      </c>
      <c r="G22" s="96">
        <f t="shared" si="0"/>
        <v>76586340.079999998</v>
      </c>
    </row>
    <row r="23" spans="1:7" ht="14.45" x14ac:dyDescent="0.3">
      <c r="A23" s="98" t="s">
        <v>388</v>
      </c>
      <c r="B23" s="69" t="s">
        <v>391</v>
      </c>
      <c r="C23" s="73" t="s">
        <v>392</v>
      </c>
      <c r="D23" s="69"/>
      <c r="E23" s="110"/>
      <c r="F23" s="75">
        <v>1500</v>
      </c>
      <c r="G23" s="96">
        <f t="shared" si="0"/>
        <v>76584840.079999998</v>
      </c>
    </row>
    <row r="24" spans="1:7" ht="14.45" x14ac:dyDescent="0.3">
      <c r="A24" s="98" t="s">
        <v>388</v>
      </c>
      <c r="B24" s="69" t="s">
        <v>393</v>
      </c>
      <c r="C24" s="73" t="s">
        <v>394</v>
      </c>
      <c r="D24" s="69"/>
      <c r="E24" s="110"/>
      <c r="F24" s="75">
        <v>1200</v>
      </c>
      <c r="G24" s="96">
        <f t="shared" si="0"/>
        <v>76583640.079999998</v>
      </c>
    </row>
    <row r="25" spans="1:7" ht="14.45" x14ac:dyDescent="0.3">
      <c r="A25" s="98" t="s">
        <v>388</v>
      </c>
      <c r="B25" s="69" t="s">
        <v>395</v>
      </c>
      <c r="C25" s="73" t="s">
        <v>396</v>
      </c>
      <c r="D25" s="69"/>
      <c r="E25" s="110"/>
      <c r="F25" s="75">
        <v>22709.75</v>
      </c>
      <c r="G25" s="96">
        <f t="shared" si="0"/>
        <v>76560930.329999998</v>
      </c>
    </row>
    <row r="26" spans="1:7" ht="14.45" x14ac:dyDescent="0.3">
      <c r="A26" s="98" t="s">
        <v>388</v>
      </c>
      <c r="B26" s="69" t="s">
        <v>397</v>
      </c>
      <c r="C26" s="73" t="s">
        <v>398</v>
      </c>
      <c r="D26" s="69"/>
      <c r="E26" s="110"/>
      <c r="F26" s="75">
        <v>45730</v>
      </c>
      <c r="G26" s="96">
        <f t="shared" si="0"/>
        <v>76515200.329999998</v>
      </c>
    </row>
    <row r="27" spans="1:7" ht="14.45" x14ac:dyDescent="0.3">
      <c r="A27" s="98" t="s">
        <v>388</v>
      </c>
      <c r="B27" s="69" t="s">
        <v>399</v>
      </c>
      <c r="C27" s="73" t="s">
        <v>392</v>
      </c>
      <c r="D27" s="69"/>
      <c r="E27" s="110"/>
      <c r="F27" s="75">
        <v>1660</v>
      </c>
      <c r="G27" s="96">
        <f t="shared" si="0"/>
        <v>76513540.329999998</v>
      </c>
    </row>
    <row r="28" spans="1:7" x14ac:dyDescent="0.25">
      <c r="A28" s="98" t="s">
        <v>388</v>
      </c>
      <c r="B28" s="69" t="s">
        <v>400</v>
      </c>
      <c r="C28" s="73" t="s">
        <v>401</v>
      </c>
      <c r="D28" s="69"/>
      <c r="E28" s="110"/>
      <c r="F28" s="75">
        <v>84842.6</v>
      </c>
      <c r="G28" s="96">
        <f t="shared" si="0"/>
        <v>76428697.730000004</v>
      </c>
    </row>
    <row r="29" spans="1:7" x14ac:dyDescent="0.25">
      <c r="A29" s="98" t="s">
        <v>388</v>
      </c>
      <c r="B29" s="69" t="s">
        <v>402</v>
      </c>
      <c r="C29" s="73" t="s">
        <v>403</v>
      </c>
      <c r="D29" s="73"/>
      <c r="E29" s="75"/>
      <c r="F29" s="75">
        <v>800</v>
      </c>
      <c r="G29" s="96">
        <f t="shared" si="0"/>
        <v>76427897.730000004</v>
      </c>
    </row>
    <row r="30" spans="1:7" x14ac:dyDescent="0.25">
      <c r="A30" s="98" t="s">
        <v>388</v>
      </c>
      <c r="B30" s="69" t="s">
        <v>404</v>
      </c>
      <c r="C30" s="73" t="s">
        <v>405</v>
      </c>
      <c r="D30" s="73"/>
      <c r="E30" s="75"/>
      <c r="F30" s="75">
        <v>6600</v>
      </c>
      <c r="G30" s="96">
        <f t="shared" si="0"/>
        <v>76421297.730000004</v>
      </c>
    </row>
    <row r="31" spans="1:7" x14ac:dyDescent="0.25">
      <c r="A31" s="98" t="s">
        <v>388</v>
      </c>
      <c r="B31" s="69" t="s">
        <v>406</v>
      </c>
      <c r="C31" s="73" t="s">
        <v>407</v>
      </c>
      <c r="D31" s="73"/>
      <c r="E31" s="75"/>
      <c r="F31" s="75">
        <v>10000</v>
      </c>
      <c r="G31" s="96">
        <f t="shared" si="0"/>
        <v>76411297.730000004</v>
      </c>
    </row>
    <row r="32" spans="1:7" x14ac:dyDescent="0.25">
      <c r="A32" s="98" t="s">
        <v>388</v>
      </c>
      <c r="B32" s="69" t="s">
        <v>408</v>
      </c>
      <c r="C32" s="73" t="s">
        <v>409</v>
      </c>
      <c r="D32" s="73"/>
      <c r="E32" s="75"/>
      <c r="F32" s="75">
        <v>0</v>
      </c>
      <c r="G32" s="96">
        <f t="shared" si="0"/>
        <v>76411297.730000004</v>
      </c>
    </row>
    <row r="33" spans="1:7" x14ac:dyDescent="0.25">
      <c r="A33" s="98" t="s">
        <v>388</v>
      </c>
      <c r="B33" s="69" t="s">
        <v>410</v>
      </c>
      <c r="C33" s="73" t="s">
        <v>411</v>
      </c>
      <c r="D33" s="73"/>
      <c r="E33" s="75"/>
      <c r="F33" s="75">
        <v>71698.5</v>
      </c>
      <c r="G33" s="96">
        <f t="shared" si="0"/>
        <v>76339599.230000004</v>
      </c>
    </row>
    <row r="34" spans="1:7" x14ac:dyDescent="0.25">
      <c r="A34" s="98" t="s">
        <v>388</v>
      </c>
      <c r="B34" s="69" t="s">
        <v>412</v>
      </c>
      <c r="C34" s="73" t="s">
        <v>413</v>
      </c>
      <c r="D34" s="73"/>
      <c r="E34" s="75"/>
      <c r="F34" s="75">
        <v>10502.4</v>
      </c>
      <c r="G34" s="96">
        <f t="shared" si="0"/>
        <v>76329096.829999998</v>
      </c>
    </row>
    <row r="35" spans="1:7" x14ac:dyDescent="0.25">
      <c r="A35" s="98" t="s">
        <v>388</v>
      </c>
      <c r="B35" s="69" t="s">
        <v>414</v>
      </c>
      <c r="C35" s="73" t="s">
        <v>415</v>
      </c>
      <c r="D35" s="73"/>
      <c r="E35" s="75"/>
      <c r="F35" s="75">
        <v>5800</v>
      </c>
      <c r="G35" s="96">
        <f t="shared" si="0"/>
        <v>76323296.829999998</v>
      </c>
    </row>
    <row r="36" spans="1:7" x14ac:dyDescent="0.25">
      <c r="A36" s="98" t="s">
        <v>388</v>
      </c>
      <c r="B36" s="69" t="s">
        <v>416</v>
      </c>
      <c r="C36" s="73" t="s">
        <v>394</v>
      </c>
      <c r="D36" s="73"/>
      <c r="E36" s="75"/>
      <c r="F36" s="75">
        <v>1200</v>
      </c>
      <c r="G36" s="96">
        <f t="shared" si="0"/>
        <v>76322096.829999998</v>
      </c>
    </row>
    <row r="37" spans="1:7" x14ac:dyDescent="0.25">
      <c r="A37" s="98" t="s">
        <v>388</v>
      </c>
      <c r="B37" s="69" t="s">
        <v>417</v>
      </c>
      <c r="C37" s="73" t="s">
        <v>418</v>
      </c>
      <c r="D37" s="73"/>
      <c r="E37" s="75"/>
      <c r="F37" s="75">
        <v>73679.53</v>
      </c>
      <c r="G37" s="96">
        <f t="shared" si="0"/>
        <v>76248417.299999997</v>
      </c>
    </row>
    <row r="38" spans="1:7" x14ac:dyDescent="0.25">
      <c r="A38" s="98" t="s">
        <v>388</v>
      </c>
      <c r="B38" s="69" t="s">
        <v>419</v>
      </c>
      <c r="C38" s="73" t="s">
        <v>420</v>
      </c>
      <c r="D38" s="73"/>
      <c r="E38" s="75"/>
      <c r="F38" s="75">
        <v>1138838.3999999999</v>
      </c>
      <c r="G38" s="96">
        <f t="shared" si="0"/>
        <v>75109578.899999991</v>
      </c>
    </row>
    <row r="39" spans="1:7" x14ac:dyDescent="0.25">
      <c r="A39" s="98" t="s">
        <v>388</v>
      </c>
      <c r="B39" s="69" t="s">
        <v>421</v>
      </c>
      <c r="C39" s="73" t="s">
        <v>422</v>
      </c>
      <c r="D39" s="73"/>
      <c r="E39" s="75"/>
      <c r="F39" s="75">
        <v>58432.78</v>
      </c>
      <c r="G39" s="96">
        <f t="shared" si="0"/>
        <v>75051146.11999999</v>
      </c>
    </row>
    <row r="40" spans="1:7" s="34" customFormat="1" ht="12.75" x14ac:dyDescent="0.2">
      <c r="A40" s="98" t="s">
        <v>388</v>
      </c>
      <c r="B40" s="69" t="s">
        <v>423</v>
      </c>
      <c r="C40" s="73" t="s">
        <v>424</v>
      </c>
      <c r="D40" s="73"/>
      <c r="E40" s="75"/>
      <c r="F40" s="75">
        <v>100338</v>
      </c>
      <c r="G40" s="96">
        <f t="shared" si="0"/>
        <v>74950808.11999999</v>
      </c>
    </row>
    <row r="41" spans="1:7" s="34" customFormat="1" ht="12.75" x14ac:dyDescent="0.2">
      <c r="A41" s="97">
        <v>43013</v>
      </c>
      <c r="B41" s="88">
        <v>70190</v>
      </c>
      <c r="C41" s="85" t="s">
        <v>676</v>
      </c>
      <c r="D41" s="87"/>
      <c r="E41" s="111">
        <v>71</v>
      </c>
      <c r="F41" s="75"/>
      <c r="G41" s="96">
        <f>G40+E41-F41</f>
        <v>74950879.11999999</v>
      </c>
    </row>
    <row r="42" spans="1:7" s="34" customFormat="1" ht="12.75" x14ac:dyDescent="0.2">
      <c r="A42" s="97">
        <v>43013</v>
      </c>
      <c r="B42" s="88">
        <v>70187</v>
      </c>
      <c r="C42" s="85" t="s">
        <v>676</v>
      </c>
      <c r="D42" s="87"/>
      <c r="E42" s="111">
        <v>306</v>
      </c>
      <c r="F42" s="75"/>
      <c r="G42" s="96">
        <f t="shared" si="0"/>
        <v>74951185.11999999</v>
      </c>
    </row>
    <row r="43" spans="1:7" s="34" customFormat="1" ht="12.75" x14ac:dyDescent="0.2">
      <c r="A43" s="97">
        <v>43014</v>
      </c>
      <c r="B43" s="88">
        <v>9678</v>
      </c>
      <c r="C43" s="85" t="s">
        <v>675</v>
      </c>
      <c r="D43" s="87"/>
      <c r="E43" s="111">
        <v>3413.83</v>
      </c>
      <c r="F43" s="75"/>
      <c r="G43" s="96">
        <f t="shared" si="0"/>
        <v>74954598.949999988</v>
      </c>
    </row>
    <row r="44" spans="1:7" x14ac:dyDescent="0.25">
      <c r="A44" s="98" t="s">
        <v>425</v>
      </c>
      <c r="B44" s="69" t="s">
        <v>426</v>
      </c>
      <c r="C44" s="73" t="s">
        <v>427</v>
      </c>
      <c r="D44" s="73"/>
      <c r="E44" s="75"/>
      <c r="F44" s="75">
        <v>378551.25</v>
      </c>
      <c r="G44" s="96">
        <f>G43+E44-F44</f>
        <v>74576047.699999988</v>
      </c>
    </row>
    <row r="45" spans="1:7" x14ac:dyDescent="0.25">
      <c r="A45" s="98" t="s">
        <v>425</v>
      </c>
      <c r="B45" s="69" t="s">
        <v>428</v>
      </c>
      <c r="C45" s="73" t="s">
        <v>429</v>
      </c>
      <c r="D45" s="73"/>
      <c r="E45" s="75"/>
      <c r="F45" s="75">
        <v>81531.77</v>
      </c>
      <c r="G45" s="96">
        <f t="shared" si="0"/>
        <v>74494515.929999992</v>
      </c>
    </row>
    <row r="46" spans="1:7" x14ac:dyDescent="0.25">
      <c r="A46" s="98" t="s">
        <v>425</v>
      </c>
      <c r="B46" s="69" t="s">
        <v>430</v>
      </c>
      <c r="C46" s="73" t="s">
        <v>431</v>
      </c>
      <c r="D46" s="69"/>
      <c r="E46" s="110"/>
      <c r="F46" s="75">
        <v>63840</v>
      </c>
      <c r="G46" s="96">
        <f t="shared" si="0"/>
        <v>74430675.929999992</v>
      </c>
    </row>
    <row r="47" spans="1:7" x14ac:dyDescent="0.25">
      <c r="A47" s="98" t="s">
        <v>432</v>
      </c>
      <c r="B47" s="69" t="s">
        <v>433</v>
      </c>
      <c r="C47" s="73" t="s">
        <v>434</v>
      </c>
      <c r="D47" s="69"/>
      <c r="E47" s="110"/>
      <c r="F47" s="75">
        <v>3900</v>
      </c>
      <c r="G47" s="96">
        <f t="shared" si="0"/>
        <v>74426775.929999992</v>
      </c>
    </row>
    <row r="48" spans="1:7" x14ac:dyDescent="0.25">
      <c r="A48" s="98" t="s">
        <v>432</v>
      </c>
      <c r="B48" s="69" t="s">
        <v>435</v>
      </c>
      <c r="C48" s="73" t="s">
        <v>436</v>
      </c>
      <c r="D48" s="73"/>
      <c r="E48" s="75"/>
      <c r="F48" s="75">
        <v>3960</v>
      </c>
      <c r="G48" s="96">
        <f t="shared" si="0"/>
        <v>74422815.929999992</v>
      </c>
    </row>
    <row r="49" spans="1:7" x14ac:dyDescent="0.25">
      <c r="A49" s="98" t="s">
        <v>432</v>
      </c>
      <c r="B49" s="69" t="s">
        <v>437</v>
      </c>
      <c r="C49" s="73" t="s">
        <v>438</v>
      </c>
      <c r="D49" s="73"/>
      <c r="E49" s="75"/>
      <c r="F49" s="75">
        <v>1100</v>
      </c>
      <c r="G49" s="96">
        <f t="shared" si="0"/>
        <v>74421715.929999992</v>
      </c>
    </row>
    <row r="50" spans="1:7" x14ac:dyDescent="0.25">
      <c r="A50" s="98" t="s">
        <v>432</v>
      </c>
      <c r="B50" s="69" t="s">
        <v>439</v>
      </c>
      <c r="C50" s="73" t="s">
        <v>424</v>
      </c>
      <c r="D50" s="73"/>
      <c r="E50" s="75"/>
      <c r="F50" s="75">
        <v>5500</v>
      </c>
      <c r="G50" s="96">
        <f t="shared" si="0"/>
        <v>74416215.929999992</v>
      </c>
    </row>
    <row r="51" spans="1:7" x14ac:dyDescent="0.25">
      <c r="A51" s="98" t="s">
        <v>432</v>
      </c>
      <c r="B51" s="69" t="s">
        <v>440</v>
      </c>
      <c r="C51" s="73" t="s">
        <v>394</v>
      </c>
      <c r="D51" s="73"/>
      <c r="E51" s="75"/>
      <c r="F51" s="75">
        <v>2400</v>
      </c>
      <c r="G51" s="96">
        <f t="shared" si="0"/>
        <v>74413815.929999992</v>
      </c>
    </row>
    <row r="52" spans="1:7" x14ac:dyDescent="0.25">
      <c r="A52" s="98" t="s">
        <v>432</v>
      </c>
      <c r="B52" s="69" t="s">
        <v>441</v>
      </c>
      <c r="C52" s="73" t="s">
        <v>442</v>
      </c>
      <c r="D52" s="73"/>
      <c r="E52" s="75"/>
      <c r="F52" s="75">
        <v>2560</v>
      </c>
      <c r="G52" s="96">
        <f t="shared" si="0"/>
        <v>74411255.929999992</v>
      </c>
    </row>
    <row r="53" spans="1:7" x14ac:dyDescent="0.25">
      <c r="A53" s="98" t="s">
        <v>432</v>
      </c>
      <c r="B53" s="69" t="s">
        <v>443</v>
      </c>
      <c r="C53" s="73" t="s">
        <v>444</v>
      </c>
      <c r="D53" s="73"/>
      <c r="E53" s="75"/>
      <c r="F53" s="75">
        <v>3010</v>
      </c>
      <c r="G53" s="96">
        <f t="shared" si="0"/>
        <v>74408245.929999992</v>
      </c>
    </row>
    <row r="54" spans="1:7" x14ac:dyDescent="0.25">
      <c r="A54" s="98" t="s">
        <v>432</v>
      </c>
      <c r="B54" s="69" t="s">
        <v>445</v>
      </c>
      <c r="C54" s="73" t="s">
        <v>446</v>
      </c>
      <c r="D54" s="73"/>
      <c r="E54" s="75"/>
      <c r="F54" s="75">
        <v>6100</v>
      </c>
      <c r="G54" s="96">
        <f t="shared" si="0"/>
        <v>74402145.929999992</v>
      </c>
    </row>
    <row r="55" spans="1:7" x14ac:dyDescent="0.25">
      <c r="A55" s="98" t="s">
        <v>432</v>
      </c>
      <c r="B55" s="69" t="s">
        <v>447</v>
      </c>
      <c r="C55" s="73" t="s">
        <v>448</v>
      </c>
      <c r="D55" s="73"/>
      <c r="E55" s="75"/>
      <c r="F55" s="75">
        <v>1500</v>
      </c>
      <c r="G55" s="96">
        <f t="shared" si="0"/>
        <v>74400645.929999992</v>
      </c>
    </row>
    <row r="56" spans="1:7" x14ac:dyDescent="0.25">
      <c r="A56" s="98" t="s">
        <v>432</v>
      </c>
      <c r="B56" s="69" t="s">
        <v>449</v>
      </c>
      <c r="C56" s="73" t="s">
        <v>450</v>
      </c>
      <c r="D56" s="73"/>
      <c r="E56" s="75"/>
      <c r="F56" s="75">
        <v>4160</v>
      </c>
      <c r="G56" s="96">
        <f t="shared" si="0"/>
        <v>74396485.929999992</v>
      </c>
    </row>
    <row r="57" spans="1:7" x14ac:dyDescent="0.25">
      <c r="A57" s="98" t="s">
        <v>432</v>
      </c>
      <c r="B57" s="69" t="s">
        <v>451</v>
      </c>
      <c r="C57" s="73" t="s">
        <v>452</v>
      </c>
      <c r="D57" s="73"/>
      <c r="E57" s="75"/>
      <c r="F57" s="75">
        <v>1210</v>
      </c>
      <c r="G57" s="96">
        <f t="shared" si="0"/>
        <v>74395275.929999992</v>
      </c>
    </row>
    <row r="58" spans="1:7" x14ac:dyDescent="0.25">
      <c r="A58" s="98" t="s">
        <v>432</v>
      </c>
      <c r="B58" s="69" t="s">
        <v>453</v>
      </c>
      <c r="C58" s="73" t="s">
        <v>454</v>
      </c>
      <c r="D58" s="73"/>
      <c r="E58" s="75"/>
      <c r="F58" s="75">
        <v>7700</v>
      </c>
      <c r="G58" s="96">
        <f t="shared" si="0"/>
        <v>74387575.929999992</v>
      </c>
    </row>
    <row r="59" spans="1:7" ht="25.5" x14ac:dyDescent="0.25">
      <c r="A59" s="98" t="s">
        <v>432</v>
      </c>
      <c r="B59" s="69" t="s">
        <v>455</v>
      </c>
      <c r="C59" s="89" t="s">
        <v>456</v>
      </c>
      <c r="D59" s="73"/>
      <c r="E59" s="75"/>
      <c r="F59" s="75">
        <v>1364</v>
      </c>
      <c r="G59" s="96">
        <f t="shared" si="0"/>
        <v>74386211.929999992</v>
      </c>
    </row>
    <row r="60" spans="1:7" x14ac:dyDescent="0.25">
      <c r="A60" s="98" t="s">
        <v>432</v>
      </c>
      <c r="B60" s="69" t="s">
        <v>457</v>
      </c>
      <c r="C60" s="73" t="s">
        <v>458</v>
      </c>
      <c r="D60" s="73"/>
      <c r="E60" s="75"/>
      <c r="F60" s="75">
        <v>63000</v>
      </c>
      <c r="G60" s="96">
        <f t="shared" si="0"/>
        <v>74323211.929999992</v>
      </c>
    </row>
    <row r="61" spans="1:7" x14ac:dyDescent="0.25">
      <c r="A61" s="98" t="s">
        <v>432</v>
      </c>
      <c r="B61" s="69" t="s">
        <v>459</v>
      </c>
      <c r="C61" s="73" t="s">
        <v>460</v>
      </c>
      <c r="D61" s="73"/>
      <c r="E61" s="75"/>
      <c r="F61" s="75">
        <v>20766.04</v>
      </c>
      <c r="G61" s="96">
        <f t="shared" si="0"/>
        <v>74302445.889999986</v>
      </c>
    </row>
    <row r="62" spans="1:7" x14ac:dyDescent="0.25">
      <c r="A62" s="98" t="s">
        <v>432</v>
      </c>
      <c r="B62" s="69" t="s">
        <v>461</v>
      </c>
      <c r="C62" s="73" t="s">
        <v>462</v>
      </c>
      <c r="D62" s="73"/>
      <c r="E62" s="75"/>
      <c r="F62" s="75">
        <v>6000</v>
      </c>
      <c r="G62" s="96">
        <f t="shared" si="0"/>
        <v>74296445.889999986</v>
      </c>
    </row>
    <row r="63" spans="1:7" x14ac:dyDescent="0.25">
      <c r="A63" s="98" t="s">
        <v>432</v>
      </c>
      <c r="B63" s="69" t="s">
        <v>463</v>
      </c>
      <c r="C63" s="73" t="s">
        <v>464</v>
      </c>
      <c r="D63" s="73"/>
      <c r="E63" s="75"/>
      <c r="F63" s="75">
        <v>9219.5</v>
      </c>
      <c r="G63" s="96">
        <f t="shared" si="0"/>
        <v>74287226.389999986</v>
      </c>
    </row>
    <row r="64" spans="1:7" x14ac:dyDescent="0.25">
      <c r="A64" s="97">
        <v>43017</v>
      </c>
      <c r="B64" s="88">
        <v>8244</v>
      </c>
      <c r="C64" s="85" t="s">
        <v>674</v>
      </c>
      <c r="D64" s="87"/>
      <c r="E64" s="111">
        <v>45</v>
      </c>
      <c r="F64" s="75"/>
      <c r="G64" s="96">
        <f t="shared" si="0"/>
        <v>74287271.389999986</v>
      </c>
    </row>
    <row r="65" spans="1:7" x14ac:dyDescent="0.25">
      <c r="A65" s="97">
        <v>43018</v>
      </c>
      <c r="B65" s="88">
        <v>10201</v>
      </c>
      <c r="C65" s="85" t="s">
        <v>673</v>
      </c>
      <c r="D65" s="87"/>
      <c r="E65" s="111">
        <v>2812</v>
      </c>
      <c r="F65" s="75"/>
      <c r="G65" s="96">
        <f t="shared" si="0"/>
        <v>74290083.389999986</v>
      </c>
    </row>
    <row r="66" spans="1:7" x14ac:dyDescent="0.25">
      <c r="A66" s="98" t="s">
        <v>465</v>
      </c>
      <c r="B66" s="69" t="s">
        <v>466</v>
      </c>
      <c r="C66" s="73" t="s">
        <v>467</v>
      </c>
      <c r="D66" s="73"/>
      <c r="E66" s="75"/>
      <c r="F66" s="75">
        <v>29995.39</v>
      </c>
      <c r="G66" s="96">
        <f t="shared" si="0"/>
        <v>74260087.999999985</v>
      </c>
    </row>
    <row r="67" spans="1:7" x14ac:dyDescent="0.25">
      <c r="A67" s="98" t="s">
        <v>465</v>
      </c>
      <c r="B67" s="69" t="s">
        <v>468</v>
      </c>
      <c r="C67" s="73" t="s">
        <v>394</v>
      </c>
      <c r="D67" s="73"/>
      <c r="E67" s="75"/>
      <c r="F67" s="75">
        <v>1200</v>
      </c>
      <c r="G67" s="96">
        <f t="shared" si="0"/>
        <v>74258887.999999985</v>
      </c>
    </row>
    <row r="68" spans="1:7" x14ac:dyDescent="0.25">
      <c r="A68" s="98" t="s">
        <v>465</v>
      </c>
      <c r="B68" s="69" t="s">
        <v>469</v>
      </c>
      <c r="C68" s="73" t="s">
        <v>470</v>
      </c>
      <c r="D68" s="73"/>
      <c r="E68" s="75"/>
      <c r="F68" s="75">
        <v>3000</v>
      </c>
      <c r="G68" s="96">
        <f t="shared" si="0"/>
        <v>74255887.999999985</v>
      </c>
    </row>
    <row r="69" spans="1:7" x14ac:dyDescent="0.25">
      <c r="A69" s="98" t="s">
        <v>465</v>
      </c>
      <c r="B69" s="69" t="s">
        <v>471</v>
      </c>
      <c r="C69" s="73" t="s">
        <v>472</v>
      </c>
      <c r="D69" s="73"/>
      <c r="E69" s="75"/>
      <c r="F69" s="75">
        <v>77902.399999999994</v>
      </c>
      <c r="G69" s="96">
        <f t="shared" si="0"/>
        <v>74177985.599999979</v>
      </c>
    </row>
    <row r="70" spans="1:7" x14ac:dyDescent="0.25">
      <c r="A70" s="98" t="s">
        <v>465</v>
      </c>
      <c r="B70" s="69" t="s">
        <v>473</v>
      </c>
      <c r="C70" s="73" t="s">
        <v>474</v>
      </c>
      <c r="D70" s="73"/>
      <c r="E70" s="75"/>
      <c r="F70" s="75">
        <v>91105.79</v>
      </c>
      <c r="G70" s="96">
        <f t="shared" si="0"/>
        <v>74086879.809999973</v>
      </c>
    </row>
    <row r="71" spans="1:7" x14ac:dyDescent="0.25">
      <c r="A71" s="99">
        <v>43019</v>
      </c>
      <c r="B71" s="69"/>
      <c r="C71" s="73" t="s">
        <v>682</v>
      </c>
      <c r="D71" s="73"/>
      <c r="E71" s="75"/>
      <c r="F71" s="75">
        <v>14421.6</v>
      </c>
      <c r="G71" s="96">
        <f t="shared" si="0"/>
        <v>74072458.209999979</v>
      </c>
    </row>
    <row r="72" spans="1:7" x14ac:dyDescent="0.25">
      <c r="A72" s="99">
        <v>43019</v>
      </c>
      <c r="B72" s="69"/>
      <c r="C72" s="73" t="s">
        <v>682</v>
      </c>
      <c r="D72" s="73"/>
      <c r="E72" s="75"/>
      <c r="F72" s="75">
        <v>10916.35</v>
      </c>
      <c r="G72" s="96">
        <f t="shared" si="0"/>
        <v>74061541.859999985</v>
      </c>
    </row>
    <row r="73" spans="1:7" x14ac:dyDescent="0.25">
      <c r="A73" s="98" t="s">
        <v>475</v>
      </c>
      <c r="B73" s="69" t="s">
        <v>476</v>
      </c>
      <c r="C73" s="73" t="s">
        <v>477</v>
      </c>
      <c r="D73" s="73"/>
      <c r="E73" s="75"/>
      <c r="F73" s="75">
        <v>7600</v>
      </c>
      <c r="G73" s="96">
        <f t="shared" si="0"/>
        <v>74053941.859999985</v>
      </c>
    </row>
    <row r="74" spans="1:7" x14ac:dyDescent="0.25">
      <c r="A74" s="98" t="s">
        <v>475</v>
      </c>
      <c r="B74" s="69" t="s">
        <v>478</v>
      </c>
      <c r="C74" s="73" t="s">
        <v>405</v>
      </c>
      <c r="D74" s="73"/>
      <c r="E74" s="75"/>
      <c r="F74" s="75">
        <v>5800</v>
      </c>
      <c r="G74" s="96">
        <f t="shared" si="0"/>
        <v>74048141.859999985</v>
      </c>
    </row>
    <row r="75" spans="1:7" x14ac:dyDescent="0.25">
      <c r="A75" s="98" t="s">
        <v>475</v>
      </c>
      <c r="B75" s="69" t="s">
        <v>479</v>
      </c>
      <c r="C75" s="73" t="s">
        <v>480</v>
      </c>
      <c r="D75" s="73"/>
      <c r="E75" s="75"/>
      <c r="F75" s="75">
        <v>4200</v>
      </c>
      <c r="G75" s="96">
        <f t="shared" si="0"/>
        <v>74043941.859999985</v>
      </c>
    </row>
    <row r="76" spans="1:7" x14ac:dyDescent="0.25">
      <c r="A76" s="98" t="s">
        <v>475</v>
      </c>
      <c r="B76" s="69" t="s">
        <v>481</v>
      </c>
      <c r="C76" s="73" t="s">
        <v>434</v>
      </c>
      <c r="D76" s="73"/>
      <c r="E76" s="75"/>
      <c r="F76" s="75">
        <v>1600</v>
      </c>
      <c r="G76" s="96">
        <f t="shared" si="0"/>
        <v>74042341.859999985</v>
      </c>
    </row>
    <row r="77" spans="1:7" x14ac:dyDescent="0.25">
      <c r="A77" s="98" t="s">
        <v>475</v>
      </c>
      <c r="B77" s="69" t="s">
        <v>482</v>
      </c>
      <c r="C77" s="73" t="s">
        <v>483</v>
      </c>
      <c r="D77" s="69"/>
      <c r="E77" s="110"/>
      <c r="F77" s="75">
        <v>4100</v>
      </c>
      <c r="G77" s="96">
        <f t="shared" si="0"/>
        <v>74038241.859999985</v>
      </c>
    </row>
    <row r="78" spans="1:7" x14ac:dyDescent="0.25">
      <c r="A78" s="98" t="s">
        <v>475</v>
      </c>
      <c r="B78" s="69" t="s">
        <v>484</v>
      </c>
      <c r="C78" s="73" t="s">
        <v>485</v>
      </c>
      <c r="D78" s="69"/>
      <c r="E78" s="110"/>
      <c r="F78" s="75">
        <v>900</v>
      </c>
      <c r="G78" s="96">
        <f t="shared" si="0"/>
        <v>74037341.859999985</v>
      </c>
    </row>
    <row r="79" spans="1:7" x14ac:dyDescent="0.25">
      <c r="A79" s="98" t="s">
        <v>475</v>
      </c>
      <c r="B79" s="69" t="s">
        <v>486</v>
      </c>
      <c r="C79" s="73" t="s">
        <v>487</v>
      </c>
      <c r="D79" s="73"/>
      <c r="E79" s="75"/>
      <c r="F79" s="75">
        <v>97787.83</v>
      </c>
      <c r="G79" s="96">
        <f t="shared" si="0"/>
        <v>73939554.029999986</v>
      </c>
    </row>
    <row r="80" spans="1:7" x14ac:dyDescent="0.25">
      <c r="A80" s="98" t="s">
        <v>475</v>
      </c>
      <c r="B80" s="69" t="s">
        <v>488</v>
      </c>
      <c r="C80" s="73" t="s">
        <v>489</v>
      </c>
      <c r="D80" s="73"/>
      <c r="E80" s="75"/>
      <c r="F80" s="75">
        <v>39045</v>
      </c>
      <c r="G80" s="96">
        <f t="shared" ref="G80:G143" si="1">G79+E80-F80</f>
        <v>73900509.029999986</v>
      </c>
    </row>
    <row r="81" spans="1:9" x14ac:dyDescent="0.25">
      <c r="A81" s="98" t="s">
        <v>475</v>
      </c>
      <c r="B81" s="69" t="s">
        <v>490</v>
      </c>
      <c r="C81" s="73" t="s">
        <v>491</v>
      </c>
      <c r="D81" s="73"/>
      <c r="E81" s="75"/>
      <c r="F81" s="75">
        <v>313105.24</v>
      </c>
      <c r="G81" s="96">
        <f t="shared" si="1"/>
        <v>73587403.789999992</v>
      </c>
    </row>
    <row r="82" spans="1:9" x14ac:dyDescent="0.25">
      <c r="A82" s="98" t="s">
        <v>475</v>
      </c>
      <c r="B82" s="69" t="s">
        <v>492</v>
      </c>
      <c r="C82" s="73" t="s">
        <v>493</v>
      </c>
      <c r="D82" s="73"/>
      <c r="E82" s="75"/>
      <c r="F82" s="75">
        <v>90798.88</v>
      </c>
      <c r="G82" s="96">
        <f t="shared" si="1"/>
        <v>73496604.909999996</v>
      </c>
    </row>
    <row r="83" spans="1:9" x14ac:dyDescent="0.25">
      <c r="A83" s="98" t="s">
        <v>475</v>
      </c>
      <c r="B83" s="69" t="s">
        <v>494</v>
      </c>
      <c r="C83" s="73" t="s">
        <v>495</v>
      </c>
      <c r="D83" s="73"/>
      <c r="E83" s="75"/>
      <c r="F83" s="75">
        <v>4000</v>
      </c>
      <c r="G83" s="96">
        <f t="shared" si="1"/>
        <v>73492604.909999996</v>
      </c>
    </row>
    <row r="84" spans="1:9" x14ac:dyDescent="0.25">
      <c r="A84" s="98" t="s">
        <v>475</v>
      </c>
      <c r="B84" s="69" t="s">
        <v>496</v>
      </c>
      <c r="C84" s="73" t="s">
        <v>497</v>
      </c>
      <c r="D84" s="73"/>
      <c r="E84" s="75"/>
      <c r="F84" s="75">
        <v>71029.34</v>
      </c>
      <c r="G84" s="96">
        <f t="shared" si="1"/>
        <v>73421575.569999993</v>
      </c>
    </row>
    <row r="85" spans="1:9" x14ac:dyDescent="0.25">
      <c r="A85" s="98" t="s">
        <v>475</v>
      </c>
      <c r="B85" s="69" t="s">
        <v>498</v>
      </c>
      <c r="C85" s="73" t="s">
        <v>499</v>
      </c>
      <c r="D85" s="73"/>
      <c r="E85" s="75"/>
      <c r="F85" s="75">
        <v>1560</v>
      </c>
      <c r="G85" s="96">
        <f t="shared" si="1"/>
        <v>73420015.569999993</v>
      </c>
    </row>
    <row r="86" spans="1:9" x14ac:dyDescent="0.25">
      <c r="A86" s="98" t="s">
        <v>475</v>
      </c>
      <c r="B86" s="69" t="s">
        <v>500</v>
      </c>
      <c r="C86" s="73" t="s">
        <v>487</v>
      </c>
      <c r="D86" s="69"/>
      <c r="E86" s="110"/>
      <c r="F86" s="75">
        <v>96875</v>
      </c>
      <c r="G86" s="96">
        <f t="shared" si="1"/>
        <v>73323140.569999993</v>
      </c>
    </row>
    <row r="87" spans="1:9" x14ac:dyDescent="0.25">
      <c r="A87" s="98" t="s">
        <v>475</v>
      </c>
      <c r="B87" s="69" t="s">
        <v>501</v>
      </c>
      <c r="C87" s="73" t="s">
        <v>502</v>
      </c>
      <c r="D87" s="69"/>
      <c r="E87" s="110"/>
      <c r="F87" s="75">
        <v>40896.86</v>
      </c>
      <c r="G87" s="96">
        <f t="shared" si="1"/>
        <v>73282243.709999993</v>
      </c>
    </row>
    <row r="88" spans="1:9" x14ac:dyDescent="0.25">
      <c r="A88" s="98" t="s">
        <v>475</v>
      </c>
      <c r="B88" s="69" t="s">
        <v>503</v>
      </c>
      <c r="C88" s="73" t="s">
        <v>495</v>
      </c>
      <c r="D88" s="73"/>
      <c r="E88" s="75"/>
      <c r="F88" s="75">
        <v>2000</v>
      </c>
      <c r="G88" s="96">
        <f t="shared" si="1"/>
        <v>73280243.709999993</v>
      </c>
    </row>
    <row r="89" spans="1:9" x14ac:dyDescent="0.25">
      <c r="A89" s="98" t="s">
        <v>475</v>
      </c>
      <c r="B89" s="69" t="s">
        <v>504</v>
      </c>
      <c r="C89" s="73" t="s">
        <v>422</v>
      </c>
      <c r="D89" s="73"/>
      <c r="E89" s="75"/>
      <c r="F89" s="75">
        <v>51774.080000000002</v>
      </c>
      <c r="G89" s="96">
        <f t="shared" si="1"/>
        <v>73228469.629999995</v>
      </c>
    </row>
    <row r="90" spans="1:9" x14ac:dyDescent="0.25">
      <c r="A90" s="98" t="s">
        <v>475</v>
      </c>
      <c r="B90" s="69"/>
      <c r="C90" s="73" t="s">
        <v>680</v>
      </c>
      <c r="D90" s="73"/>
      <c r="E90" s="75"/>
      <c r="F90" s="75">
        <v>315472.5</v>
      </c>
      <c r="G90" s="96">
        <f t="shared" si="1"/>
        <v>72912997.129999995</v>
      </c>
    </row>
    <row r="91" spans="1:9" x14ac:dyDescent="0.25">
      <c r="A91" s="98"/>
      <c r="B91" s="69"/>
      <c r="C91" s="73" t="s">
        <v>683</v>
      </c>
      <c r="D91" s="73"/>
      <c r="E91" s="75"/>
      <c r="F91" s="75">
        <v>258500</v>
      </c>
      <c r="G91" s="96">
        <f t="shared" si="1"/>
        <v>72654497.129999995</v>
      </c>
    </row>
    <row r="92" spans="1:9" x14ac:dyDescent="0.25">
      <c r="A92" s="97">
        <v>43020</v>
      </c>
      <c r="B92" s="88">
        <v>30190</v>
      </c>
      <c r="C92" s="85" t="s">
        <v>670</v>
      </c>
      <c r="D92" s="87"/>
      <c r="E92" s="111">
        <v>3240</v>
      </c>
      <c r="F92" s="75"/>
      <c r="G92" s="96">
        <f t="shared" si="1"/>
        <v>72657737.129999995</v>
      </c>
    </row>
    <row r="93" spans="1:9" x14ac:dyDescent="0.25">
      <c r="A93" s="97">
        <v>43021</v>
      </c>
      <c r="B93" s="88">
        <v>4046</v>
      </c>
      <c r="C93" s="85" t="s">
        <v>671</v>
      </c>
      <c r="D93" s="87"/>
      <c r="E93" s="111">
        <v>60</v>
      </c>
      <c r="F93" s="75"/>
      <c r="G93" s="96">
        <f t="shared" si="1"/>
        <v>72657797.129999995</v>
      </c>
    </row>
    <row r="94" spans="1:9" x14ac:dyDescent="0.25">
      <c r="A94" s="97">
        <v>43021</v>
      </c>
      <c r="B94" s="88">
        <v>90271</v>
      </c>
      <c r="C94" s="85" t="s">
        <v>672</v>
      </c>
      <c r="D94" s="87"/>
      <c r="E94" s="111">
        <v>29990.32</v>
      </c>
      <c r="F94" s="75"/>
      <c r="G94" s="96">
        <f t="shared" si="1"/>
        <v>72687787.449999988</v>
      </c>
    </row>
    <row r="95" spans="1:9" x14ac:dyDescent="0.25">
      <c r="A95" s="98" t="s">
        <v>505</v>
      </c>
      <c r="B95" s="69" t="s">
        <v>506</v>
      </c>
      <c r="C95" s="73" t="s">
        <v>507</v>
      </c>
      <c r="D95" s="73"/>
      <c r="E95" s="75"/>
      <c r="F95" s="75">
        <v>93612</v>
      </c>
      <c r="G95" s="96">
        <f t="shared" si="1"/>
        <v>72594175.449999988</v>
      </c>
    </row>
    <row r="96" spans="1:9" x14ac:dyDescent="0.25">
      <c r="A96" s="98" t="s">
        <v>505</v>
      </c>
      <c r="B96" s="69" t="s">
        <v>508</v>
      </c>
      <c r="C96" s="73" t="s">
        <v>509</v>
      </c>
      <c r="D96" s="73"/>
      <c r="E96" s="75"/>
      <c r="F96" s="75">
        <v>152844.28</v>
      </c>
      <c r="G96" s="96">
        <f t="shared" si="1"/>
        <v>72441331.169999987</v>
      </c>
      <c r="I96" s="67"/>
    </row>
    <row r="97" spans="1:9" x14ac:dyDescent="0.25">
      <c r="A97" s="98" t="s">
        <v>505</v>
      </c>
      <c r="B97" s="69" t="s">
        <v>510</v>
      </c>
      <c r="C97" s="73" t="s">
        <v>418</v>
      </c>
      <c r="D97" s="73"/>
      <c r="E97" s="75"/>
      <c r="F97" s="75">
        <v>100095.99</v>
      </c>
      <c r="G97" s="96">
        <f t="shared" si="1"/>
        <v>72341235.179999992</v>
      </c>
      <c r="I97" s="66"/>
    </row>
    <row r="98" spans="1:9" x14ac:dyDescent="0.25">
      <c r="A98" s="98" t="s">
        <v>505</v>
      </c>
      <c r="B98" s="69" t="s">
        <v>511</v>
      </c>
      <c r="C98" s="73" t="s">
        <v>512</v>
      </c>
      <c r="D98" s="73"/>
      <c r="E98" s="75"/>
      <c r="F98" s="75">
        <v>15064</v>
      </c>
      <c r="G98" s="96">
        <f t="shared" si="1"/>
        <v>72326171.179999992</v>
      </c>
      <c r="I98" s="67"/>
    </row>
    <row r="99" spans="1:9" x14ac:dyDescent="0.25">
      <c r="A99" s="98" t="s">
        <v>505</v>
      </c>
      <c r="B99" s="69" t="s">
        <v>513</v>
      </c>
      <c r="C99" s="73" t="s">
        <v>464</v>
      </c>
      <c r="D99" s="73"/>
      <c r="E99" s="75"/>
      <c r="F99" s="75">
        <v>29885.9</v>
      </c>
      <c r="G99" s="96">
        <f t="shared" si="1"/>
        <v>72296285.279999986</v>
      </c>
      <c r="I99" s="66"/>
    </row>
    <row r="100" spans="1:9" x14ac:dyDescent="0.25">
      <c r="A100" s="98" t="s">
        <v>505</v>
      </c>
      <c r="B100" s="69" t="s">
        <v>514</v>
      </c>
      <c r="C100" s="73" t="s">
        <v>515</v>
      </c>
      <c r="D100" s="73"/>
      <c r="E100" s="75"/>
      <c r="F100" s="75">
        <v>7000</v>
      </c>
      <c r="G100" s="96">
        <f t="shared" si="1"/>
        <v>72289285.279999986</v>
      </c>
      <c r="I100" s="67"/>
    </row>
    <row r="101" spans="1:9" x14ac:dyDescent="0.25">
      <c r="A101" s="98" t="s">
        <v>505</v>
      </c>
      <c r="B101" s="69" t="s">
        <v>516</v>
      </c>
      <c r="C101" s="73" t="s">
        <v>407</v>
      </c>
      <c r="D101" s="73"/>
      <c r="E101" s="75"/>
      <c r="F101" s="75">
        <v>9000</v>
      </c>
      <c r="G101" s="96">
        <f t="shared" si="1"/>
        <v>72280285.279999986</v>
      </c>
      <c r="I101" s="66"/>
    </row>
    <row r="102" spans="1:9" x14ac:dyDescent="0.25">
      <c r="A102" s="98" t="s">
        <v>505</v>
      </c>
      <c r="B102" s="69" t="s">
        <v>517</v>
      </c>
      <c r="C102" s="73" t="s">
        <v>394</v>
      </c>
      <c r="D102" s="73"/>
      <c r="E102" s="75"/>
      <c r="F102" s="75">
        <v>1200</v>
      </c>
      <c r="G102" s="96">
        <f t="shared" si="1"/>
        <v>72279085.279999986</v>
      </c>
      <c r="I102" s="67"/>
    </row>
    <row r="103" spans="1:9" x14ac:dyDescent="0.25">
      <c r="A103" s="98" t="s">
        <v>505</v>
      </c>
      <c r="B103" s="69" t="s">
        <v>518</v>
      </c>
      <c r="C103" s="73" t="s">
        <v>519</v>
      </c>
      <c r="D103" s="73"/>
      <c r="E103" s="75"/>
      <c r="F103" s="75">
        <v>4286.3999999999996</v>
      </c>
      <c r="G103" s="96">
        <f t="shared" si="1"/>
        <v>72274798.87999998</v>
      </c>
      <c r="I103" s="66"/>
    </row>
    <row r="104" spans="1:9" x14ac:dyDescent="0.25">
      <c r="A104" s="98" t="s">
        <v>520</v>
      </c>
      <c r="B104" s="69" t="s">
        <v>521</v>
      </c>
      <c r="C104" s="73" t="s">
        <v>392</v>
      </c>
      <c r="D104" s="73"/>
      <c r="E104" s="75"/>
      <c r="F104" s="75">
        <v>1500</v>
      </c>
      <c r="G104" s="96">
        <f t="shared" si="1"/>
        <v>72273298.87999998</v>
      </c>
    </row>
    <row r="105" spans="1:9" x14ac:dyDescent="0.25">
      <c r="A105" s="98" t="s">
        <v>520</v>
      </c>
      <c r="B105" s="69" t="s">
        <v>522</v>
      </c>
      <c r="C105" s="73" t="s">
        <v>512</v>
      </c>
      <c r="D105" s="73"/>
      <c r="E105" s="75"/>
      <c r="F105" s="75">
        <v>17861.599999999999</v>
      </c>
      <c r="G105" s="96">
        <f t="shared" si="1"/>
        <v>72255437.279999986</v>
      </c>
    </row>
    <row r="106" spans="1:9" x14ac:dyDescent="0.25">
      <c r="A106" s="98" t="s">
        <v>520</v>
      </c>
      <c r="B106" s="69" t="s">
        <v>523</v>
      </c>
      <c r="C106" s="73" t="s">
        <v>512</v>
      </c>
      <c r="D106" s="73"/>
      <c r="E106" s="75"/>
      <c r="F106" s="75">
        <v>180768</v>
      </c>
      <c r="G106" s="96">
        <f t="shared" si="1"/>
        <v>72074669.279999986</v>
      </c>
    </row>
    <row r="107" spans="1:9" x14ac:dyDescent="0.25">
      <c r="A107" s="99">
        <v>43024</v>
      </c>
      <c r="B107" s="69"/>
      <c r="C107" s="73" t="s">
        <v>682</v>
      </c>
      <c r="D107" s="73"/>
      <c r="E107" s="75"/>
      <c r="F107" s="75">
        <v>37155.65</v>
      </c>
      <c r="G107" s="96">
        <f t="shared" si="1"/>
        <v>72037513.62999998</v>
      </c>
    </row>
    <row r="108" spans="1:9" x14ac:dyDescent="0.25">
      <c r="A108" s="98" t="s">
        <v>524</v>
      </c>
      <c r="B108" s="69" t="s">
        <v>525</v>
      </c>
      <c r="C108" s="73" t="s">
        <v>512</v>
      </c>
      <c r="D108" s="73"/>
      <c r="E108" s="75"/>
      <c r="F108" s="75">
        <v>32818</v>
      </c>
      <c r="G108" s="96">
        <f t="shared" si="1"/>
        <v>72004695.62999998</v>
      </c>
    </row>
    <row r="109" spans="1:9" x14ac:dyDescent="0.25">
      <c r="A109" s="98" t="s">
        <v>524</v>
      </c>
      <c r="B109" s="69" t="s">
        <v>526</v>
      </c>
      <c r="C109" s="73" t="s">
        <v>509</v>
      </c>
      <c r="D109" s="73"/>
      <c r="E109" s="75"/>
      <c r="F109" s="75">
        <v>19301.310000000001</v>
      </c>
      <c r="G109" s="96">
        <f t="shared" si="1"/>
        <v>71985394.319999978</v>
      </c>
    </row>
    <row r="110" spans="1:9" x14ac:dyDescent="0.25">
      <c r="A110" s="98" t="s">
        <v>524</v>
      </c>
      <c r="B110" s="69" t="s">
        <v>527</v>
      </c>
      <c r="C110" s="73" t="s">
        <v>528</v>
      </c>
      <c r="D110" s="73"/>
      <c r="E110" s="75"/>
      <c r="F110" s="75">
        <v>5900</v>
      </c>
      <c r="G110" s="96">
        <f t="shared" si="1"/>
        <v>71979494.319999978</v>
      </c>
    </row>
    <row r="111" spans="1:9" x14ac:dyDescent="0.25">
      <c r="A111" s="98" t="s">
        <v>524</v>
      </c>
      <c r="B111" s="69" t="s">
        <v>529</v>
      </c>
      <c r="C111" s="73" t="s">
        <v>528</v>
      </c>
      <c r="D111" s="71"/>
      <c r="E111" s="74"/>
      <c r="F111" s="75">
        <v>5900</v>
      </c>
      <c r="G111" s="96">
        <f t="shared" si="1"/>
        <v>71973594.319999978</v>
      </c>
    </row>
    <row r="112" spans="1:9" x14ac:dyDescent="0.25">
      <c r="A112" s="98" t="s">
        <v>524</v>
      </c>
      <c r="B112" s="69" t="s">
        <v>530</v>
      </c>
      <c r="C112" s="73" t="s">
        <v>531</v>
      </c>
      <c r="D112" s="70"/>
      <c r="E112" s="74"/>
      <c r="F112" s="75">
        <v>27000</v>
      </c>
      <c r="G112" s="96">
        <f t="shared" si="1"/>
        <v>71946594.319999978</v>
      </c>
    </row>
    <row r="113" spans="1:7" x14ac:dyDescent="0.25">
      <c r="A113" s="98" t="s">
        <v>524</v>
      </c>
      <c r="B113" s="69" t="s">
        <v>532</v>
      </c>
      <c r="C113" s="73" t="s">
        <v>533</v>
      </c>
      <c r="D113" s="71"/>
      <c r="E113" s="74"/>
      <c r="F113" s="75">
        <v>18000</v>
      </c>
      <c r="G113" s="96">
        <f t="shared" si="1"/>
        <v>71928594.319999978</v>
      </c>
    </row>
    <row r="114" spans="1:7" ht="25.5" x14ac:dyDescent="0.25">
      <c r="A114" s="98" t="s">
        <v>524</v>
      </c>
      <c r="B114" s="69" t="s">
        <v>534</v>
      </c>
      <c r="C114" s="89" t="s">
        <v>456</v>
      </c>
      <c r="D114" s="69"/>
      <c r="E114" s="110"/>
      <c r="F114" s="75">
        <v>638</v>
      </c>
      <c r="G114" s="96">
        <f t="shared" si="1"/>
        <v>71927956.319999978</v>
      </c>
    </row>
    <row r="115" spans="1:7" x14ac:dyDescent="0.25">
      <c r="A115" s="98" t="s">
        <v>524</v>
      </c>
      <c r="B115" s="69" t="s">
        <v>535</v>
      </c>
      <c r="C115" s="73" t="s">
        <v>536</v>
      </c>
      <c r="D115" s="69"/>
      <c r="E115" s="110"/>
      <c r="F115" s="75">
        <v>900</v>
      </c>
      <c r="G115" s="96">
        <f t="shared" si="1"/>
        <v>71927056.319999978</v>
      </c>
    </row>
    <row r="116" spans="1:7" x14ac:dyDescent="0.25">
      <c r="A116" s="98" t="s">
        <v>524</v>
      </c>
      <c r="B116" s="69" t="s">
        <v>537</v>
      </c>
      <c r="C116" s="73" t="s">
        <v>538</v>
      </c>
      <c r="D116" s="69"/>
      <c r="E116" s="110"/>
      <c r="F116" s="75">
        <v>1000</v>
      </c>
      <c r="G116" s="96">
        <f t="shared" si="1"/>
        <v>71926056.319999978</v>
      </c>
    </row>
    <row r="117" spans="1:7" x14ac:dyDescent="0.25">
      <c r="A117" s="98" t="s">
        <v>524</v>
      </c>
      <c r="B117" s="69"/>
      <c r="C117" s="73" t="s">
        <v>682</v>
      </c>
      <c r="D117" s="69"/>
      <c r="E117" s="110"/>
      <c r="F117" s="75">
        <v>19829.7</v>
      </c>
      <c r="G117" s="96">
        <f t="shared" si="1"/>
        <v>71906226.619999975</v>
      </c>
    </row>
    <row r="118" spans="1:7" x14ac:dyDescent="0.25">
      <c r="A118" s="98" t="s">
        <v>524</v>
      </c>
      <c r="B118" s="69"/>
      <c r="C118" s="73" t="s">
        <v>682</v>
      </c>
      <c r="D118" s="69"/>
      <c r="E118" s="110"/>
      <c r="F118" s="75">
        <v>10415.6</v>
      </c>
      <c r="G118" s="96">
        <f t="shared" si="1"/>
        <v>71895811.019999981</v>
      </c>
    </row>
    <row r="119" spans="1:7" x14ac:dyDescent="0.25">
      <c r="A119" s="98" t="s">
        <v>524</v>
      </c>
      <c r="B119" s="69"/>
      <c r="C119" s="73" t="s">
        <v>682</v>
      </c>
      <c r="D119" s="69"/>
      <c r="E119" s="110"/>
      <c r="F119" s="75">
        <v>22633.9</v>
      </c>
      <c r="G119" s="96">
        <f t="shared" si="1"/>
        <v>71873177.119999975</v>
      </c>
    </row>
    <row r="120" spans="1:7" x14ac:dyDescent="0.25">
      <c r="A120" s="98" t="s">
        <v>524</v>
      </c>
      <c r="B120" s="69"/>
      <c r="C120" s="73" t="s">
        <v>682</v>
      </c>
      <c r="D120" s="69"/>
      <c r="E120" s="110"/>
      <c r="F120" s="75">
        <v>23234.799999999999</v>
      </c>
      <c r="G120" s="96">
        <f t="shared" si="1"/>
        <v>71849942.319999978</v>
      </c>
    </row>
    <row r="121" spans="1:7" x14ac:dyDescent="0.25">
      <c r="A121" s="98" t="s">
        <v>524</v>
      </c>
      <c r="B121" s="69"/>
      <c r="C121" s="73" t="s">
        <v>682</v>
      </c>
      <c r="D121" s="69"/>
      <c r="E121" s="110"/>
      <c r="F121" s="75">
        <v>51276.800000000003</v>
      </c>
      <c r="G121" s="96">
        <f t="shared" si="1"/>
        <v>71798665.519999981</v>
      </c>
    </row>
    <row r="122" spans="1:7" x14ac:dyDescent="0.25">
      <c r="A122" s="97">
        <v>43025</v>
      </c>
      <c r="B122" s="88">
        <v>10063</v>
      </c>
      <c r="C122" s="85" t="s">
        <v>670</v>
      </c>
      <c r="D122" s="87"/>
      <c r="E122" s="111">
        <v>1500</v>
      </c>
      <c r="F122" s="75"/>
      <c r="G122" s="96">
        <f t="shared" si="1"/>
        <v>71800165.519999981</v>
      </c>
    </row>
    <row r="123" spans="1:7" x14ac:dyDescent="0.25">
      <c r="A123" s="98" t="s">
        <v>524</v>
      </c>
      <c r="B123" s="88"/>
      <c r="C123" s="85" t="s">
        <v>682</v>
      </c>
      <c r="D123" s="87"/>
      <c r="E123" s="111"/>
      <c r="F123" s="75">
        <v>36254.300000000003</v>
      </c>
      <c r="G123" s="96">
        <f t="shared" si="1"/>
        <v>71763911.219999984</v>
      </c>
    </row>
    <row r="124" spans="1:7" x14ac:dyDescent="0.25">
      <c r="A124" s="98" t="s">
        <v>524</v>
      </c>
      <c r="B124" s="88"/>
      <c r="C124" s="85" t="s">
        <v>682</v>
      </c>
      <c r="D124" s="87"/>
      <c r="E124" s="111"/>
      <c r="F124" s="75">
        <v>32849.199999999997</v>
      </c>
      <c r="G124" s="96">
        <f t="shared" si="1"/>
        <v>71731062.019999981</v>
      </c>
    </row>
    <row r="125" spans="1:7" x14ac:dyDescent="0.25">
      <c r="A125" s="98" t="s">
        <v>539</v>
      </c>
      <c r="B125" s="69" t="s">
        <v>540</v>
      </c>
      <c r="C125" s="73" t="s">
        <v>541</v>
      </c>
      <c r="D125" s="69"/>
      <c r="E125" s="110"/>
      <c r="F125" s="75">
        <v>22766.080000000002</v>
      </c>
      <c r="G125" s="96">
        <f t="shared" si="1"/>
        <v>71708295.939999983</v>
      </c>
    </row>
    <row r="126" spans="1:7" x14ac:dyDescent="0.25">
      <c r="A126" s="98" t="s">
        <v>539</v>
      </c>
      <c r="B126" s="69" t="s">
        <v>542</v>
      </c>
      <c r="C126" s="73" t="s">
        <v>543</v>
      </c>
      <c r="D126" s="73"/>
      <c r="E126" s="75"/>
      <c r="F126" s="75">
        <v>28091.37</v>
      </c>
      <c r="G126" s="96">
        <f t="shared" si="1"/>
        <v>71680204.569999978</v>
      </c>
    </row>
    <row r="127" spans="1:7" x14ac:dyDescent="0.25">
      <c r="A127" s="98" t="s">
        <v>539</v>
      </c>
      <c r="B127" s="69" t="s">
        <v>544</v>
      </c>
      <c r="C127" s="73" t="s">
        <v>545</v>
      </c>
      <c r="D127" s="73"/>
      <c r="E127" s="75"/>
      <c r="F127" s="75">
        <v>24371.02</v>
      </c>
      <c r="G127" s="96">
        <f t="shared" si="1"/>
        <v>71655833.549999982</v>
      </c>
    </row>
    <row r="128" spans="1:7" x14ac:dyDescent="0.25">
      <c r="A128" s="98" t="s">
        <v>539</v>
      </c>
      <c r="B128" s="69" t="s">
        <v>546</v>
      </c>
      <c r="C128" s="73" t="s">
        <v>547</v>
      </c>
      <c r="D128" s="73"/>
      <c r="E128" s="75"/>
      <c r="F128" s="75">
        <v>13500</v>
      </c>
      <c r="G128" s="96">
        <f t="shared" si="1"/>
        <v>71642333.549999982</v>
      </c>
    </row>
    <row r="129" spans="1:7" x14ac:dyDescent="0.25">
      <c r="A129" s="98" t="s">
        <v>539</v>
      </c>
      <c r="B129" s="69" t="s">
        <v>548</v>
      </c>
      <c r="C129" s="73" t="s">
        <v>549</v>
      </c>
      <c r="D129" s="73"/>
      <c r="E129" s="75"/>
      <c r="F129" s="75">
        <v>533270.80000000005</v>
      </c>
      <c r="G129" s="96">
        <f t="shared" si="1"/>
        <v>71109062.749999985</v>
      </c>
    </row>
    <row r="130" spans="1:7" x14ac:dyDescent="0.25">
      <c r="A130" s="98" t="s">
        <v>539</v>
      </c>
      <c r="B130" s="69" t="s">
        <v>550</v>
      </c>
      <c r="C130" s="73" t="s">
        <v>509</v>
      </c>
      <c r="D130" s="73"/>
      <c r="E130" s="75"/>
      <c r="F130" s="75">
        <v>76255.22</v>
      </c>
      <c r="G130" s="96">
        <f t="shared" si="1"/>
        <v>71032807.529999986</v>
      </c>
    </row>
    <row r="131" spans="1:7" x14ac:dyDescent="0.25">
      <c r="A131" s="98" t="s">
        <v>539</v>
      </c>
      <c r="B131" s="69" t="s">
        <v>551</v>
      </c>
      <c r="C131" s="73" t="s">
        <v>552</v>
      </c>
      <c r="D131" s="73"/>
      <c r="E131" s="75"/>
      <c r="F131" s="75">
        <v>114022.53</v>
      </c>
      <c r="G131" s="96">
        <f t="shared" si="1"/>
        <v>70918784.999999985</v>
      </c>
    </row>
    <row r="132" spans="1:7" x14ac:dyDescent="0.25">
      <c r="A132" s="98" t="s">
        <v>539</v>
      </c>
      <c r="B132" s="69" t="s">
        <v>553</v>
      </c>
      <c r="C132" s="73" t="s">
        <v>422</v>
      </c>
      <c r="D132" s="73"/>
      <c r="E132" s="75"/>
      <c r="F132" s="75">
        <v>78168.259999999995</v>
      </c>
      <c r="G132" s="96">
        <f t="shared" si="1"/>
        <v>70840616.73999998</v>
      </c>
    </row>
    <row r="133" spans="1:7" x14ac:dyDescent="0.25">
      <c r="A133" s="97">
        <v>43028</v>
      </c>
      <c r="B133" s="88">
        <v>33639</v>
      </c>
      <c r="C133" s="85" t="s">
        <v>669</v>
      </c>
      <c r="D133" s="87"/>
      <c r="E133" s="111">
        <v>1214</v>
      </c>
      <c r="F133" s="75"/>
      <c r="G133" s="96">
        <f t="shared" si="1"/>
        <v>70841830.73999998</v>
      </c>
    </row>
    <row r="134" spans="1:7" x14ac:dyDescent="0.25">
      <c r="A134" s="97">
        <v>43028</v>
      </c>
      <c r="B134" s="88"/>
      <c r="C134" s="85" t="s">
        <v>682</v>
      </c>
      <c r="D134" s="87"/>
      <c r="E134" s="111"/>
      <c r="F134" s="75">
        <v>13370.09</v>
      </c>
      <c r="G134" s="96">
        <f t="shared" si="1"/>
        <v>70828460.649999976</v>
      </c>
    </row>
    <row r="135" spans="1:7" x14ac:dyDescent="0.25">
      <c r="A135" s="97">
        <v>43028</v>
      </c>
      <c r="B135" s="88"/>
      <c r="C135" s="85" t="s">
        <v>685</v>
      </c>
      <c r="D135" s="87"/>
      <c r="E135" s="111"/>
      <c r="F135" s="75">
        <v>5259781.03</v>
      </c>
      <c r="G135" s="96">
        <f t="shared" si="1"/>
        <v>65568679.619999975</v>
      </c>
    </row>
    <row r="136" spans="1:7" x14ac:dyDescent="0.25">
      <c r="A136" s="97">
        <v>43028</v>
      </c>
      <c r="B136" s="88"/>
      <c r="C136" s="85" t="s">
        <v>686</v>
      </c>
      <c r="D136" s="87"/>
      <c r="E136" s="111"/>
      <c r="F136" s="75">
        <v>322905.90000000002</v>
      </c>
      <c r="G136" s="96">
        <f t="shared" si="1"/>
        <v>65245773.719999976</v>
      </c>
    </row>
    <row r="137" spans="1:7" x14ac:dyDescent="0.25">
      <c r="A137" s="98" t="s">
        <v>554</v>
      </c>
      <c r="B137" s="69" t="s">
        <v>555</v>
      </c>
      <c r="C137" s="73" t="s">
        <v>556</v>
      </c>
      <c r="D137" s="73"/>
      <c r="E137" s="75"/>
      <c r="F137" s="75">
        <v>29116.560000000001</v>
      </c>
      <c r="G137" s="96">
        <f t="shared" si="1"/>
        <v>65216657.159999974</v>
      </c>
    </row>
    <row r="138" spans="1:7" x14ac:dyDescent="0.25">
      <c r="A138" s="98" t="s">
        <v>554</v>
      </c>
      <c r="B138" s="69" t="s">
        <v>557</v>
      </c>
      <c r="C138" s="73" t="s">
        <v>558</v>
      </c>
      <c r="D138" s="73"/>
      <c r="E138" s="75"/>
      <c r="F138" s="75">
        <v>103188.4</v>
      </c>
      <c r="G138" s="96">
        <f t="shared" si="1"/>
        <v>65113468.759999976</v>
      </c>
    </row>
    <row r="139" spans="1:7" x14ac:dyDescent="0.25">
      <c r="A139" s="98" t="s">
        <v>554</v>
      </c>
      <c r="B139" s="69" t="s">
        <v>559</v>
      </c>
      <c r="C139" s="73" t="s">
        <v>560</v>
      </c>
      <c r="D139" s="73"/>
      <c r="E139" s="75"/>
      <c r="F139" s="75">
        <v>32456.79</v>
      </c>
      <c r="G139" s="96">
        <f t="shared" si="1"/>
        <v>65081011.969999976</v>
      </c>
    </row>
    <row r="140" spans="1:7" x14ac:dyDescent="0.25">
      <c r="A140" s="98" t="s">
        <v>554</v>
      </c>
      <c r="B140" s="69" t="s">
        <v>561</v>
      </c>
      <c r="C140" s="73" t="s">
        <v>562</v>
      </c>
      <c r="D140" s="73"/>
      <c r="E140" s="75"/>
      <c r="F140" s="75">
        <v>20730.39</v>
      </c>
      <c r="G140" s="96">
        <f t="shared" si="1"/>
        <v>65060281.579999976</v>
      </c>
    </row>
    <row r="141" spans="1:7" x14ac:dyDescent="0.25">
      <c r="A141" s="98" t="s">
        <v>554</v>
      </c>
      <c r="B141" s="69" t="s">
        <v>563</v>
      </c>
      <c r="C141" s="73" t="s">
        <v>564</v>
      </c>
      <c r="D141" s="73"/>
      <c r="E141" s="75"/>
      <c r="F141" s="75">
        <v>246138.44</v>
      </c>
      <c r="G141" s="96">
        <f t="shared" si="1"/>
        <v>64814143.139999978</v>
      </c>
    </row>
    <row r="142" spans="1:7" x14ac:dyDescent="0.25">
      <c r="A142" s="98" t="s">
        <v>554</v>
      </c>
      <c r="B142" s="69" t="s">
        <v>565</v>
      </c>
      <c r="C142" s="73" t="s">
        <v>507</v>
      </c>
      <c r="D142" s="73"/>
      <c r="E142" s="75"/>
      <c r="F142" s="75">
        <v>10512.52</v>
      </c>
      <c r="G142" s="96">
        <f t="shared" si="1"/>
        <v>64803630.619999975</v>
      </c>
    </row>
    <row r="143" spans="1:7" x14ac:dyDescent="0.25">
      <c r="A143" s="98" t="s">
        <v>554</v>
      </c>
      <c r="B143" s="69" t="s">
        <v>566</v>
      </c>
      <c r="C143" s="73" t="s">
        <v>567</v>
      </c>
      <c r="D143" s="73"/>
      <c r="E143" s="75"/>
      <c r="F143" s="75">
        <v>34500</v>
      </c>
      <c r="G143" s="96">
        <f t="shared" si="1"/>
        <v>64769130.619999975</v>
      </c>
    </row>
    <row r="144" spans="1:7" x14ac:dyDescent="0.25">
      <c r="A144" s="98" t="s">
        <v>554</v>
      </c>
      <c r="B144" s="69" t="s">
        <v>568</v>
      </c>
      <c r="C144" s="73" t="s">
        <v>569</v>
      </c>
      <c r="D144" s="73"/>
      <c r="E144" s="75"/>
      <c r="F144" s="75">
        <v>1260</v>
      </c>
      <c r="G144" s="96">
        <f t="shared" ref="G144:G210" si="2">G143+E144-F144</f>
        <v>64767870.619999975</v>
      </c>
    </row>
    <row r="145" spans="1:7" x14ac:dyDescent="0.25">
      <c r="A145" s="98" t="s">
        <v>554</v>
      </c>
      <c r="B145" s="69" t="s">
        <v>570</v>
      </c>
      <c r="C145" s="73" t="s">
        <v>571</v>
      </c>
      <c r="D145" s="73"/>
      <c r="E145" s="75"/>
      <c r="F145" s="75">
        <v>2140</v>
      </c>
      <c r="G145" s="96">
        <f t="shared" si="2"/>
        <v>64765730.619999975</v>
      </c>
    </row>
    <row r="146" spans="1:7" x14ac:dyDescent="0.25">
      <c r="A146" s="98" t="s">
        <v>554</v>
      </c>
      <c r="B146" s="69" t="s">
        <v>572</v>
      </c>
      <c r="C146" s="73" t="s">
        <v>573</v>
      </c>
      <c r="D146" s="73"/>
      <c r="E146" s="75"/>
      <c r="F146" s="75">
        <v>2400</v>
      </c>
      <c r="G146" s="96">
        <f t="shared" si="2"/>
        <v>64763330.619999975</v>
      </c>
    </row>
    <row r="147" spans="1:7" x14ac:dyDescent="0.25">
      <c r="A147" s="98" t="s">
        <v>554</v>
      </c>
      <c r="B147" s="69" t="s">
        <v>574</v>
      </c>
      <c r="C147" s="73" t="s">
        <v>575</v>
      </c>
      <c r="D147" s="73"/>
      <c r="E147" s="75"/>
      <c r="F147" s="75">
        <v>500</v>
      </c>
      <c r="G147" s="96">
        <f t="shared" si="2"/>
        <v>64762830.619999975</v>
      </c>
    </row>
    <row r="148" spans="1:7" x14ac:dyDescent="0.25">
      <c r="A148" s="98" t="s">
        <v>554</v>
      </c>
      <c r="B148" s="69" t="s">
        <v>576</v>
      </c>
      <c r="C148" s="73" t="s">
        <v>403</v>
      </c>
      <c r="D148" s="73"/>
      <c r="E148" s="75"/>
      <c r="F148" s="75">
        <v>800</v>
      </c>
      <c r="G148" s="96">
        <f t="shared" si="2"/>
        <v>64762030.619999975</v>
      </c>
    </row>
    <row r="149" spans="1:7" x14ac:dyDescent="0.25">
      <c r="A149" s="98" t="s">
        <v>554</v>
      </c>
      <c r="B149" s="69" t="s">
        <v>577</v>
      </c>
      <c r="C149" s="73" t="s">
        <v>392</v>
      </c>
      <c r="D149" s="73"/>
      <c r="E149" s="75"/>
      <c r="F149" s="75">
        <v>1500</v>
      </c>
      <c r="G149" s="96">
        <f t="shared" si="2"/>
        <v>64760530.619999975</v>
      </c>
    </row>
    <row r="150" spans="1:7" x14ac:dyDescent="0.25">
      <c r="A150" s="98" t="s">
        <v>554</v>
      </c>
      <c r="B150" s="69" t="s">
        <v>578</v>
      </c>
      <c r="C150" s="73" t="s">
        <v>470</v>
      </c>
      <c r="D150" s="73"/>
      <c r="E150" s="75"/>
      <c r="F150" s="75">
        <v>4500</v>
      </c>
      <c r="G150" s="96">
        <f t="shared" si="2"/>
        <v>64756030.619999975</v>
      </c>
    </row>
    <row r="151" spans="1:7" x14ac:dyDescent="0.25">
      <c r="A151" s="98" t="s">
        <v>554</v>
      </c>
      <c r="B151" s="69" t="s">
        <v>579</v>
      </c>
      <c r="C151" s="73" t="s">
        <v>580</v>
      </c>
      <c r="D151" s="73"/>
      <c r="E151" s="75"/>
      <c r="F151" s="75">
        <v>33000</v>
      </c>
      <c r="G151" s="96">
        <f t="shared" si="2"/>
        <v>64723030.619999975</v>
      </c>
    </row>
    <row r="152" spans="1:7" x14ac:dyDescent="0.25">
      <c r="A152" s="98" t="s">
        <v>554</v>
      </c>
      <c r="B152" s="69" t="s">
        <v>581</v>
      </c>
      <c r="C152" s="73" t="s">
        <v>582</v>
      </c>
      <c r="D152" s="73"/>
      <c r="E152" s="75"/>
      <c r="F152" s="75">
        <v>79301.2</v>
      </c>
      <c r="G152" s="96">
        <f t="shared" si="2"/>
        <v>64643729.419999972</v>
      </c>
    </row>
    <row r="153" spans="1:7" x14ac:dyDescent="0.25">
      <c r="A153" s="98" t="s">
        <v>554</v>
      </c>
      <c r="B153" s="69" t="s">
        <v>583</v>
      </c>
      <c r="C153" s="73" t="s">
        <v>584</v>
      </c>
      <c r="D153" s="71"/>
      <c r="E153" s="110"/>
      <c r="F153" s="75">
        <v>2720</v>
      </c>
      <c r="G153" s="96">
        <f t="shared" si="2"/>
        <v>64641009.419999972</v>
      </c>
    </row>
    <row r="154" spans="1:7" x14ac:dyDescent="0.25">
      <c r="A154" s="97">
        <v>43031</v>
      </c>
      <c r="B154" s="88">
        <v>10149</v>
      </c>
      <c r="C154" s="85" t="s">
        <v>668</v>
      </c>
      <c r="D154" s="87"/>
      <c r="E154" s="111">
        <v>4500</v>
      </c>
      <c r="F154" s="75"/>
      <c r="G154" s="96">
        <f t="shared" si="2"/>
        <v>64645509.419999972</v>
      </c>
    </row>
    <row r="155" spans="1:7" x14ac:dyDescent="0.25">
      <c r="A155" s="97"/>
      <c r="B155" s="88"/>
      <c r="C155" s="85" t="s">
        <v>682</v>
      </c>
      <c r="D155" s="87"/>
      <c r="E155" s="111"/>
      <c r="F155" s="75">
        <v>120280.15</v>
      </c>
      <c r="G155" s="96">
        <f t="shared" si="2"/>
        <v>64525229.269999973</v>
      </c>
    </row>
    <row r="156" spans="1:7" x14ac:dyDescent="0.25">
      <c r="A156" s="98" t="s">
        <v>585</v>
      </c>
      <c r="B156" s="69" t="s">
        <v>586</v>
      </c>
      <c r="C156" s="73" t="s">
        <v>509</v>
      </c>
      <c r="D156" s="70"/>
      <c r="E156" s="110"/>
      <c r="F156" s="75">
        <v>188803.76</v>
      </c>
      <c r="G156" s="96">
        <f t="shared" si="2"/>
        <v>64336425.509999976</v>
      </c>
    </row>
    <row r="157" spans="1:7" x14ac:dyDescent="0.25">
      <c r="A157" s="98" t="s">
        <v>585</v>
      </c>
      <c r="B157" s="69" t="s">
        <v>587</v>
      </c>
      <c r="C157" s="73" t="s">
        <v>495</v>
      </c>
      <c r="D157" s="73"/>
      <c r="E157" s="75"/>
      <c r="F157" s="75">
        <v>1500</v>
      </c>
      <c r="G157" s="96">
        <f t="shared" si="2"/>
        <v>64334925.509999976</v>
      </c>
    </row>
    <row r="158" spans="1:7" x14ac:dyDescent="0.25">
      <c r="A158" s="98" t="s">
        <v>585</v>
      </c>
      <c r="B158" s="69" t="s">
        <v>588</v>
      </c>
      <c r="C158" s="73" t="s">
        <v>589</v>
      </c>
      <c r="D158" s="73"/>
      <c r="E158" s="75"/>
      <c r="F158" s="75">
        <v>1575</v>
      </c>
      <c r="G158" s="96">
        <f t="shared" si="2"/>
        <v>64333350.509999976</v>
      </c>
    </row>
    <row r="159" spans="1:7" x14ac:dyDescent="0.25">
      <c r="A159" s="98" t="s">
        <v>585</v>
      </c>
      <c r="B159" s="69" t="s">
        <v>590</v>
      </c>
      <c r="C159" s="73" t="s">
        <v>436</v>
      </c>
      <c r="D159" s="73"/>
      <c r="E159" s="75"/>
      <c r="F159" s="75">
        <v>1660</v>
      </c>
      <c r="G159" s="96">
        <f t="shared" si="2"/>
        <v>64331690.509999976</v>
      </c>
    </row>
    <row r="160" spans="1:7" x14ac:dyDescent="0.25">
      <c r="A160" s="98" t="s">
        <v>585</v>
      </c>
      <c r="B160" s="69" t="s">
        <v>591</v>
      </c>
      <c r="C160" s="73" t="s">
        <v>480</v>
      </c>
      <c r="D160" s="73"/>
      <c r="E160" s="75"/>
      <c r="F160" s="75">
        <v>1900</v>
      </c>
      <c r="G160" s="96">
        <f t="shared" si="2"/>
        <v>64329790.509999976</v>
      </c>
    </row>
    <row r="161" spans="1:8" x14ac:dyDescent="0.25">
      <c r="A161" s="98" t="s">
        <v>592</v>
      </c>
      <c r="B161" s="69" t="s">
        <v>593</v>
      </c>
      <c r="C161" s="73" t="s">
        <v>472</v>
      </c>
      <c r="D161" s="73"/>
      <c r="E161" s="75"/>
      <c r="F161" s="75">
        <v>49042</v>
      </c>
      <c r="G161" s="96">
        <f t="shared" si="2"/>
        <v>64280748.509999976</v>
      </c>
      <c r="H161" s="67"/>
    </row>
    <row r="162" spans="1:8" x14ac:dyDescent="0.25">
      <c r="A162" s="98" t="s">
        <v>592</v>
      </c>
      <c r="B162" s="69" t="s">
        <v>594</v>
      </c>
      <c r="C162" s="73" t="s">
        <v>595</v>
      </c>
      <c r="D162" s="73"/>
      <c r="E162" s="75"/>
      <c r="F162" s="173">
        <v>85434.4</v>
      </c>
      <c r="G162" s="96">
        <f t="shared" si="2"/>
        <v>64195314.109999977</v>
      </c>
      <c r="H162" s="67"/>
    </row>
    <row r="163" spans="1:8" x14ac:dyDescent="0.25">
      <c r="A163" s="99">
        <v>43033</v>
      </c>
      <c r="B163" s="69"/>
      <c r="C163" s="73" t="s">
        <v>687</v>
      </c>
      <c r="D163" s="73"/>
      <c r="E163" s="75"/>
      <c r="F163" s="173">
        <v>6561204.8700000001</v>
      </c>
      <c r="G163" s="96">
        <f t="shared" si="2"/>
        <v>57634109.23999998</v>
      </c>
      <c r="H163" s="67">
        <v>0.81</v>
      </c>
    </row>
    <row r="164" spans="1:8" x14ac:dyDescent="0.25">
      <c r="A164" s="99">
        <v>43033</v>
      </c>
      <c r="B164" s="69"/>
      <c r="C164" s="73" t="s">
        <v>682</v>
      </c>
      <c r="D164" s="73"/>
      <c r="E164" s="75"/>
      <c r="F164" s="173">
        <v>1214610.17</v>
      </c>
      <c r="G164" s="96">
        <f t="shared" si="2"/>
        <v>56419499.069999978</v>
      </c>
      <c r="H164" s="67">
        <v>0.19</v>
      </c>
    </row>
    <row r="165" spans="1:8" x14ac:dyDescent="0.25">
      <c r="A165" s="98" t="s">
        <v>596</v>
      </c>
      <c r="B165" s="69" t="s">
        <v>597</v>
      </c>
      <c r="C165" s="73" t="s">
        <v>470</v>
      </c>
      <c r="D165" s="73"/>
      <c r="E165" s="75"/>
      <c r="F165" s="75">
        <v>2410</v>
      </c>
      <c r="G165" s="96">
        <f t="shared" si="2"/>
        <v>56417089.069999978</v>
      </c>
    </row>
    <row r="166" spans="1:8" x14ac:dyDescent="0.25">
      <c r="A166" s="98" t="s">
        <v>596</v>
      </c>
      <c r="B166" s="69" t="s">
        <v>598</v>
      </c>
      <c r="C166" s="73" t="s">
        <v>480</v>
      </c>
      <c r="D166" s="73"/>
      <c r="E166" s="75"/>
      <c r="F166" s="75">
        <v>1900</v>
      </c>
      <c r="G166" s="96">
        <f t="shared" si="2"/>
        <v>56415189.069999978</v>
      </c>
    </row>
    <row r="167" spans="1:8" x14ac:dyDescent="0.25">
      <c r="A167" s="98" t="s">
        <v>596</v>
      </c>
      <c r="B167" s="69" t="s">
        <v>599</v>
      </c>
      <c r="C167" s="73" t="s">
        <v>436</v>
      </c>
      <c r="D167" s="73"/>
      <c r="E167" s="75"/>
      <c r="F167" s="75">
        <v>1760</v>
      </c>
      <c r="G167" s="96">
        <f t="shared" si="2"/>
        <v>56413429.069999978</v>
      </c>
    </row>
    <row r="168" spans="1:8" x14ac:dyDescent="0.25">
      <c r="A168" s="98" t="s">
        <v>596</v>
      </c>
      <c r="B168" s="69" t="s">
        <v>600</v>
      </c>
      <c r="C168" s="73" t="s">
        <v>567</v>
      </c>
      <c r="D168" s="73"/>
      <c r="E168" s="75"/>
      <c r="F168" s="75">
        <v>4600</v>
      </c>
      <c r="G168" s="96">
        <f t="shared" si="2"/>
        <v>56408829.069999978</v>
      </c>
      <c r="H168" s="67"/>
    </row>
    <row r="169" spans="1:8" x14ac:dyDescent="0.25">
      <c r="A169" s="98" t="s">
        <v>596</v>
      </c>
      <c r="B169" s="69" t="s">
        <v>601</v>
      </c>
      <c r="C169" s="73" t="s">
        <v>403</v>
      </c>
      <c r="D169" s="73"/>
      <c r="E169" s="75"/>
      <c r="F169" s="75">
        <v>1450</v>
      </c>
      <c r="G169" s="96">
        <f t="shared" si="2"/>
        <v>56407379.069999978</v>
      </c>
      <c r="H169" s="66"/>
    </row>
    <row r="170" spans="1:8" x14ac:dyDescent="0.25">
      <c r="A170" s="98" t="s">
        <v>596</v>
      </c>
      <c r="B170" s="69" t="s">
        <v>602</v>
      </c>
      <c r="C170" s="73" t="s">
        <v>407</v>
      </c>
      <c r="D170" s="73"/>
      <c r="E170" s="75"/>
      <c r="F170" s="75">
        <v>94800</v>
      </c>
      <c r="G170" s="96">
        <f t="shared" si="2"/>
        <v>56312579.069999978</v>
      </c>
      <c r="H170" s="67"/>
    </row>
    <row r="171" spans="1:8" x14ac:dyDescent="0.25">
      <c r="A171" s="98" t="s">
        <v>596</v>
      </c>
      <c r="B171" s="69" t="s">
        <v>603</v>
      </c>
      <c r="C171" s="73" t="s">
        <v>604</v>
      </c>
      <c r="D171" s="73"/>
      <c r="E171" s="75"/>
      <c r="F171" s="75">
        <v>29355</v>
      </c>
      <c r="G171" s="96">
        <f t="shared" si="2"/>
        <v>56283224.069999978</v>
      </c>
      <c r="H171" s="66"/>
    </row>
    <row r="172" spans="1:8" x14ac:dyDescent="0.25">
      <c r="A172" s="98" t="s">
        <v>596</v>
      </c>
      <c r="B172" s="69" t="s">
        <v>605</v>
      </c>
      <c r="C172" s="73" t="s">
        <v>606</v>
      </c>
      <c r="D172" s="73"/>
      <c r="E172" s="75"/>
      <c r="F172" s="75">
        <v>139762.65</v>
      </c>
      <c r="G172" s="96">
        <f t="shared" si="2"/>
        <v>56143461.419999979</v>
      </c>
      <c r="H172" s="67"/>
    </row>
    <row r="173" spans="1:8" x14ac:dyDescent="0.25">
      <c r="A173" s="98" t="s">
        <v>596</v>
      </c>
      <c r="B173" s="69" t="s">
        <v>607</v>
      </c>
      <c r="C173" s="73" t="s">
        <v>424</v>
      </c>
      <c r="D173" s="73"/>
      <c r="E173" s="75"/>
      <c r="F173" s="75">
        <v>7500</v>
      </c>
      <c r="G173" s="96">
        <f t="shared" si="2"/>
        <v>56135961.419999979</v>
      </c>
      <c r="H173" s="66"/>
    </row>
    <row r="174" spans="1:8" x14ac:dyDescent="0.25">
      <c r="A174" s="98" t="s">
        <v>596</v>
      </c>
      <c r="B174" s="69" t="s">
        <v>608</v>
      </c>
      <c r="C174" s="73" t="s">
        <v>609</v>
      </c>
      <c r="D174" s="73"/>
      <c r="E174" s="75"/>
      <c r="F174" s="75">
        <v>800</v>
      </c>
      <c r="G174" s="96">
        <f t="shared" si="2"/>
        <v>56135161.419999979</v>
      </c>
      <c r="H174" s="66"/>
    </row>
    <row r="175" spans="1:8" x14ac:dyDescent="0.25">
      <c r="A175" s="98" t="s">
        <v>596</v>
      </c>
      <c r="B175" s="69" t="s">
        <v>610</v>
      </c>
      <c r="C175" s="73" t="s">
        <v>611</v>
      </c>
      <c r="D175" s="73"/>
      <c r="E175" s="75"/>
      <c r="F175" s="75">
        <v>21900</v>
      </c>
      <c r="G175" s="96">
        <f t="shared" si="2"/>
        <v>56113261.419999979</v>
      </c>
      <c r="H175" s="66"/>
    </row>
    <row r="176" spans="1:8" x14ac:dyDescent="0.25">
      <c r="A176" s="98" t="s">
        <v>596</v>
      </c>
      <c r="B176" s="69" t="s">
        <v>612</v>
      </c>
      <c r="C176" s="73" t="s">
        <v>613</v>
      </c>
      <c r="D176" s="73"/>
      <c r="E176" s="75"/>
      <c r="F176" s="75">
        <v>64990.400000000001</v>
      </c>
      <c r="G176" s="96">
        <f t="shared" si="2"/>
        <v>56048271.019999981</v>
      </c>
      <c r="H176" s="66"/>
    </row>
    <row r="177" spans="1:8" x14ac:dyDescent="0.25">
      <c r="A177" s="98" t="s">
        <v>596</v>
      </c>
      <c r="B177" s="69" t="s">
        <v>614</v>
      </c>
      <c r="C177" s="73" t="s">
        <v>615</v>
      </c>
      <c r="D177" s="73"/>
      <c r="E177" s="75"/>
      <c r="F177" s="75">
        <v>1000</v>
      </c>
      <c r="G177" s="96">
        <f t="shared" si="2"/>
        <v>56047271.019999981</v>
      </c>
      <c r="H177" s="67"/>
    </row>
    <row r="178" spans="1:8" x14ac:dyDescent="0.25">
      <c r="A178" s="98" t="s">
        <v>596</v>
      </c>
      <c r="B178" s="69" t="s">
        <v>616</v>
      </c>
      <c r="C178" s="73" t="s">
        <v>543</v>
      </c>
      <c r="D178" s="73"/>
      <c r="E178" s="75"/>
      <c r="F178" s="75">
        <v>22640</v>
      </c>
      <c r="G178" s="96">
        <f t="shared" si="2"/>
        <v>56024631.019999981</v>
      </c>
      <c r="H178" s="66"/>
    </row>
    <row r="179" spans="1:8" x14ac:dyDescent="0.25">
      <c r="A179" s="98" t="s">
        <v>617</v>
      </c>
      <c r="B179" s="69" t="s">
        <v>618</v>
      </c>
      <c r="C179" s="73" t="s">
        <v>403</v>
      </c>
      <c r="D179" s="69"/>
      <c r="E179" s="110"/>
      <c r="F179" s="75">
        <v>20000</v>
      </c>
      <c r="G179" s="96">
        <f t="shared" si="2"/>
        <v>56004631.019999981</v>
      </c>
      <c r="H179" s="67"/>
    </row>
    <row r="180" spans="1:8" x14ac:dyDescent="0.25">
      <c r="A180" s="98" t="s">
        <v>617</v>
      </c>
      <c r="B180" s="69" t="s">
        <v>619</v>
      </c>
      <c r="C180" s="73" t="s">
        <v>429</v>
      </c>
      <c r="D180" s="71"/>
      <c r="E180" s="110"/>
      <c r="F180" s="75">
        <v>11905.15</v>
      </c>
      <c r="G180" s="96">
        <f t="shared" si="2"/>
        <v>55992725.869999982</v>
      </c>
    </row>
    <row r="181" spans="1:8" x14ac:dyDescent="0.25">
      <c r="A181" s="98" t="s">
        <v>617</v>
      </c>
      <c r="B181" s="69" t="s">
        <v>620</v>
      </c>
      <c r="C181" s="89" t="s">
        <v>621</v>
      </c>
      <c r="D181" s="70"/>
      <c r="E181" s="110"/>
      <c r="F181" s="75">
        <v>285000</v>
      </c>
      <c r="G181" s="96">
        <f t="shared" si="2"/>
        <v>55707725.869999982</v>
      </c>
    </row>
    <row r="182" spans="1:8" x14ac:dyDescent="0.25">
      <c r="A182" s="97">
        <v>43035</v>
      </c>
      <c r="B182" s="88">
        <v>20151</v>
      </c>
      <c r="C182" s="85" t="s">
        <v>666</v>
      </c>
      <c r="D182" s="87"/>
      <c r="E182" s="111">
        <v>60</v>
      </c>
      <c r="F182" s="75"/>
      <c r="G182" s="96">
        <f t="shared" si="2"/>
        <v>55707785.869999982</v>
      </c>
    </row>
    <row r="183" spans="1:8" x14ac:dyDescent="0.25">
      <c r="A183" s="97">
        <v>43035</v>
      </c>
      <c r="B183" s="88">
        <v>148</v>
      </c>
      <c r="C183" s="85" t="s">
        <v>665</v>
      </c>
      <c r="D183" s="87"/>
      <c r="E183" s="111">
        <v>1900</v>
      </c>
      <c r="F183" s="75"/>
      <c r="G183" s="96">
        <f t="shared" si="2"/>
        <v>55709685.869999982</v>
      </c>
    </row>
    <row r="184" spans="1:8" x14ac:dyDescent="0.25">
      <c r="A184" s="97">
        <v>43035</v>
      </c>
      <c r="B184" s="88">
        <v>40059</v>
      </c>
      <c r="C184" s="85" t="s">
        <v>667</v>
      </c>
      <c r="D184" s="87"/>
      <c r="E184" s="111">
        <v>14000</v>
      </c>
      <c r="F184" s="75"/>
      <c r="G184" s="96">
        <f t="shared" si="2"/>
        <v>55723685.869999982</v>
      </c>
    </row>
    <row r="185" spans="1:8" x14ac:dyDescent="0.25">
      <c r="A185" s="97">
        <v>43037</v>
      </c>
      <c r="B185" s="88"/>
      <c r="C185" s="85" t="s">
        <v>684</v>
      </c>
      <c r="D185" s="87"/>
      <c r="E185" s="111"/>
      <c r="F185" s="75">
        <v>258500</v>
      </c>
      <c r="G185" s="96">
        <f t="shared" si="2"/>
        <v>55465185.869999982</v>
      </c>
    </row>
    <row r="186" spans="1:8" x14ac:dyDescent="0.25">
      <c r="A186" s="97">
        <v>43038</v>
      </c>
      <c r="B186" s="88">
        <v>50226</v>
      </c>
      <c r="C186" s="85" t="s">
        <v>665</v>
      </c>
      <c r="D186" s="87"/>
      <c r="E186" s="111">
        <v>500</v>
      </c>
      <c r="F186" s="75"/>
      <c r="G186" s="96">
        <f t="shared" si="2"/>
        <v>55465685.869999982</v>
      </c>
    </row>
    <row r="187" spans="1:8" x14ac:dyDescent="0.25">
      <c r="A187" s="98" t="s">
        <v>622</v>
      </c>
      <c r="B187" s="69" t="s">
        <v>623</v>
      </c>
      <c r="C187" s="73" t="s">
        <v>624</v>
      </c>
      <c r="D187" s="71"/>
      <c r="E187" s="110"/>
      <c r="F187" s="75">
        <v>2400</v>
      </c>
      <c r="G187" s="96">
        <f t="shared" si="2"/>
        <v>55463285.869999982</v>
      </c>
    </row>
    <row r="188" spans="1:8" x14ac:dyDescent="0.25">
      <c r="A188" s="98" t="s">
        <v>622</v>
      </c>
      <c r="B188" s="69" t="s">
        <v>625</v>
      </c>
      <c r="C188" s="73" t="s">
        <v>624</v>
      </c>
      <c r="D188" s="70"/>
      <c r="E188" s="110"/>
      <c r="F188" s="75">
        <v>800</v>
      </c>
      <c r="G188" s="96">
        <f t="shared" si="2"/>
        <v>55462485.869999982</v>
      </c>
    </row>
    <row r="189" spans="1:8" x14ac:dyDescent="0.25">
      <c r="A189" s="98" t="s">
        <v>622</v>
      </c>
      <c r="B189" s="69" t="s">
        <v>626</v>
      </c>
      <c r="C189" s="73" t="s">
        <v>627</v>
      </c>
      <c r="D189" s="71"/>
      <c r="E189" s="110"/>
      <c r="F189" s="75">
        <v>755006.11</v>
      </c>
      <c r="G189" s="96">
        <f t="shared" si="2"/>
        <v>54707479.759999983</v>
      </c>
    </row>
    <row r="190" spans="1:8" x14ac:dyDescent="0.25">
      <c r="A190" s="98" t="s">
        <v>622</v>
      </c>
      <c r="B190" s="69" t="s">
        <v>628</v>
      </c>
      <c r="C190" s="73" t="s">
        <v>629</v>
      </c>
      <c r="D190" s="70"/>
      <c r="E190" s="110"/>
      <c r="F190" s="75">
        <v>52724</v>
      </c>
      <c r="G190" s="96">
        <f t="shared" si="2"/>
        <v>54654755.759999983</v>
      </c>
    </row>
    <row r="191" spans="1:8" x14ac:dyDescent="0.25">
      <c r="A191" s="98" t="s">
        <v>622</v>
      </c>
      <c r="B191" s="69" t="s">
        <v>630</v>
      </c>
      <c r="C191" s="73" t="s">
        <v>611</v>
      </c>
      <c r="D191" s="71"/>
      <c r="E191" s="110"/>
      <c r="F191" s="75">
        <v>216757.5</v>
      </c>
      <c r="G191" s="96">
        <f t="shared" si="2"/>
        <v>54437998.259999983</v>
      </c>
    </row>
    <row r="192" spans="1:8" x14ac:dyDescent="0.25">
      <c r="A192" s="98" t="s">
        <v>622</v>
      </c>
      <c r="B192" s="69" t="s">
        <v>631</v>
      </c>
      <c r="C192" s="73" t="s">
        <v>632</v>
      </c>
      <c r="D192" s="70"/>
      <c r="E192" s="70"/>
      <c r="F192" s="75">
        <v>98885.85</v>
      </c>
      <c r="G192" s="96">
        <f t="shared" si="2"/>
        <v>54339112.409999982</v>
      </c>
    </row>
    <row r="193" spans="1:7" x14ac:dyDescent="0.25">
      <c r="A193" s="98" t="s">
        <v>622</v>
      </c>
      <c r="B193" s="69" t="s">
        <v>633</v>
      </c>
      <c r="C193" s="73" t="s">
        <v>450</v>
      </c>
      <c r="D193" s="69"/>
      <c r="E193" s="71"/>
      <c r="F193" s="75">
        <v>5310</v>
      </c>
      <c r="G193" s="96">
        <f t="shared" si="2"/>
        <v>54333802.409999982</v>
      </c>
    </row>
    <row r="194" spans="1:7" x14ac:dyDescent="0.25">
      <c r="A194" s="98" t="s">
        <v>622</v>
      </c>
      <c r="B194" s="69" t="s">
        <v>634</v>
      </c>
      <c r="C194" s="73" t="s">
        <v>635</v>
      </c>
      <c r="D194" s="69"/>
      <c r="E194" s="70"/>
      <c r="F194" s="75">
        <v>777284.16</v>
      </c>
      <c r="G194" s="96">
        <f t="shared" si="2"/>
        <v>53556518.249999985</v>
      </c>
    </row>
    <row r="195" spans="1:7" x14ac:dyDescent="0.25">
      <c r="A195" s="98" t="s">
        <v>622</v>
      </c>
      <c r="B195" s="69" t="s">
        <v>636</v>
      </c>
      <c r="C195" s="73" t="s">
        <v>409</v>
      </c>
      <c r="D195" s="73"/>
      <c r="E195" s="73"/>
      <c r="F195" s="75">
        <v>0</v>
      </c>
      <c r="G195" s="96">
        <f t="shared" si="2"/>
        <v>53556518.249999985</v>
      </c>
    </row>
    <row r="196" spans="1:7" x14ac:dyDescent="0.25">
      <c r="A196" s="98" t="s">
        <v>637</v>
      </c>
      <c r="B196" s="69" t="s">
        <v>638</v>
      </c>
      <c r="C196" s="73" t="s">
        <v>639</v>
      </c>
      <c r="D196" s="73"/>
      <c r="E196" s="73"/>
      <c r="F196" s="75">
        <v>2500</v>
      </c>
      <c r="G196" s="96">
        <f t="shared" si="2"/>
        <v>53554018.249999985</v>
      </c>
    </row>
    <row r="197" spans="1:7" x14ac:dyDescent="0.25">
      <c r="A197" s="98" t="s">
        <v>637</v>
      </c>
      <c r="B197" s="69" t="s">
        <v>640</v>
      </c>
      <c r="C197" s="73" t="s">
        <v>477</v>
      </c>
      <c r="D197" s="73"/>
      <c r="E197" s="73"/>
      <c r="F197" s="75">
        <v>1060</v>
      </c>
      <c r="G197" s="96">
        <f t="shared" si="2"/>
        <v>53552958.249999985</v>
      </c>
    </row>
    <row r="198" spans="1:7" x14ac:dyDescent="0.25">
      <c r="A198" s="98" t="s">
        <v>637</v>
      </c>
      <c r="B198" s="69" t="s">
        <v>641</v>
      </c>
      <c r="C198" s="73" t="s">
        <v>403</v>
      </c>
      <c r="D198" s="73"/>
      <c r="E198" s="73"/>
      <c r="F198" s="75">
        <v>800</v>
      </c>
      <c r="G198" s="96">
        <f t="shared" si="2"/>
        <v>53552158.249999985</v>
      </c>
    </row>
    <row r="199" spans="1:7" x14ac:dyDescent="0.25">
      <c r="A199" s="98" t="s">
        <v>637</v>
      </c>
      <c r="B199" s="69" t="s">
        <v>642</v>
      </c>
      <c r="C199" s="73" t="s">
        <v>624</v>
      </c>
      <c r="D199" s="73"/>
      <c r="E199" s="73"/>
      <c r="F199" s="75">
        <v>3500</v>
      </c>
      <c r="G199" s="96">
        <f t="shared" si="2"/>
        <v>53548658.249999985</v>
      </c>
    </row>
    <row r="200" spans="1:7" x14ac:dyDescent="0.25">
      <c r="A200" s="98" t="s">
        <v>637</v>
      </c>
      <c r="B200" s="69" t="s">
        <v>643</v>
      </c>
      <c r="C200" s="73" t="s">
        <v>569</v>
      </c>
      <c r="D200" s="73"/>
      <c r="E200" s="73"/>
      <c r="F200" s="75">
        <v>500</v>
      </c>
      <c r="G200" s="96">
        <f t="shared" si="2"/>
        <v>53548158.249999985</v>
      </c>
    </row>
    <row r="201" spans="1:7" x14ac:dyDescent="0.25">
      <c r="A201" s="98" t="s">
        <v>637</v>
      </c>
      <c r="B201" s="69" t="s">
        <v>644</v>
      </c>
      <c r="C201" s="73" t="s">
        <v>645</v>
      </c>
      <c r="D201" s="73"/>
      <c r="E201" s="73"/>
      <c r="F201" s="75">
        <v>80000</v>
      </c>
      <c r="G201" s="96">
        <f t="shared" si="2"/>
        <v>53468158.249999985</v>
      </c>
    </row>
    <row r="202" spans="1:7" x14ac:dyDescent="0.25">
      <c r="A202" s="98" t="s">
        <v>637</v>
      </c>
      <c r="B202" s="69" t="s">
        <v>646</v>
      </c>
      <c r="C202" s="73" t="s">
        <v>647</v>
      </c>
      <c r="D202" s="73"/>
      <c r="E202" s="73"/>
      <c r="F202" s="75">
        <v>99750</v>
      </c>
      <c r="G202" s="96">
        <f t="shared" si="2"/>
        <v>53368408.249999985</v>
      </c>
    </row>
    <row r="203" spans="1:7" x14ac:dyDescent="0.25">
      <c r="A203" s="98" t="s">
        <v>637</v>
      </c>
      <c r="B203" s="69" t="s">
        <v>648</v>
      </c>
      <c r="C203" s="73" t="s">
        <v>418</v>
      </c>
      <c r="D203" s="73"/>
      <c r="E203" s="73"/>
      <c r="F203" s="75">
        <v>31857.08</v>
      </c>
      <c r="G203" s="96">
        <f t="shared" si="2"/>
        <v>53336551.169999987</v>
      </c>
    </row>
    <row r="204" spans="1:7" x14ac:dyDescent="0.25">
      <c r="A204" s="98" t="s">
        <v>637</v>
      </c>
      <c r="B204" s="69" t="s">
        <v>649</v>
      </c>
      <c r="C204" s="73" t="s">
        <v>650</v>
      </c>
      <c r="D204" s="73"/>
      <c r="E204" s="73"/>
      <c r="F204" s="75">
        <v>132452</v>
      </c>
      <c r="G204" s="96">
        <f t="shared" si="2"/>
        <v>53204099.169999987</v>
      </c>
    </row>
    <row r="205" spans="1:7" x14ac:dyDescent="0.25">
      <c r="A205" s="98" t="s">
        <v>637</v>
      </c>
      <c r="B205" s="69"/>
      <c r="C205" s="73" t="s">
        <v>688</v>
      </c>
      <c r="D205" s="73"/>
      <c r="E205" s="73"/>
      <c r="F205" s="75">
        <v>50162</v>
      </c>
      <c r="G205" s="96">
        <f t="shared" si="2"/>
        <v>53153937.169999987</v>
      </c>
    </row>
    <row r="206" spans="1:7" x14ac:dyDescent="0.25">
      <c r="A206" s="76">
        <v>43039</v>
      </c>
      <c r="B206" s="72"/>
      <c r="C206" s="73" t="s">
        <v>651</v>
      </c>
      <c r="D206" s="73"/>
      <c r="E206" s="73"/>
      <c r="F206" s="74">
        <v>50023.27</v>
      </c>
      <c r="G206" s="96">
        <f t="shared" si="2"/>
        <v>53103913.899999984</v>
      </c>
    </row>
    <row r="207" spans="1:7" x14ac:dyDescent="0.25">
      <c r="A207" s="76">
        <v>43039</v>
      </c>
      <c r="B207" s="72"/>
      <c r="C207" s="73" t="s">
        <v>689</v>
      </c>
      <c r="D207" s="73"/>
      <c r="E207" s="73"/>
      <c r="F207" s="74">
        <v>10215.299999999999</v>
      </c>
      <c r="G207" s="96">
        <f t="shared" si="2"/>
        <v>53093698.599999987</v>
      </c>
    </row>
    <row r="208" spans="1:7" x14ac:dyDescent="0.25">
      <c r="A208" s="76">
        <v>43039</v>
      </c>
      <c r="B208" s="72"/>
      <c r="C208" s="73" t="s">
        <v>725</v>
      </c>
      <c r="D208" s="73"/>
      <c r="E208" s="75">
        <v>2</v>
      </c>
      <c r="F208" s="74"/>
      <c r="G208" s="96">
        <f t="shared" si="2"/>
        <v>53093700.599999987</v>
      </c>
    </row>
    <row r="209" spans="1:7" x14ac:dyDescent="0.25">
      <c r="A209" s="100" t="s">
        <v>652</v>
      </c>
      <c r="B209" s="77" t="s">
        <v>653</v>
      </c>
      <c r="C209" s="77" t="s">
        <v>661</v>
      </c>
      <c r="D209" s="87"/>
      <c r="E209" s="78">
        <v>6240</v>
      </c>
      <c r="F209" s="74"/>
      <c r="G209" s="96">
        <f t="shared" si="2"/>
        <v>53099940.599999987</v>
      </c>
    </row>
    <row r="210" spans="1:7" x14ac:dyDescent="0.25">
      <c r="A210" s="101" t="s">
        <v>655</v>
      </c>
      <c r="B210" s="79" t="s">
        <v>654</v>
      </c>
      <c r="C210" s="79" t="s">
        <v>662</v>
      </c>
      <c r="D210" s="87"/>
      <c r="E210" s="80">
        <v>4960</v>
      </c>
      <c r="F210" s="74"/>
      <c r="G210" s="96">
        <f t="shared" si="2"/>
        <v>53104900.599999987</v>
      </c>
    </row>
    <row r="211" spans="1:7" x14ac:dyDescent="0.25">
      <c r="A211" s="101" t="s">
        <v>657</v>
      </c>
      <c r="B211" s="79" t="s">
        <v>656</v>
      </c>
      <c r="C211" s="79" t="s">
        <v>662</v>
      </c>
      <c r="D211" s="87"/>
      <c r="E211" s="80">
        <v>8080</v>
      </c>
      <c r="F211" s="74"/>
      <c r="G211" s="96">
        <f t="shared" ref="G211:G213" si="3">G210+E211-F211</f>
        <v>53112980.599999987</v>
      </c>
    </row>
    <row r="212" spans="1:7" ht="15.75" thickBot="1" x14ac:dyDescent="0.3">
      <c r="A212" s="101" t="s">
        <v>657</v>
      </c>
      <c r="B212" s="79" t="s">
        <v>658</v>
      </c>
      <c r="C212" s="79" t="s">
        <v>663</v>
      </c>
      <c r="D212" s="87"/>
      <c r="E212" s="80">
        <v>6520</v>
      </c>
      <c r="F212" s="90"/>
      <c r="G212" s="176">
        <f t="shared" si="3"/>
        <v>53119500.599999987</v>
      </c>
    </row>
    <row r="213" spans="1:7" ht="15.75" thickBot="1" x14ac:dyDescent="0.3">
      <c r="A213" s="102" t="s">
        <v>660</v>
      </c>
      <c r="B213" s="103" t="s">
        <v>659</v>
      </c>
      <c r="C213" s="103" t="s">
        <v>664</v>
      </c>
      <c r="D213" s="104"/>
      <c r="E213" s="105">
        <v>3201.05</v>
      </c>
      <c r="F213" s="175"/>
      <c r="G213" s="177">
        <f t="shared" si="3"/>
        <v>53122701.649999984</v>
      </c>
    </row>
    <row r="214" spans="1:7" x14ac:dyDescent="0.25">
      <c r="G214" s="82"/>
    </row>
    <row r="215" spans="1:7" x14ac:dyDescent="0.25">
      <c r="F215" s="54"/>
      <c r="G215" s="83"/>
    </row>
    <row r="216" spans="1:7" x14ac:dyDescent="0.25">
      <c r="F216" s="54"/>
      <c r="G216" s="174"/>
    </row>
    <row r="217" spans="1:7" x14ac:dyDescent="0.25">
      <c r="G217" s="54"/>
    </row>
  </sheetData>
  <sortState ref="A172:E194">
    <sortCondition ref="A172:A194"/>
  </sortState>
  <mergeCells count="8">
    <mergeCell ref="A8:G8"/>
    <mergeCell ref="A10:G10"/>
    <mergeCell ref="A11:B11"/>
    <mergeCell ref="A3:G3"/>
    <mergeCell ref="A4:G4"/>
    <mergeCell ref="A5:G5"/>
    <mergeCell ref="A6:G6"/>
    <mergeCell ref="A7:G7"/>
  </mergeCells>
  <conditionalFormatting sqref="B209">
    <cfRule type="duplicateValues" dxfId="1" priority="1"/>
  </conditionalFormatting>
  <conditionalFormatting sqref="B1:B9 B12:B13">
    <cfRule type="duplicateValues" dxfId="0" priority="3"/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54"/>
  <sheetViews>
    <sheetView topLeftCell="A25" workbookViewId="0">
      <selection activeCell="N35" sqref="N35"/>
    </sheetView>
  </sheetViews>
  <sheetFormatPr baseColWidth="10" defaultRowHeight="15.75" x14ac:dyDescent="0.25"/>
  <cols>
    <col min="1" max="1" width="2.140625" style="114" customWidth="1"/>
    <col min="2" max="2" width="8.5703125" style="114" customWidth="1"/>
    <col min="3" max="3" width="9.85546875" style="114" customWidth="1"/>
    <col min="4" max="4" width="10.7109375" style="114" customWidth="1"/>
    <col min="5" max="5" width="10.5703125" style="114" customWidth="1"/>
    <col min="6" max="6" width="2.5703125" style="114" customWidth="1"/>
    <col min="7" max="7" width="15.42578125" style="114" customWidth="1"/>
    <col min="8" max="8" width="9.140625" style="114" customWidth="1"/>
    <col min="9" max="9" width="5.7109375" style="114" customWidth="1"/>
    <col min="10" max="10" width="17.7109375" style="113" customWidth="1"/>
    <col min="11" max="11" width="2.140625" style="114" customWidth="1"/>
    <col min="12" max="12" width="14.42578125" customWidth="1"/>
  </cols>
  <sheetData>
    <row r="2" spans="1:11" ht="15.6" x14ac:dyDescent="0.3">
      <c r="A2" s="112"/>
      <c r="B2" s="112"/>
      <c r="C2" s="112"/>
      <c r="D2" s="112"/>
      <c r="E2" s="112"/>
      <c r="F2" s="112"/>
      <c r="G2" s="112"/>
      <c r="H2" s="112"/>
      <c r="I2" s="112"/>
    </row>
    <row r="3" spans="1:11" ht="15.6" x14ac:dyDescent="0.3">
      <c r="A3" s="112"/>
      <c r="B3" s="112"/>
      <c r="C3" s="112"/>
      <c r="D3" s="112"/>
      <c r="E3" s="112"/>
      <c r="F3" s="112"/>
      <c r="G3" s="112"/>
      <c r="H3" s="112"/>
      <c r="I3" s="112"/>
    </row>
    <row r="4" spans="1:11" ht="15.6" x14ac:dyDescent="0.3">
      <c r="A4" s="112"/>
      <c r="B4" s="112"/>
      <c r="C4" s="112"/>
      <c r="D4" s="112"/>
      <c r="E4" s="112"/>
      <c r="F4" s="112"/>
      <c r="G4" s="112"/>
      <c r="H4" s="112"/>
      <c r="I4" s="112"/>
    </row>
    <row r="5" spans="1:11" ht="15.6" x14ac:dyDescent="0.3">
      <c r="A5" s="213" t="s">
        <v>690</v>
      </c>
      <c r="B5" s="213"/>
      <c r="C5" s="213"/>
      <c r="D5" s="213"/>
      <c r="E5" s="213"/>
      <c r="F5" s="213"/>
      <c r="G5" s="213"/>
      <c r="H5" s="213"/>
      <c r="I5" s="213"/>
      <c r="J5" s="213"/>
      <c r="K5" s="213"/>
    </row>
    <row r="6" spans="1:11" x14ac:dyDescent="0.25">
      <c r="B6" s="115"/>
      <c r="C6" s="214" t="s">
        <v>691</v>
      </c>
      <c r="D6" s="215"/>
      <c r="E6" s="215"/>
      <c r="F6" s="215"/>
      <c r="G6" s="215"/>
      <c r="H6" s="215"/>
      <c r="I6" s="116">
        <v>2017</v>
      </c>
      <c r="J6" s="112"/>
      <c r="K6" s="115"/>
    </row>
    <row r="7" spans="1:11" x14ac:dyDescent="0.25">
      <c r="A7" s="216" t="s">
        <v>692</v>
      </c>
      <c r="B7" s="216"/>
      <c r="C7" s="216"/>
      <c r="D7" s="216"/>
      <c r="E7" s="216"/>
      <c r="F7" s="216"/>
      <c r="G7" s="216"/>
      <c r="H7" s="216"/>
      <c r="I7" s="216"/>
      <c r="J7" s="216"/>
      <c r="K7" s="216"/>
    </row>
    <row r="8" spans="1:11" ht="16.149999999999999" x14ac:dyDescent="0.35">
      <c r="A8" s="117"/>
      <c r="B8" s="117"/>
      <c r="C8" s="117"/>
      <c r="D8" s="117"/>
      <c r="E8" s="117"/>
      <c r="F8" s="117"/>
      <c r="G8" s="117"/>
      <c r="H8" s="117"/>
      <c r="I8" s="117"/>
      <c r="J8" s="117"/>
      <c r="K8" s="117"/>
    </row>
    <row r="9" spans="1:11" x14ac:dyDescent="0.25">
      <c r="A9" s="117"/>
      <c r="B9" s="207" t="s">
        <v>693</v>
      </c>
      <c r="C9" s="207"/>
      <c r="D9" s="118"/>
      <c r="F9" s="207" t="s">
        <v>694</v>
      </c>
      <c r="G9" s="207" t="s">
        <v>695</v>
      </c>
      <c r="H9" s="119">
        <v>0</v>
      </c>
      <c r="I9" s="117"/>
      <c r="J9" s="117"/>
      <c r="K9" s="117"/>
    </row>
    <row r="10" spans="1:11" x14ac:dyDescent="0.25">
      <c r="A10" s="117"/>
      <c r="B10" s="207" t="s">
        <v>696</v>
      </c>
      <c r="C10" s="207"/>
      <c r="D10" s="119">
        <v>0</v>
      </c>
      <c r="E10" s="120"/>
      <c r="F10" s="120"/>
      <c r="G10" s="120" t="s">
        <v>697</v>
      </c>
      <c r="H10" s="118">
        <v>0</v>
      </c>
      <c r="I10" s="117"/>
      <c r="J10" s="117"/>
      <c r="K10" s="117"/>
    </row>
    <row r="11" spans="1:11" x14ac:dyDescent="0.25">
      <c r="B11" s="207" t="s">
        <v>698</v>
      </c>
      <c r="C11" s="207"/>
      <c r="D11" s="208"/>
      <c r="E11" s="208"/>
      <c r="F11" s="208"/>
      <c r="G11" s="208"/>
      <c r="H11" s="208"/>
      <c r="J11" s="121"/>
    </row>
    <row r="12" spans="1:11" x14ac:dyDescent="0.25">
      <c r="B12" s="209" t="s">
        <v>699</v>
      </c>
      <c r="C12" s="209"/>
      <c r="D12" s="210" t="s">
        <v>700</v>
      </c>
      <c r="E12" s="210"/>
      <c r="F12" s="210"/>
      <c r="G12" s="210"/>
      <c r="H12" s="211" t="s">
        <v>701</v>
      </c>
      <c r="I12" s="211"/>
      <c r="J12" s="212" t="s">
        <v>353</v>
      </c>
      <c r="K12" s="212"/>
    </row>
    <row r="13" spans="1:11" ht="15.6" x14ac:dyDescent="0.3">
      <c r="B13" s="122" t="s">
        <v>702</v>
      </c>
      <c r="C13" s="123" t="s">
        <v>703</v>
      </c>
      <c r="D13" s="124"/>
      <c r="E13" s="125"/>
      <c r="F13" s="126"/>
      <c r="G13" s="127"/>
      <c r="H13" s="128"/>
      <c r="I13" s="129"/>
      <c r="J13" s="130"/>
    </row>
    <row r="14" spans="1:11" ht="16.149999999999999" thickBot="1" x14ac:dyDescent="0.35">
      <c r="F14" s="132"/>
      <c r="G14" s="133"/>
      <c r="H14" s="134"/>
      <c r="I14" s="135"/>
      <c r="J14" s="136"/>
    </row>
    <row r="15" spans="1:11" ht="16.149999999999999" thickTop="1" x14ac:dyDescent="0.3">
      <c r="A15" s="137"/>
      <c r="B15" s="138"/>
      <c r="C15" s="138"/>
      <c r="D15" s="138"/>
      <c r="E15" s="138"/>
      <c r="F15" s="138"/>
      <c r="G15" s="138"/>
      <c r="H15" s="138"/>
      <c r="I15" s="138"/>
      <c r="J15" s="139"/>
      <c r="K15" s="140"/>
    </row>
    <row r="16" spans="1:11" ht="15.6" x14ac:dyDescent="0.3">
      <c r="A16" s="141"/>
      <c r="B16" s="131"/>
      <c r="C16" s="131"/>
      <c r="D16" s="131"/>
      <c r="E16" s="131"/>
      <c r="F16" s="131"/>
      <c r="G16" s="131"/>
      <c r="H16" s="131"/>
      <c r="I16" s="131"/>
      <c r="J16" s="142" t="s">
        <v>704</v>
      </c>
      <c r="K16" s="143"/>
    </row>
    <row r="17" spans="1:11" ht="15.6" x14ac:dyDescent="0.3">
      <c r="A17" s="141"/>
      <c r="B17" s="144" t="s">
        <v>705</v>
      </c>
      <c r="C17" s="144"/>
      <c r="D17" s="144"/>
      <c r="E17" s="144"/>
      <c r="F17" s="144"/>
      <c r="G17" s="201"/>
      <c r="H17" s="201"/>
      <c r="I17" s="201"/>
      <c r="J17" s="145">
        <v>76773585.850000009</v>
      </c>
      <c r="K17" s="143"/>
    </row>
    <row r="18" spans="1:11" ht="15.6" x14ac:dyDescent="0.3">
      <c r="A18" s="141"/>
      <c r="B18" s="131"/>
      <c r="C18" s="131"/>
      <c r="D18" s="131"/>
      <c r="E18" s="131"/>
      <c r="F18" s="131"/>
      <c r="G18" s="131"/>
      <c r="H18" s="131"/>
      <c r="I18" s="131"/>
      <c r="J18" s="146"/>
      <c r="K18" s="143"/>
    </row>
    <row r="19" spans="1:11" ht="15.6" x14ac:dyDescent="0.3">
      <c r="A19" s="141"/>
      <c r="B19" s="147" t="s">
        <v>706</v>
      </c>
      <c r="C19" s="147"/>
      <c r="D19" s="147"/>
      <c r="E19" s="147"/>
      <c r="F19" s="147"/>
      <c r="G19" s="131"/>
      <c r="H19" s="131"/>
      <c r="I19" s="131"/>
      <c r="J19" s="146"/>
      <c r="K19" s="143"/>
    </row>
    <row r="20" spans="1:11" ht="15.6" x14ac:dyDescent="0.3">
      <c r="A20" s="141"/>
      <c r="B20" s="131" t="s">
        <v>707</v>
      </c>
      <c r="C20" s="131"/>
      <c r="D20" s="131"/>
      <c r="E20" s="131"/>
      <c r="F20" s="131"/>
      <c r="G20" s="205"/>
      <c r="H20" s="205"/>
      <c r="I20" s="205"/>
      <c r="J20" s="146">
        <v>78687.149999999994</v>
      </c>
      <c r="K20" s="143"/>
    </row>
    <row r="21" spans="1:11" x14ac:dyDescent="0.25">
      <c r="A21" s="141"/>
      <c r="B21" s="131" t="s">
        <v>726</v>
      </c>
      <c r="C21" s="131"/>
      <c r="D21" s="131"/>
      <c r="E21" s="131"/>
      <c r="F21" s="131"/>
      <c r="G21" s="201"/>
      <c r="H21" s="201"/>
      <c r="I21" s="201"/>
      <c r="J21" s="113">
        <v>2</v>
      </c>
      <c r="K21" s="143"/>
    </row>
    <row r="22" spans="1:11" ht="15.6" x14ac:dyDescent="0.3">
      <c r="A22" s="141"/>
      <c r="B22" s="131" t="s">
        <v>708</v>
      </c>
      <c r="C22" s="131"/>
      <c r="D22" s="131"/>
      <c r="E22" s="131"/>
      <c r="F22" s="131"/>
      <c r="G22" s="148"/>
      <c r="H22" s="148"/>
      <c r="I22" s="148"/>
      <c r="J22" s="146">
        <v>29001.05</v>
      </c>
      <c r="K22" s="143"/>
    </row>
    <row r="23" spans="1:11" ht="15.6" x14ac:dyDescent="0.3">
      <c r="A23" s="141"/>
      <c r="B23" s="144" t="s">
        <v>709</v>
      </c>
      <c r="C23" s="144"/>
      <c r="D23" s="144"/>
      <c r="E23" s="144"/>
      <c r="F23" s="144"/>
      <c r="G23" s="131"/>
      <c r="H23" s="131"/>
      <c r="I23" s="131"/>
      <c r="J23" s="149">
        <f>SUM(J17:J22)</f>
        <v>76881276.050000012</v>
      </c>
      <c r="K23" s="143"/>
    </row>
    <row r="24" spans="1:11" ht="15.6" x14ac:dyDescent="0.3">
      <c r="A24" s="141"/>
      <c r="B24" s="131"/>
      <c r="C24" s="131"/>
      <c r="D24" s="131"/>
      <c r="E24" s="131"/>
      <c r="F24" s="131"/>
      <c r="G24" s="131"/>
      <c r="H24" s="131"/>
      <c r="I24" s="131"/>
      <c r="J24" s="146"/>
      <c r="K24" s="143"/>
    </row>
    <row r="25" spans="1:11" ht="15.6" x14ac:dyDescent="0.3">
      <c r="A25" s="141"/>
      <c r="B25" s="147" t="s">
        <v>710</v>
      </c>
      <c r="C25" s="147"/>
      <c r="D25" s="147"/>
      <c r="E25" s="147"/>
      <c r="F25" s="147"/>
      <c r="G25" s="131"/>
      <c r="H25" s="131"/>
      <c r="I25" s="131"/>
      <c r="J25" s="146"/>
      <c r="K25" s="143"/>
    </row>
    <row r="26" spans="1:11" ht="15.6" x14ac:dyDescent="0.3">
      <c r="A26" s="141"/>
      <c r="B26" s="131" t="s">
        <v>711</v>
      </c>
      <c r="C26" s="131"/>
      <c r="D26" s="131"/>
      <c r="E26" s="131"/>
      <c r="F26" s="131"/>
      <c r="G26" s="201"/>
      <c r="H26" s="201"/>
      <c r="I26" s="201"/>
      <c r="J26" s="150">
        <v>9061677.0500000007</v>
      </c>
      <c r="K26" s="143"/>
    </row>
    <row r="27" spans="1:11" x14ac:dyDescent="0.25">
      <c r="A27" s="141"/>
      <c r="B27" s="131" t="s">
        <v>712</v>
      </c>
      <c r="C27" s="131"/>
      <c r="D27" s="131"/>
      <c r="E27" s="131"/>
      <c r="F27" s="131"/>
      <c r="G27" s="201"/>
      <c r="H27" s="201"/>
      <c r="I27" s="201"/>
      <c r="J27" s="151">
        <v>14646874.08</v>
      </c>
      <c r="K27" s="143"/>
    </row>
    <row r="28" spans="1:11" ht="15.6" x14ac:dyDescent="0.3">
      <c r="A28" s="141"/>
      <c r="B28" s="131" t="s">
        <v>713</v>
      </c>
      <c r="C28" s="131"/>
      <c r="D28" s="131"/>
      <c r="E28" s="131"/>
      <c r="F28" s="131"/>
      <c r="G28" s="148"/>
      <c r="H28" s="148"/>
      <c r="I28" s="148"/>
      <c r="J28" s="151">
        <v>50023.27</v>
      </c>
      <c r="K28" s="143"/>
    </row>
    <row r="29" spans="1:11" ht="19.149999999999999" x14ac:dyDescent="0.6">
      <c r="A29" s="141"/>
      <c r="B29" s="207" t="s">
        <v>714</v>
      </c>
      <c r="C29" s="207"/>
      <c r="D29" s="131"/>
      <c r="E29" s="131"/>
      <c r="F29" s="131"/>
      <c r="G29" s="148"/>
      <c r="H29" s="148"/>
      <c r="I29" s="148"/>
      <c r="J29" s="152">
        <f>SUM(J26:J28)</f>
        <v>23758574.400000002</v>
      </c>
      <c r="K29" s="143"/>
    </row>
    <row r="30" spans="1:11" ht="16.149999999999999" thickBot="1" x14ac:dyDescent="0.35">
      <c r="A30" s="141"/>
      <c r="B30" s="144" t="s">
        <v>715</v>
      </c>
      <c r="C30" s="144"/>
      <c r="D30" s="144"/>
      <c r="E30" s="144"/>
      <c r="F30" s="144"/>
      <c r="G30" s="201"/>
      <c r="H30" s="201"/>
      <c r="I30" s="201"/>
      <c r="J30" s="153">
        <f>SUM(J23-J29)</f>
        <v>53122701.650000006</v>
      </c>
      <c r="K30" s="143"/>
    </row>
    <row r="31" spans="1:11" ht="16.149999999999999" thickTop="1" x14ac:dyDescent="0.3">
      <c r="A31" s="141"/>
      <c r="B31" s="154"/>
      <c r="C31" s="154"/>
      <c r="D31" s="154"/>
      <c r="E31" s="154"/>
      <c r="F31" s="154"/>
      <c r="G31" s="154"/>
      <c r="H31" s="154"/>
      <c r="I31" s="154"/>
      <c r="J31" s="155"/>
      <c r="K31" s="143"/>
    </row>
    <row r="32" spans="1:11" ht="15.6" x14ac:dyDescent="0.3">
      <c r="A32" s="141"/>
      <c r="B32" s="131"/>
      <c r="C32" s="131"/>
      <c r="D32" s="131"/>
      <c r="E32" s="131"/>
      <c r="F32" s="131"/>
      <c r="G32" s="131"/>
      <c r="H32" s="131"/>
      <c r="I32" s="131"/>
      <c r="J32" s="142" t="s">
        <v>716</v>
      </c>
      <c r="K32" s="143"/>
    </row>
    <row r="33" spans="1:12" ht="15.6" x14ac:dyDescent="0.3">
      <c r="A33" s="141"/>
      <c r="B33" s="144" t="s">
        <v>717</v>
      </c>
      <c r="C33" s="144"/>
      <c r="D33" s="144"/>
      <c r="E33" s="144"/>
      <c r="F33" s="144"/>
      <c r="G33" s="201"/>
      <c r="H33" s="201"/>
      <c r="I33" s="201"/>
      <c r="J33" s="146">
        <v>56899111.100000001</v>
      </c>
      <c r="K33" s="143"/>
    </row>
    <row r="34" spans="1:12" ht="15.6" x14ac:dyDescent="0.3">
      <c r="A34" s="141"/>
      <c r="B34" s="144"/>
      <c r="C34" s="144"/>
      <c r="D34" s="144"/>
      <c r="E34" s="144"/>
      <c r="F34" s="144"/>
      <c r="G34" s="148"/>
      <c r="H34" s="148"/>
      <c r="I34" s="148"/>
      <c r="J34" s="146"/>
      <c r="K34" s="143"/>
    </row>
    <row r="35" spans="1:12" ht="15.6" x14ac:dyDescent="0.3">
      <c r="A35" s="141"/>
      <c r="B35" s="147" t="s">
        <v>706</v>
      </c>
      <c r="C35" s="147"/>
      <c r="D35" s="147"/>
      <c r="E35" s="147"/>
      <c r="F35" s="147"/>
      <c r="G35" s="131"/>
      <c r="H35" s="131"/>
      <c r="I35" s="131"/>
      <c r="J35" s="156"/>
      <c r="K35" s="143"/>
    </row>
    <row r="36" spans="1:12" x14ac:dyDescent="0.25">
      <c r="A36" s="141"/>
      <c r="B36" s="131" t="s">
        <v>718</v>
      </c>
      <c r="C36" s="131"/>
      <c r="D36" s="131"/>
      <c r="E36" s="131"/>
      <c r="F36" s="131"/>
      <c r="G36" s="201"/>
      <c r="H36" s="201"/>
      <c r="I36" s="201"/>
      <c r="J36" s="146">
        <v>0</v>
      </c>
      <c r="K36" s="143"/>
    </row>
    <row r="37" spans="1:12" ht="15.6" x14ac:dyDescent="0.3">
      <c r="A37" s="141"/>
      <c r="B37" s="131"/>
      <c r="C37" s="131"/>
      <c r="D37" s="131"/>
      <c r="E37" s="131"/>
      <c r="F37" s="131"/>
      <c r="G37" s="148"/>
      <c r="H37" s="148"/>
      <c r="I37" s="148"/>
      <c r="J37" s="146">
        <v>0</v>
      </c>
      <c r="K37" s="143"/>
    </row>
    <row r="38" spans="1:12" ht="15.6" x14ac:dyDescent="0.3">
      <c r="A38" s="141"/>
      <c r="B38" s="144" t="s">
        <v>709</v>
      </c>
      <c r="C38" s="144"/>
      <c r="D38" s="144"/>
      <c r="E38" s="144"/>
      <c r="F38" s="144"/>
      <c r="G38" s="206"/>
      <c r="H38" s="206"/>
      <c r="I38" s="206"/>
      <c r="J38" s="157">
        <f>SUM(J33:J37)</f>
        <v>56899111.100000001</v>
      </c>
      <c r="K38" s="143"/>
    </row>
    <row r="39" spans="1:12" ht="15.6" x14ac:dyDescent="0.3">
      <c r="A39" s="141"/>
      <c r="B39" s="131"/>
      <c r="C39" s="131"/>
      <c r="D39" s="131"/>
      <c r="E39" s="131"/>
      <c r="F39" s="131"/>
      <c r="G39" s="131"/>
      <c r="H39" s="131"/>
      <c r="I39" s="131"/>
      <c r="J39" s="156"/>
      <c r="K39" s="143"/>
      <c r="L39" s="68">
        <f>+J30-J43</f>
        <v>0</v>
      </c>
    </row>
    <row r="40" spans="1:12" ht="15.6" x14ac:dyDescent="0.3">
      <c r="A40" s="141"/>
      <c r="B40" s="147" t="s">
        <v>710</v>
      </c>
      <c r="C40" s="147"/>
      <c r="D40" s="147"/>
      <c r="E40" s="147"/>
      <c r="F40" s="147"/>
      <c r="G40" s="131"/>
      <c r="H40" s="131"/>
      <c r="I40" s="131"/>
      <c r="J40" s="146"/>
      <c r="K40" s="143"/>
    </row>
    <row r="41" spans="1:12" x14ac:dyDescent="0.25">
      <c r="A41" s="141"/>
      <c r="B41" s="131" t="s">
        <v>719</v>
      </c>
      <c r="C41" s="131"/>
      <c r="D41" s="131"/>
      <c r="E41" s="131"/>
      <c r="F41" s="131"/>
      <c r="G41" s="206"/>
      <c r="H41" s="206"/>
      <c r="I41" s="206"/>
      <c r="J41" s="146">
        <v>3776409.4499999997</v>
      </c>
      <c r="K41" s="143"/>
    </row>
    <row r="42" spans="1:12" ht="15.6" x14ac:dyDescent="0.3">
      <c r="A42" s="141"/>
      <c r="B42" s="131"/>
      <c r="C42" s="131"/>
      <c r="D42" s="131"/>
      <c r="E42" s="131"/>
      <c r="F42" s="131"/>
      <c r="G42" s="158"/>
      <c r="H42" s="158"/>
      <c r="I42" s="158"/>
      <c r="J42" s="146"/>
      <c r="K42" s="143"/>
    </row>
    <row r="43" spans="1:12" ht="16.149999999999999" thickBot="1" x14ac:dyDescent="0.35">
      <c r="A43" s="141"/>
      <c r="B43" s="144" t="s">
        <v>715</v>
      </c>
      <c r="C43" s="144"/>
      <c r="D43" s="144"/>
      <c r="E43" s="144"/>
      <c r="F43" s="144"/>
      <c r="G43" s="131"/>
      <c r="H43" s="131"/>
      <c r="I43" s="131"/>
      <c r="J43" s="153">
        <f>SUM(J38-J41)</f>
        <v>53122701.649999999</v>
      </c>
      <c r="K43" s="143"/>
    </row>
    <row r="44" spans="1:12" ht="16.899999999999999" thickTop="1" thickBot="1" x14ac:dyDescent="0.35">
      <c r="A44" s="159"/>
      <c r="B44" s="160"/>
      <c r="C44" s="160"/>
      <c r="D44" s="160"/>
      <c r="E44" s="160"/>
      <c r="F44" s="160"/>
      <c r="G44" s="161"/>
      <c r="H44" s="161"/>
      <c r="I44" s="161"/>
      <c r="J44" s="162"/>
      <c r="K44" s="163"/>
    </row>
    <row r="45" spans="1:12" ht="16.149999999999999" thickTop="1" x14ac:dyDescent="0.3">
      <c r="A45" s="138"/>
      <c r="B45" s="164"/>
      <c r="C45" s="164"/>
      <c r="D45" s="164"/>
      <c r="E45" s="164"/>
      <c r="F45" s="164"/>
      <c r="G45" s="138"/>
      <c r="H45" s="138"/>
      <c r="I45" s="138"/>
      <c r="J45" s="204" t="s">
        <v>720</v>
      </c>
      <c r="K45" s="204"/>
    </row>
    <row r="46" spans="1:12" ht="15.6" x14ac:dyDescent="0.3">
      <c r="A46" s="123"/>
      <c r="B46" s="199"/>
      <c r="C46" s="199"/>
      <c r="D46" s="165"/>
      <c r="E46" s="166"/>
      <c r="F46" s="166"/>
      <c r="G46" s="166"/>
      <c r="H46" s="156"/>
      <c r="I46" s="167"/>
      <c r="J46" s="167"/>
      <c r="K46" s="131"/>
    </row>
    <row r="47" spans="1:12" ht="15.6" x14ac:dyDescent="0.3">
      <c r="A47" s="131"/>
      <c r="B47" s="168" t="s">
        <v>721</v>
      </c>
      <c r="C47" s="168"/>
      <c r="D47" s="148"/>
      <c r="E47" s="200" t="s">
        <v>722</v>
      </c>
      <c r="F47" s="200"/>
      <c r="G47" s="200"/>
      <c r="I47" s="201" t="s">
        <v>723</v>
      </c>
      <c r="J47" s="201"/>
      <c r="K47" s="201"/>
    </row>
    <row r="48" spans="1:12" ht="15.6" x14ac:dyDescent="0.3">
      <c r="A48" s="131"/>
      <c r="B48" s="169"/>
      <c r="C48" s="169"/>
      <c r="D48" s="170"/>
      <c r="E48" s="170"/>
      <c r="G48" s="169"/>
      <c r="H48" s="169" t="s">
        <v>724</v>
      </c>
      <c r="I48" s="169"/>
      <c r="J48" s="170"/>
      <c r="K48" s="170"/>
    </row>
    <row r="49" spans="1:11" ht="15.6" x14ac:dyDescent="0.3">
      <c r="A49" s="131"/>
      <c r="B49" s="171"/>
      <c r="C49" s="171"/>
      <c r="D49" s="148"/>
      <c r="F49" s="171"/>
      <c r="H49" s="171"/>
      <c r="I49" s="148"/>
      <c r="J49" s="148"/>
      <c r="K49" s="148"/>
    </row>
    <row r="50" spans="1:11" x14ac:dyDescent="0.25">
      <c r="A50" s="131"/>
      <c r="B50" s="144"/>
      <c r="C50" s="144"/>
      <c r="D50" s="144"/>
      <c r="E50" s="144"/>
      <c r="F50" s="144"/>
      <c r="G50" s="131"/>
      <c r="H50" s="131"/>
      <c r="I50" s="131"/>
      <c r="J50" s="202"/>
      <c r="K50" s="202"/>
    </row>
    <row r="51" spans="1:11" x14ac:dyDescent="0.25">
      <c r="A51" s="131"/>
      <c r="B51" s="131"/>
      <c r="C51" s="131"/>
      <c r="D51" s="131"/>
      <c r="E51" s="131"/>
      <c r="F51" s="131"/>
      <c r="G51" s="203"/>
      <c r="H51" s="203"/>
      <c r="I51" s="203"/>
      <c r="J51" s="136"/>
      <c r="K51" s="131"/>
    </row>
    <row r="52" spans="1:11" x14ac:dyDescent="0.25">
      <c r="G52" s="131"/>
      <c r="H52" s="131"/>
      <c r="I52" s="131"/>
    </row>
    <row r="54" spans="1:11" x14ac:dyDescent="0.25">
      <c r="G54" s="172"/>
      <c r="H54" s="172"/>
      <c r="I54" s="172"/>
    </row>
  </sheetData>
  <protectedRanges>
    <protectedRange sqref="I13" name="Rango1_1_1"/>
    <protectedRange sqref="E46 B46 I46" name="Rango1_2_1_1_1"/>
  </protectedRanges>
  <mergeCells count="29">
    <mergeCell ref="J12:K12"/>
    <mergeCell ref="A5:K5"/>
    <mergeCell ref="C6:H6"/>
    <mergeCell ref="A7:K7"/>
    <mergeCell ref="B9:C9"/>
    <mergeCell ref="F9:G9"/>
    <mergeCell ref="B10:C10"/>
    <mergeCell ref="B29:C29"/>
    <mergeCell ref="B11:C11"/>
    <mergeCell ref="D11:H11"/>
    <mergeCell ref="B12:C12"/>
    <mergeCell ref="D12:G12"/>
    <mergeCell ref="H12:I12"/>
    <mergeCell ref="J45:K45"/>
    <mergeCell ref="G17:I17"/>
    <mergeCell ref="G20:I20"/>
    <mergeCell ref="G21:I21"/>
    <mergeCell ref="G26:I26"/>
    <mergeCell ref="G27:I27"/>
    <mergeCell ref="G30:I30"/>
    <mergeCell ref="G33:I33"/>
    <mergeCell ref="G36:I36"/>
    <mergeCell ref="G38:I38"/>
    <mergeCell ref="G41:I41"/>
    <mergeCell ref="B46:C46"/>
    <mergeCell ref="E47:G47"/>
    <mergeCell ref="I47:K47"/>
    <mergeCell ref="J50:K50"/>
    <mergeCell ref="G51:I5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EJECUCION</vt:lpstr>
      <vt:lpstr>LIBRO</vt:lpstr>
      <vt:lpstr>CONCILIACION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Dulce Maria  Pascacio</dc:creator>
  <cp:lastModifiedBy>Alvaro Leandro Segura Sierra</cp:lastModifiedBy>
  <dcterms:created xsi:type="dcterms:W3CDTF">2017-07-31T13:34:09Z</dcterms:created>
  <dcterms:modified xsi:type="dcterms:W3CDTF">2019-04-03T17:01:08Z</dcterms:modified>
</cp:coreProperties>
</file>